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0.10.19)" sheetId="95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(30.10.19)'!$A$1:$AVW$572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5"/>
  <c r="AVA568"/>
  <c r="AUG568"/>
  <c r="AUF568"/>
  <c r="ASQ568"/>
  <c r="ASP568"/>
  <c r="VF568"/>
  <c r="VE568"/>
  <c r="UK568"/>
  <c r="UJ568"/>
  <c r="IH568"/>
  <c r="IG568"/>
  <c r="BA568"/>
  <c r="AZ568"/>
  <c r="NB568"/>
  <c r="FU568"/>
  <c r="AUZ568"/>
  <c r="AUW568"/>
  <c r="AUE568"/>
  <c r="AUB568"/>
  <c r="ATJ568"/>
  <c r="ATG568"/>
  <c r="ASO568"/>
  <c r="ASL568"/>
  <c r="ART568"/>
  <c r="ARQ568"/>
  <c r="AQY568"/>
  <c r="AQV568"/>
  <c r="AQD568"/>
  <c r="AQA568"/>
  <c r="API568"/>
  <c r="APF568"/>
  <c r="AOK568"/>
  <c r="ANS568"/>
  <c r="AMX568"/>
  <c r="AMU568"/>
  <c r="AMC568"/>
  <c r="ALZ568"/>
  <c r="ALH568"/>
  <c r="ALE568"/>
  <c r="AKJ568"/>
  <c r="AJR568"/>
  <c r="AJO568"/>
  <c r="AIY568"/>
  <c r="AIX568"/>
  <c r="AIW568"/>
  <c r="AIV568"/>
  <c r="AIU568"/>
  <c r="AIT568"/>
  <c r="AIB568"/>
  <c r="AHY568"/>
  <c r="AHG568"/>
  <c r="AHD568"/>
  <c r="AGI568"/>
  <c r="AFQ568"/>
  <c r="AFN568"/>
  <c r="AEV568"/>
  <c r="AES568"/>
  <c r="AEC568"/>
  <c r="AEB568"/>
  <c r="AEA568"/>
  <c r="ADZ568"/>
  <c r="ADY568"/>
  <c r="ADX568"/>
  <c r="ADF568"/>
  <c r="ADC568"/>
  <c r="ACK568"/>
  <c r="ACH568"/>
  <c r="ABM568"/>
  <c r="AAU568"/>
  <c r="AAR568"/>
  <c r="ZZ568"/>
  <c r="ZW568"/>
  <c r="ZE568"/>
  <c r="ZB568"/>
  <c r="YG568"/>
  <c r="XO568"/>
  <c r="XL568"/>
  <c r="WA568"/>
  <c r="VZ568"/>
  <c r="VY568"/>
  <c r="VX568"/>
  <c r="VW568"/>
  <c r="VV568"/>
  <c r="VD568"/>
  <c r="VA568"/>
  <c r="UI568"/>
  <c r="UH568"/>
  <c r="UG568"/>
  <c r="UF568"/>
  <c r="TK568"/>
  <c r="SP568"/>
  <c r="RX568"/>
  <c r="RU568"/>
  <c r="QZ568"/>
  <c r="QH568"/>
  <c r="QE568"/>
  <c r="PJ568"/>
  <c r="OO568"/>
  <c r="NT568"/>
  <c r="MY568"/>
  <c r="MD568"/>
  <c r="LL568"/>
  <c r="LI568"/>
  <c r="KQ568"/>
  <c r="KN568"/>
  <c r="JS568"/>
  <c r="JA568"/>
  <c r="IX568"/>
  <c r="IF568"/>
  <c r="IE568"/>
  <c r="ID568"/>
  <c r="IC568"/>
  <c r="HK568"/>
  <c r="HH568"/>
  <c r="GR568"/>
  <c r="GQ568"/>
  <c r="GP568"/>
  <c r="GO568"/>
  <c r="GN568"/>
  <c r="GM568"/>
  <c r="FR568"/>
  <c r="EW568"/>
  <c r="EB568"/>
  <c r="DG568"/>
  <c r="BT568"/>
  <c r="AY568"/>
  <c r="AV568"/>
  <c r="AA568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AVV567" s="1"/>
  <c r="IF567"/>
  <c r="GR567"/>
  <c r="AVW567" s="1"/>
  <c r="GQ567"/>
  <c r="GP567"/>
  <c r="AVU567" s="1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FX561"/>
  <c r="AVT560"/>
  <c r="AVS560"/>
  <c r="AVR560"/>
  <c r="AVH560"/>
  <c r="AVG560"/>
  <c r="AVF560"/>
  <c r="AIG560"/>
  <c r="AIF560"/>
  <c r="AIE560"/>
  <c r="VI560"/>
  <c r="VH560"/>
  <c r="VG560"/>
  <c r="FZ560"/>
  <c r="FY560"/>
  <c r="AVD560" s="1"/>
  <c r="FX560"/>
  <c r="AVT559"/>
  <c r="AVS559"/>
  <c r="AVR559"/>
  <c r="AVH559"/>
  <c r="AVG559"/>
  <c r="AVF559"/>
  <c r="FZ559"/>
  <c r="AVE559" s="1"/>
  <c r="FY559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AVE556" s="1"/>
  <c r="FY556"/>
  <c r="AVD556" s="1"/>
  <c r="FX556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S551"/>
  <c r="AVG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F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Y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AVE542" s="1"/>
  <c r="FY542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FY537"/>
  <c r="FX537"/>
  <c r="AIG536"/>
  <c r="AIF536"/>
  <c r="AIE536"/>
  <c r="VI536"/>
  <c r="VH536"/>
  <c r="VG536"/>
  <c r="FZ536"/>
  <c r="FY536"/>
  <c r="AVD536" s="1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I535"/>
  <c r="VH535"/>
  <c r="VG535"/>
  <c r="UN535"/>
  <c r="UM535"/>
  <c r="UL535"/>
  <c r="TS535"/>
  <c r="TR535"/>
  <c r="TQ535"/>
  <c r="SX535"/>
  <c r="SW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Z535"/>
  <c r="FY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H549" s="1"/>
  <c r="G30"/>
  <c r="G549" s="1"/>
  <c r="F30"/>
  <c r="F549" s="1"/>
  <c r="H29"/>
  <c r="H548" s="1"/>
  <c r="G29"/>
  <c r="G548" s="1"/>
  <c r="F29"/>
  <c r="F548" s="1"/>
  <c r="H28"/>
  <c r="H547" s="1"/>
  <c r="G28"/>
  <c r="G547" s="1"/>
  <c r="F28"/>
  <c r="F547" s="1"/>
  <c r="H27"/>
  <c r="H546" s="1"/>
  <c r="G27"/>
  <c r="G546" s="1"/>
  <c r="F27"/>
  <c r="F546" s="1"/>
  <c r="H26"/>
  <c r="H545" s="1"/>
  <c r="G26"/>
  <c r="G545" s="1"/>
  <c r="F26"/>
  <c r="F545" s="1"/>
  <c r="H25"/>
  <c r="H544" s="1"/>
  <c r="G25"/>
  <c r="G544" s="1"/>
  <c r="F25"/>
  <c r="F544" s="1"/>
  <c r="H24"/>
  <c r="H543" s="1"/>
  <c r="G24"/>
  <c r="G543" s="1"/>
  <c r="F24"/>
  <c r="F543" s="1"/>
  <c r="H23"/>
  <c r="H542" s="1"/>
  <c r="G23"/>
  <c r="G542" s="1"/>
  <c r="F23"/>
  <c r="F542" s="1"/>
  <c r="H22"/>
  <c r="H508" s="1"/>
  <c r="G22"/>
  <c r="G541" s="1"/>
  <c r="F22"/>
  <c r="F508" s="1"/>
  <c r="H21"/>
  <c r="H540" s="1"/>
  <c r="G21"/>
  <c r="G540" s="1"/>
  <c r="F21"/>
  <c r="F540" s="1"/>
  <c r="H20"/>
  <c r="H506" s="1"/>
  <c r="G20"/>
  <c r="G539" s="1"/>
  <c r="F20"/>
  <c r="F506" s="1"/>
  <c r="H19"/>
  <c r="H538" s="1"/>
  <c r="G19"/>
  <c r="G538" s="1"/>
  <c r="F19"/>
  <c r="F538" s="1"/>
  <c r="H18"/>
  <c r="H504" s="1"/>
  <c r="G18"/>
  <c r="G537" s="1"/>
  <c r="F18"/>
  <c r="F504" s="1"/>
  <c r="H17"/>
  <c r="H536" s="1"/>
  <c r="G17"/>
  <c r="G503" s="1"/>
  <c r="F17"/>
  <c r="F536" s="1"/>
  <c r="AVF551" l="1"/>
  <c r="AVH551"/>
  <c r="AVC560"/>
  <c r="AVE560"/>
  <c r="AVD542"/>
  <c r="AVR551"/>
  <c r="AVT551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UK536"/>
  <c r="ATP536"/>
  <c r="ASU536"/>
  <c r="ARZ536"/>
  <c r="ARE536"/>
  <c r="AQJ536"/>
  <c r="APO536"/>
  <c r="AOT536"/>
  <c r="ANY536"/>
  <c r="AND536"/>
  <c r="AMI536"/>
  <c r="ALN536"/>
  <c r="AKS536"/>
  <c r="AJX536"/>
  <c r="AJC536"/>
  <c r="AIH536"/>
  <c r="UO536"/>
  <c r="TT536"/>
  <c r="SY536"/>
  <c r="SD536"/>
  <c r="RI536"/>
  <c r="QN536"/>
  <c r="PS536"/>
  <c r="OX536"/>
  <c r="OC536"/>
  <c r="NH536"/>
  <c r="MM536"/>
  <c r="LR536"/>
  <c r="KW536"/>
  <c r="KB536"/>
  <c r="JG536"/>
  <c r="IL536"/>
  <c r="HQ536"/>
  <c r="GV536"/>
  <c r="GA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UM536"/>
  <c r="ATR536"/>
  <c r="ASW536"/>
  <c r="ASB536"/>
  <c r="ARG536"/>
  <c r="AQL536"/>
  <c r="APQ536"/>
  <c r="AOV536"/>
  <c r="AOA536"/>
  <c r="ANF536"/>
  <c r="AMK536"/>
  <c r="ALP536"/>
  <c r="AKU536"/>
  <c r="AJZ536"/>
  <c r="AJE536"/>
  <c r="AIJ536"/>
  <c r="UQ536"/>
  <c r="TV536"/>
  <c r="TA536"/>
  <c r="SF536"/>
  <c r="RK536"/>
  <c r="QP536"/>
  <c r="PU536"/>
  <c r="OZ536"/>
  <c r="OE536"/>
  <c r="NJ536"/>
  <c r="MO536"/>
  <c r="LT536"/>
  <c r="KY536"/>
  <c r="KD536"/>
  <c r="JI536"/>
  <c r="IN536"/>
  <c r="HS536"/>
  <c r="GX536"/>
  <c r="GC536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VG539" s="1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UK542"/>
  <c r="ATP542"/>
  <c r="ASU542"/>
  <c r="ARZ542"/>
  <c r="ARE542"/>
  <c r="AQJ542"/>
  <c r="APO542"/>
  <c r="AOT542"/>
  <c r="ANY542"/>
  <c r="AND542"/>
  <c r="AMI542"/>
  <c r="ALN542"/>
  <c r="AKS542"/>
  <c r="AJX542"/>
  <c r="AJC542"/>
  <c r="AIH542"/>
  <c r="AHM542"/>
  <c r="AGR542"/>
  <c r="AFW542"/>
  <c r="AFB542"/>
  <c r="AEG542"/>
  <c r="ADL542"/>
  <c r="GV542"/>
  <c r="GA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FF542"/>
  <c r="EK542"/>
  <c r="DP542"/>
  <c r="CU542"/>
  <c r="BZ542"/>
  <c r="BE542"/>
  <c r="AJ542"/>
  <c r="O542"/>
  <c r="AVF542" s="1"/>
  <c r="AUM542"/>
  <c r="ATR542"/>
  <c r="ASW542"/>
  <c r="ASB542"/>
  <c r="ARG542"/>
  <c r="AQL542"/>
  <c r="APQ542"/>
  <c r="AOV542"/>
  <c r="AOA542"/>
  <c r="ANF542"/>
  <c r="AMK542"/>
  <c r="ALP542"/>
  <c r="AKU542"/>
  <c r="AJZ542"/>
  <c r="AJE542"/>
  <c r="AIJ542"/>
  <c r="AHO542"/>
  <c r="AGT542"/>
  <c r="AFY542"/>
  <c r="AFD542"/>
  <c r="AEI542"/>
  <c r="ADN542"/>
  <c r="GX542"/>
  <c r="GC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FH542"/>
  <c r="EM542"/>
  <c r="DR542"/>
  <c r="CW542"/>
  <c r="CB542"/>
  <c r="BG542"/>
  <c r="AL542"/>
  <c r="Q542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ASC552"/>
  <c r="AOW552"/>
  <c r="ALQ552"/>
  <c r="AIK552"/>
  <c r="AFE552"/>
  <c r="ABY552"/>
  <c r="YS552"/>
  <c r="VM552"/>
  <c r="SG552"/>
  <c r="PA552"/>
  <c r="LU552"/>
  <c r="IO552"/>
  <c r="FI552"/>
  <c r="ATS552"/>
  <c r="AQM552"/>
  <c r="ANG552"/>
  <c r="AKA552"/>
  <c r="AGU552"/>
  <c r="ADO552"/>
  <c r="AAI552"/>
  <c r="XC552"/>
  <c r="TW552"/>
  <c r="QQ552"/>
  <c r="NK552"/>
  <c r="KE552"/>
  <c r="CC552"/>
  <c r="GY552"/>
  <c r="DS552"/>
  <c r="AM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ATU552"/>
  <c r="AQO552"/>
  <c r="ANI552"/>
  <c r="AKC552"/>
  <c r="AGW552"/>
  <c r="ADQ552"/>
  <c r="AAK552"/>
  <c r="XE552"/>
  <c r="TY552"/>
  <c r="QS552"/>
  <c r="NM552"/>
  <c r="KG552"/>
  <c r="HA552"/>
  <c r="ASE552"/>
  <c r="AOY552"/>
  <c r="ALS552"/>
  <c r="AIM552"/>
  <c r="AFG552"/>
  <c r="ACA552"/>
  <c r="YU552"/>
  <c r="VO552"/>
  <c r="SI552"/>
  <c r="PC552"/>
  <c r="LW552"/>
  <c r="IQ552"/>
  <c r="DU552"/>
  <c r="AO552"/>
  <c r="FK552"/>
  <c r="CE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SY553"/>
  <c r="APS553"/>
  <c r="AMM553"/>
  <c r="AJG553"/>
  <c r="AGA553"/>
  <c r="ACU553"/>
  <c r="ZO553"/>
  <c r="WI553"/>
  <c r="TC553"/>
  <c r="PW553"/>
  <c r="MQ553"/>
  <c r="JK553"/>
  <c r="GE553"/>
  <c r="CY553"/>
  <c r="S553"/>
  <c r="AUO553"/>
  <c r="ARI553"/>
  <c r="AOC553"/>
  <c r="AKW553"/>
  <c r="AHQ553"/>
  <c r="AEK553"/>
  <c r="ABE553"/>
  <c r="XY553"/>
  <c r="US553"/>
  <c r="RM553"/>
  <c r="OG553"/>
  <c r="LA553"/>
  <c r="HU553"/>
  <c r="EO553"/>
  <c r="BI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ATS554"/>
  <c r="AQM554"/>
  <c r="ANG554"/>
  <c r="AKA554"/>
  <c r="AGU554"/>
  <c r="ADO554"/>
  <c r="AAI554"/>
  <c r="XC554"/>
  <c r="TW554"/>
  <c r="QQ554"/>
  <c r="NK554"/>
  <c r="KE554"/>
  <c r="GY554"/>
  <c r="DS554"/>
  <c r="BH554"/>
  <c r="R554"/>
  <c r="ASC554"/>
  <c r="ALQ554"/>
  <c r="AFE554"/>
  <c r="YS554"/>
  <c r="SG554"/>
  <c r="LU554"/>
  <c r="FI554"/>
  <c r="CC554"/>
  <c r="AOW554"/>
  <c r="AIK554"/>
  <c r="ABY554"/>
  <c r="VM554"/>
  <c r="PA554"/>
  <c r="IO554"/>
  <c r="AM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ASE554"/>
  <c r="AOY554"/>
  <c r="ALS554"/>
  <c r="AIM554"/>
  <c r="AFG554"/>
  <c r="ACA554"/>
  <c r="YU554"/>
  <c r="VO554"/>
  <c r="SI554"/>
  <c r="PC554"/>
  <c r="LW554"/>
  <c r="IQ554"/>
  <c r="FK554"/>
  <c r="BJ554"/>
  <c r="T554"/>
  <c r="AQO554"/>
  <c r="AKC554"/>
  <c r="ADQ554"/>
  <c r="XE554"/>
  <c r="QS554"/>
  <c r="KG554"/>
  <c r="DU554"/>
  <c r="AO554"/>
  <c r="ATU554"/>
  <c r="ANI554"/>
  <c r="AGW554"/>
  <c r="AAK554"/>
  <c r="TY554"/>
  <c r="NM554"/>
  <c r="HA554"/>
  <c r="CE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SD555"/>
  <c r="AOX555"/>
  <c r="ALR555"/>
  <c r="AIL555"/>
  <c r="AGA555"/>
  <c r="ACU555"/>
  <c r="ZO555"/>
  <c r="WI555"/>
  <c r="SH555"/>
  <c r="PB555"/>
  <c r="LV555"/>
  <c r="IP555"/>
  <c r="EO555"/>
  <c r="BI555"/>
  <c r="AQN555"/>
  <c r="AKB555"/>
  <c r="AEK555"/>
  <c r="XY555"/>
  <c r="QR555"/>
  <c r="KF555"/>
  <c r="S555"/>
  <c r="ATT555"/>
  <c r="ANH555"/>
  <c r="AHQ555"/>
  <c r="ABE555"/>
  <c r="TX555"/>
  <c r="NL555"/>
  <c r="GZ555"/>
  <c r="CY555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KZ556"/>
  <c r="JJ556"/>
  <c r="HT556"/>
  <c r="GD556"/>
  <c r="FI556"/>
  <c r="DS556"/>
  <c r="CC556"/>
  <c r="AM556"/>
  <c r="ASC556"/>
  <c r="AOW556"/>
  <c r="ALQ556"/>
  <c r="AIK556"/>
  <c r="AHP556"/>
  <c r="AEJ556"/>
  <c r="ABD556"/>
  <c r="XX556"/>
  <c r="SG556"/>
  <c r="PA556"/>
  <c r="LU556"/>
  <c r="IO556"/>
  <c r="CX556"/>
  <c r="R556"/>
  <c r="AQM556"/>
  <c r="AKA556"/>
  <c r="AFZ556"/>
  <c r="ZN556"/>
  <c r="QQ556"/>
  <c r="KE556"/>
  <c r="BH556"/>
  <c r="ATS556"/>
  <c r="ANG556"/>
  <c r="ACT556"/>
  <c r="WH556"/>
  <c r="TW556"/>
  <c r="NK556"/>
  <c r="GY556"/>
  <c r="EN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MR556"/>
  <c r="LB556"/>
  <c r="JL556"/>
  <c r="HV556"/>
  <c r="GF556"/>
  <c r="FK556"/>
  <c r="DU556"/>
  <c r="CE556"/>
  <c r="AO556"/>
  <c r="ATU556"/>
  <c r="AQO556"/>
  <c r="ANI556"/>
  <c r="AKC556"/>
  <c r="AGB556"/>
  <c r="ACV556"/>
  <c r="ZP556"/>
  <c r="WJ556"/>
  <c r="TY556"/>
  <c r="QS556"/>
  <c r="NM556"/>
  <c r="KG556"/>
  <c r="HA556"/>
  <c r="EP556"/>
  <c r="BJ556"/>
  <c r="AOY556"/>
  <c r="AIM556"/>
  <c r="AEL556"/>
  <c r="XZ556"/>
  <c r="PC556"/>
  <c r="IQ556"/>
  <c r="T556"/>
  <c r="ASE556"/>
  <c r="ALS556"/>
  <c r="AHR556"/>
  <c r="ABF556"/>
  <c r="SI556"/>
  <c r="LW556"/>
  <c r="CZ556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UO557"/>
  <c r="ARI557"/>
  <c r="AOC557"/>
  <c r="AKW557"/>
  <c r="AHQ557"/>
  <c r="AEK557"/>
  <c r="ABE557"/>
  <c r="XY557"/>
  <c r="US557"/>
  <c r="RM557"/>
  <c r="OG557"/>
  <c r="LA557"/>
  <c r="HU557"/>
  <c r="EO557"/>
  <c r="BI557"/>
  <c r="ASY557"/>
  <c r="APS557"/>
  <c r="AJG557"/>
  <c r="AGA557"/>
  <c r="ZO557"/>
  <c r="TC557"/>
  <c r="MQ557"/>
  <c r="GE557"/>
  <c r="S557"/>
  <c r="AMM557"/>
  <c r="ACU557"/>
  <c r="WI557"/>
  <c r="PW557"/>
  <c r="JK557"/>
  <c r="CY557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S558"/>
  <c r="AQM558"/>
  <c r="ANG558"/>
  <c r="AKA558"/>
  <c r="AGU558"/>
  <c r="ADO558"/>
  <c r="AAI558"/>
  <c r="XC558"/>
  <c r="TW558"/>
  <c r="QQ558"/>
  <c r="NK558"/>
  <c r="KE558"/>
  <c r="GY558"/>
  <c r="DS558"/>
  <c r="AM558"/>
  <c r="AOW558"/>
  <c r="AIK558"/>
  <c r="ABY558"/>
  <c r="VM558"/>
  <c r="PA558"/>
  <c r="IO558"/>
  <c r="CC558"/>
  <c r="ASC558"/>
  <c r="ALQ558"/>
  <c r="AFE558"/>
  <c r="YS558"/>
  <c r="SG558"/>
  <c r="LU558"/>
  <c r="FI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SE558"/>
  <c r="AOY558"/>
  <c r="ALS558"/>
  <c r="AIM558"/>
  <c r="AFG558"/>
  <c r="ACA558"/>
  <c r="YU558"/>
  <c r="VO558"/>
  <c r="SI558"/>
  <c r="PC558"/>
  <c r="LW558"/>
  <c r="IQ558"/>
  <c r="FK558"/>
  <c r="CE558"/>
  <c r="ATU558"/>
  <c r="ANI558"/>
  <c r="AGW558"/>
  <c r="AAK558"/>
  <c r="TY558"/>
  <c r="NM558"/>
  <c r="HA558"/>
  <c r="AO558"/>
  <c r="AQO558"/>
  <c r="AKC558"/>
  <c r="ADQ558"/>
  <c r="XE558"/>
  <c r="QS558"/>
  <c r="KG558"/>
  <c r="DU558"/>
  <c r="ATT559"/>
  <c r="ASD559"/>
  <c r="AQN559"/>
  <c r="AOX559"/>
  <c r="ANH559"/>
  <c r="ALR559"/>
  <c r="AKB559"/>
  <c r="AIL559"/>
  <c r="AGV559"/>
  <c r="AFF559"/>
  <c r="ADP559"/>
  <c r="ABZ559"/>
  <c r="AAJ559"/>
  <c r="YT559"/>
  <c r="ASY559"/>
  <c r="APS559"/>
  <c r="AMM559"/>
  <c r="AJG559"/>
  <c r="AGA559"/>
  <c r="ACU559"/>
  <c r="ZO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UO559"/>
  <c r="AOC559"/>
  <c r="AHQ559"/>
  <c r="ABE559"/>
  <c r="VN559"/>
  <c r="SH559"/>
  <c r="PB559"/>
  <c r="LV559"/>
  <c r="IP559"/>
  <c r="EO559"/>
  <c r="BI559"/>
  <c r="AKW559"/>
  <c r="TX559"/>
  <c r="NL559"/>
  <c r="GZ559"/>
  <c r="CY559"/>
  <c r="ARI559"/>
  <c r="AEK559"/>
  <c r="XD559"/>
  <c r="QR559"/>
  <c r="KF559"/>
  <c r="S559"/>
  <c r="AVJ559" s="1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N560"/>
  <c r="ARH560"/>
  <c r="AOB560"/>
  <c r="AKV560"/>
  <c r="AFE560"/>
  <c r="ABY560"/>
  <c r="YS560"/>
  <c r="VM560"/>
  <c r="UR560"/>
  <c r="RL560"/>
  <c r="OF560"/>
  <c r="KZ560"/>
  <c r="HT560"/>
  <c r="DS560"/>
  <c r="AM560"/>
  <c r="ASX560"/>
  <c r="AML560"/>
  <c r="ADO560"/>
  <c r="XC560"/>
  <c r="TB560"/>
  <c r="MP560"/>
  <c r="GD560"/>
  <c r="FI560"/>
  <c r="APR560"/>
  <c r="AGU560"/>
  <c r="PV560"/>
  <c r="CC560"/>
  <c r="AJF560"/>
  <c r="AAI560"/>
  <c r="JJ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SZ560"/>
  <c r="APT560"/>
  <c r="AMN560"/>
  <c r="AJH560"/>
  <c r="AGW560"/>
  <c r="ADQ560"/>
  <c r="AAK560"/>
  <c r="XE560"/>
  <c r="TD560"/>
  <c r="PX560"/>
  <c r="MR560"/>
  <c r="JL560"/>
  <c r="GF560"/>
  <c r="FK560"/>
  <c r="CE560"/>
  <c r="ARJ560"/>
  <c r="AKX560"/>
  <c r="ACA560"/>
  <c r="VO560"/>
  <c r="RN560"/>
  <c r="LB560"/>
  <c r="DU560"/>
  <c r="AOD560"/>
  <c r="AFG560"/>
  <c r="OH560"/>
  <c r="AO560"/>
  <c r="AUP560"/>
  <c r="YU560"/>
  <c r="UT560"/>
  <c r="HV560"/>
  <c r="ATT561"/>
  <c r="ASD561"/>
  <c r="AQN561"/>
  <c r="AOX561"/>
  <c r="ANH561"/>
  <c r="ALR561"/>
  <c r="AKB561"/>
  <c r="AIL561"/>
  <c r="AHQ561"/>
  <c r="AGA561"/>
  <c r="AEK561"/>
  <c r="ACU561"/>
  <c r="ABE561"/>
  <c r="ZO561"/>
  <c r="XY561"/>
  <c r="WI561"/>
  <c r="TX561"/>
  <c r="TC561"/>
  <c r="SH561"/>
  <c r="QR561"/>
  <c r="PB561"/>
  <c r="NL561"/>
  <c r="LV561"/>
  <c r="KF561"/>
  <c r="IP561"/>
  <c r="GZ561"/>
  <c r="EO561"/>
  <c r="CY561"/>
  <c r="BI561"/>
  <c r="S561"/>
  <c r="AUO561"/>
  <c r="ARI561"/>
  <c r="AOC561"/>
  <c r="AKW561"/>
  <c r="AGV561"/>
  <c r="ADP561"/>
  <c r="AAJ561"/>
  <c r="XD561"/>
  <c r="US561"/>
  <c r="PW561"/>
  <c r="MQ561"/>
  <c r="JK561"/>
  <c r="GE561"/>
  <c r="DT561"/>
  <c r="AN561"/>
  <c r="APS561"/>
  <c r="AJG561"/>
  <c r="AFF561"/>
  <c r="YT561"/>
  <c r="OG561"/>
  <c r="HU561"/>
  <c r="CD561"/>
  <c r="AMM561"/>
  <c r="VN561"/>
  <c r="LA561"/>
  <c r="FJ561"/>
  <c r="ASY561"/>
  <c r="ABZ561"/>
  <c r="RM561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VJ537" s="1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VK538" s="1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VI540" s="1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FI542"/>
  <c r="EN542"/>
  <c r="DS542"/>
  <c r="CX542"/>
  <c r="CC542"/>
  <c r="BH542"/>
  <c r="AM542"/>
  <c r="R542"/>
  <c r="GY542"/>
  <c r="GD542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FK542"/>
  <c r="EP542"/>
  <c r="DU542"/>
  <c r="CZ542"/>
  <c r="CE542"/>
  <c r="BJ542"/>
  <c r="AO542"/>
  <c r="T542"/>
  <c r="HA542"/>
  <c r="GF542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FG542"/>
  <c r="EL542"/>
  <c r="DQ542"/>
  <c r="CV542"/>
  <c r="CA542"/>
  <c r="BF542"/>
  <c r="AK542"/>
  <c r="P542"/>
  <c r="GW542"/>
  <c r="GB542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DT552"/>
  <c r="CD552"/>
  <c r="AN552"/>
  <c r="AUO552"/>
  <c r="ARI552"/>
  <c r="AOC552"/>
  <c r="AKW552"/>
  <c r="AHQ552"/>
  <c r="AEK552"/>
  <c r="ABE552"/>
  <c r="XY552"/>
  <c r="US552"/>
  <c r="RM552"/>
  <c r="OG552"/>
  <c r="LA552"/>
  <c r="HU552"/>
  <c r="ASY552"/>
  <c r="APS552"/>
  <c r="AMM552"/>
  <c r="AJG552"/>
  <c r="AGA552"/>
  <c r="ACU552"/>
  <c r="ZO552"/>
  <c r="WI552"/>
  <c r="TC552"/>
  <c r="PW552"/>
  <c r="MQ552"/>
  <c r="JK552"/>
  <c r="EO552"/>
  <c r="BI552"/>
  <c r="GE552"/>
  <c r="CY552"/>
  <c r="S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S553"/>
  <c r="AQM553"/>
  <c r="ANG553"/>
  <c r="AKA553"/>
  <c r="AGU553"/>
  <c r="ADO553"/>
  <c r="AAI553"/>
  <c r="XC553"/>
  <c r="TW553"/>
  <c r="QQ553"/>
  <c r="NK553"/>
  <c r="KE553"/>
  <c r="GY553"/>
  <c r="DS553"/>
  <c r="AM553"/>
  <c r="ASC553"/>
  <c r="AOW553"/>
  <c r="ALQ553"/>
  <c r="AIK553"/>
  <c r="AFE553"/>
  <c r="ABY553"/>
  <c r="YS553"/>
  <c r="VM553"/>
  <c r="SG553"/>
  <c r="PA553"/>
  <c r="LU553"/>
  <c r="IO553"/>
  <c r="FI553"/>
  <c r="CC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SE553"/>
  <c r="AOY553"/>
  <c r="ALS553"/>
  <c r="AIM553"/>
  <c r="AFG553"/>
  <c r="ACA553"/>
  <c r="YU553"/>
  <c r="VO553"/>
  <c r="SI553"/>
  <c r="PC553"/>
  <c r="LW553"/>
  <c r="IQ553"/>
  <c r="FK553"/>
  <c r="CE553"/>
  <c r="ATU553"/>
  <c r="AQO553"/>
  <c r="ANI553"/>
  <c r="AKC553"/>
  <c r="AGW553"/>
  <c r="ADQ553"/>
  <c r="AAK553"/>
  <c r="XE553"/>
  <c r="TY553"/>
  <c r="QS553"/>
  <c r="NM553"/>
  <c r="KG553"/>
  <c r="HA553"/>
  <c r="DU553"/>
  <c r="AO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ASY554"/>
  <c r="APS554"/>
  <c r="AMM554"/>
  <c r="AJG554"/>
  <c r="AGA554"/>
  <c r="ACU554"/>
  <c r="ZO554"/>
  <c r="WI554"/>
  <c r="TC554"/>
  <c r="PW554"/>
  <c r="MQ554"/>
  <c r="JK554"/>
  <c r="GE554"/>
  <c r="CY554"/>
  <c r="CD554"/>
  <c r="AN554"/>
  <c r="ARI554"/>
  <c r="AKW554"/>
  <c r="AEK554"/>
  <c r="XY554"/>
  <c r="RM554"/>
  <c r="LA554"/>
  <c r="EO554"/>
  <c r="BI554"/>
  <c r="AUO554"/>
  <c r="AOC554"/>
  <c r="AHQ554"/>
  <c r="ABE554"/>
  <c r="US554"/>
  <c r="OG554"/>
  <c r="HU554"/>
  <c r="S554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SX555"/>
  <c r="APR555"/>
  <c r="AML555"/>
  <c r="AJF555"/>
  <c r="AGU555"/>
  <c r="ADO555"/>
  <c r="AAI555"/>
  <c r="XC555"/>
  <c r="TB555"/>
  <c r="PV555"/>
  <c r="MP555"/>
  <c r="JJ555"/>
  <c r="GD555"/>
  <c r="FI555"/>
  <c r="CC555"/>
  <c r="ARH555"/>
  <c r="AKV555"/>
  <c r="AFE555"/>
  <c r="YS555"/>
  <c r="RL555"/>
  <c r="KZ555"/>
  <c r="AM555"/>
  <c r="AUN555"/>
  <c r="AOB555"/>
  <c r="ABY555"/>
  <c r="VM555"/>
  <c r="UR555"/>
  <c r="OF555"/>
  <c r="HT555"/>
  <c r="DS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UP555"/>
  <c r="ARJ555"/>
  <c r="AOD555"/>
  <c r="AKX555"/>
  <c r="AFG555"/>
  <c r="ACA555"/>
  <c r="YU555"/>
  <c r="VO555"/>
  <c r="UT555"/>
  <c r="RN555"/>
  <c r="OH555"/>
  <c r="LB555"/>
  <c r="HV555"/>
  <c r="DU555"/>
  <c r="AO555"/>
  <c r="APT555"/>
  <c r="AJH555"/>
  <c r="ADQ555"/>
  <c r="XE555"/>
  <c r="PX555"/>
  <c r="JL555"/>
  <c r="FK555"/>
  <c r="ASZ555"/>
  <c r="AMN555"/>
  <c r="AGW555"/>
  <c r="AAK555"/>
  <c r="TD555"/>
  <c r="MR555"/>
  <c r="GF555"/>
  <c r="CE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KF556"/>
  <c r="IP556"/>
  <c r="GZ556"/>
  <c r="EO556"/>
  <c r="CY556"/>
  <c r="BI556"/>
  <c r="S556"/>
  <c r="AUO556"/>
  <c r="ARI556"/>
  <c r="AOC556"/>
  <c r="AKW556"/>
  <c r="AGV556"/>
  <c r="ADP556"/>
  <c r="AAJ556"/>
  <c r="XD556"/>
  <c r="US556"/>
  <c r="RM556"/>
  <c r="OG556"/>
  <c r="LA556"/>
  <c r="HU556"/>
  <c r="FJ556"/>
  <c r="CD556"/>
  <c r="APS556"/>
  <c r="AJG556"/>
  <c r="AFF556"/>
  <c r="YT556"/>
  <c r="PW556"/>
  <c r="JK556"/>
  <c r="AN556"/>
  <c r="ASY556"/>
  <c r="AMM556"/>
  <c r="ABZ556"/>
  <c r="VN556"/>
  <c r="TC556"/>
  <c r="MQ556"/>
  <c r="GE556"/>
  <c r="DT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SC557"/>
  <c r="AOW557"/>
  <c r="ALQ557"/>
  <c r="AIK557"/>
  <c r="AFE557"/>
  <c r="ABY557"/>
  <c r="YS557"/>
  <c r="VM557"/>
  <c r="SG557"/>
  <c r="PA557"/>
  <c r="LU557"/>
  <c r="IO557"/>
  <c r="FI557"/>
  <c r="CC557"/>
  <c r="ATS557"/>
  <c r="AQM557"/>
  <c r="AKA557"/>
  <c r="ADO557"/>
  <c r="ANG557"/>
  <c r="AAI557"/>
  <c r="TW557"/>
  <c r="NK557"/>
  <c r="GY557"/>
  <c r="AM557"/>
  <c r="AGU557"/>
  <c r="XC557"/>
  <c r="QQ557"/>
  <c r="KE557"/>
  <c r="DS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TU557"/>
  <c r="AQO557"/>
  <c r="ANI557"/>
  <c r="AKC557"/>
  <c r="AGW557"/>
  <c r="ADQ557"/>
  <c r="AAK557"/>
  <c r="XE557"/>
  <c r="TY557"/>
  <c r="QS557"/>
  <c r="NM557"/>
  <c r="KG557"/>
  <c r="HA557"/>
  <c r="DU557"/>
  <c r="AO557"/>
  <c r="AOY557"/>
  <c r="AIM557"/>
  <c r="ALS557"/>
  <c r="YU557"/>
  <c r="SI557"/>
  <c r="LW557"/>
  <c r="FK557"/>
  <c r="ASE557"/>
  <c r="AFG557"/>
  <c r="ACA557"/>
  <c r="VO557"/>
  <c r="PC557"/>
  <c r="IQ557"/>
  <c r="CE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SY558"/>
  <c r="APS558"/>
  <c r="AMM558"/>
  <c r="AJG558"/>
  <c r="AGA558"/>
  <c r="ACU558"/>
  <c r="ZO558"/>
  <c r="WI558"/>
  <c r="TC558"/>
  <c r="PW558"/>
  <c r="MQ558"/>
  <c r="JK558"/>
  <c r="GE558"/>
  <c r="CY558"/>
  <c r="S558"/>
  <c r="AUO558"/>
  <c r="AOC558"/>
  <c r="AHQ558"/>
  <c r="ABE558"/>
  <c r="US558"/>
  <c r="OG558"/>
  <c r="HU558"/>
  <c r="BI558"/>
  <c r="ARI558"/>
  <c r="AKW558"/>
  <c r="AEK558"/>
  <c r="XY558"/>
  <c r="RM558"/>
  <c r="LA558"/>
  <c r="EO558"/>
  <c r="AUN559"/>
  <c r="ASX559"/>
  <c r="ARH559"/>
  <c r="APR559"/>
  <c r="AOB559"/>
  <c r="AML559"/>
  <c r="AKV559"/>
  <c r="AJF559"/>
  <c r="AHP559"/>
  <c r="AFZ559"/>
  <c r="AEJ559"/>
  <c r="ACT559"/>
  <c r="ABD559"/>
  <c r="ZN559"/>
  <c r="ATS559"/>
  <c r="AQM559"/>
  <c r="ANG559"/>
  <c r="AKA559"/>
  <c r="AGU559"/>
  <c r="ADO559"/>
  <c r="AAI559"/>
  <c r="XC559"/>
  <c r="VM559"/>
  <c r="TW559"/>
  <c r="SG559"/>
  <c r="QQ559"/>
  <c r="PA559"/>
  <c r="NK559"/>
  <c r="LU559"/>
  <c r="KE559"/>
  <c r="IO559"/>
  <c r="GY559"/>
  <c r="EN559"/>
  <c r="CX559"/>
  <c r="BH559"/>
  <c r="R559"/>
  <c r="AOW559"/>
  <c r="AIK559"/>
  <c r="ABY559"/>
  <c r="WH559"/>
  <c r="TB559"/>
  <c r="PV559"/>
  <c r="MP559"/>
  <c r="JJ559"/>
  <c r="GD559"/>
  <c r="FI559"/>
  <c r="CC559"/>
  <c r="ASC559"/>
  <c r="AFE559"/>
  <c r="UR559"/>
  <c r="OF559"/>
  <c r="HT559"/>
  <c r="DS559"/>
  <c r="ALQ559"/>
  <c r="YS559"/>
  <c r="XX559"/>
  <c r="RL559"/>
  <c r="KZ559"/>
  <c r="AM559"/>
  <c r="AUP559"/>
  <c r="ASZ559"/>
  <c r="ARJ559"/>
  <c r="APT559"/>
  <c r="AOD559"/>
  <c r="AMN559"/>
  <c r="AKX559"/>
  <c r="AJH559"/>
  <c r="AHR559"/>
  <c r="AGB559"/>
  <c r="AEL559"/>
  <c r="ACV559"/>
  <c r="ABF559"/>
  <c r="ZP559"/>
  <c r="ASE559"/>
  <c r="AOY559"/>
  <c r="ALS559"/>
  <c r="AIM559"/>
  <c r="AFG559"/>
  <c r="ACA559"/>
  <c r="YU559"/>
  <c r="XE559"/>
  <c r="VO559"/>
  <c r="TY559"/>
  <c r="SI559"/>
  <c r="QS559"/>
  <c r="PC559"/>
  <c r="NM559"/>
  <c r="LW559"/>
  <c r="KG559"/>
  <c r="IQ559"/>
  <c r="HA559"/>
  <c r="EP559"/>
  <c r="CZ559"/>
  <c r="BJ559"/>
  <c r="T559"/>
  <c r="ATU559"/>
  <c r="ANI559"/>
  <c r="AGW559"/>
  <c r="AAK559"/>
  <c r="XZ559"/>
  <c r="UT559"/>
  <c r="RN559"/>
  <c r="OH559"/>
  <c r="LB559"/>
  <c r="HV559"/>
  <c r="DU559"/>
  <c r="AO559"/>
  <c r="AQO559"/>
  <c r="ADQ559"/>
  <c r="TD559"/>
  <c r="MR559"/>
  <c r="GF559"/>
  <c r="CE559"/>
  <c r="AKC559"/>
  <c r="WJ559"/>
  <c r="PX559"/>
  <c r="JL559"/>
  <c r="FK559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TT560"/>
  <c r="AQN560"/>
  <c r="ANH560"/>
  <c r="AKB560"/>
  <c r="AHQ560"/>
  <c r="AEK560"/>
  <c r="ABE560"/>
  <c r="XY560"/>
  <c r="TX560"/>
  <c r="QR560"/>
  <c r="NL560"/>
  <c r="KF560"/>
  <c r="GZ560"/>
  <c r="CY560"/>
  <c r="S560"/>
  <c r="ASD560"/>
  <c r="ALR560"/>
  <c r="ACU560"/>
  <c r="WI560"/>
  <c r="SH560"/>
  <c r="LV560"/>
  <c r="EO560"/>
  <c r="AIL560"/>
  <c r="ZO560"/>
  <c r="IP560"/>
  <c r="AOX560"/>
  <c r="AGA560"/>
  <c r="PB560"/>
  <c r="BI560"/>
  <c r="AUN561"/>
  <c r="ASX561"/>
  <c r="ARH561"/>
  <c r="APR561"/>
  <c r="AOB561"/>
  <c r="AML561"/>
  <c r="AKV561"/>
  <c r="AJF561"/>
  <c r="AGU561"/>
  <c r="AFE561"/>
  <c r="ADO561"/>
  <c r="ABY561"/>
  <c r="AAI561"/>
  <c r="YS561"/>
  <c r="XC561"/>
  <c r="VM561"/>
  <c r="UR561"/>
  <c r="RL561"/>
  <c r="PV561"/>
  <c r="OF561"/>
  <c r="MP561"/>
  <c r="KZ561"/>
  <c r="JJ561"/>
  <c r="HT561"/>
  <c r="GD561"/>
  <c r="FI561"/>
  <c r="DS561"/>
  <c r="CC561"/>
  <c r="AM561"/>
  <c r="ASC561"/>
  <c r="AOW561"/>
  <c r="ALQ561"/>
  <c r="AIK561"/>
  <c r="AHP561"/>
  <c r="AEJ561"/>
  <c r="ABD561"/>
  <c r="XX561"/>
  <c r="QQ561"/>
  <c r="NK561"/>
  <c r="KE561"/>
  <c r="GY561"/>
  <c r="EN561"/>
  <c r="BH561"/>
  <c r="AQM561"/>
  <c r="AKA561"/>
  <c r="AFZ561"/>
  <c r="ZN561"/>
  <c r="PA561"/>
  <c r="IO561"/>
  <c r="CX561"/>
  <c r="ATS561"/>
  <c r="ACT561"/>
  <c r="TW561"/>
  <c r="SG561"/>
  <c r="R561"/>
  <c r="ANG561"/>
  <c r="WH561"/>
  <c r="TB561"/>
  <c r="LU561"/>
  <c r="AUP561"/>
  <c r="ASZ561"/>
  <c r="ARJ561"/>
  <c r="APT561"/>
  <c r="AOD561"/>
  <c r="AMN561"/>
  <c r="AKX561"/>
  <c r="AJH561"/>
  <c r="AGW561"/>
  <c r="AFG561"/>
  <c r="ADQ561"/>
  <c r="ACA561"/>
  <c r="AAK561"/>
  <c r="YU561"/>
  <c r="XE561"/>
  <c r="VO561"/>
  <c r="UT561"/>
  <c r="RN561"/>
  <c r="PX561"/>
  <c r="OH561"/>
  <c r="MR561"/>
  <c r="LB561"/>
  <c r="JL561"/>
  <c r="HV561"/>
  <c r="GF561"/>
  <c r="FK561"/>
  <c r="DU561"/>
  <c r="CE561"/>
  <c r="AO561"/>
  <c r="ATU561"/>
  <c r="AQO561"/>
  <c r="ANI561"/>
  <c r="AKC561"/>
  <c r="AGB561"/>
  <c r="ACV561"/>
  <c r="ZP561"/>
  <c r="WJ561"/>
  <c r="TY561"/>
  <c r="TD561"/>
  <c r="SI561"/>
  <c r="PC561"/>
  <c r="LW561"/>
  <c r="IQ561"/>
  <c r="CZ561"/>
  <c r="T561"/>
  <c r="AOY561"/>
  <c r="AIM561"/>
  <c r="AEL561"/>
  <c r="XZ561"/>
  <c r="NM561"/>
  <c r="HA561"/>
  <c r="BJ561"/>
  <c r="ASE561"/>
  <c r="ABF561"/>
  <c r="QS561"/>
  <c r="ALS561"/>
  <c r="AHR561"/>
  <c r="KG561"/>
  <c r="EP561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O538"/>
  <c r="ATT538"/>
  <c r="ASY538"/>
  <c r="ASD538"/>
  <c r="ARI538"/>
  <c r="AQN538"/>
  <c r="APS538"/>
  <c r="AOX538"/>
  <c r="AOC538"/>
  <c r="ANH538"/>
  <c r="AMM538"/>
  <c r="ALR538"/>
  <c r="AKW538"/>
  <c r="AKB538"/>
  <c r="AJG538"/>
  <c r="AIL538"/>
  <c r="AHQ538"/>
  <c r="AGV538"/>
  <c r="AGA538"/>
  <c r="AFF538"/>
  <c r="AEK538"/>
  <c r="ADP538"/>
  <c r="ACU538"/>
  <c r="ABZ538"/>
  <c r="ABE538"/>
  <c r="AAJ538"/>
  <c r="ZO538"/>
  <c r="YT538"/>
  <c r="XY538"/>
  <c r="XD538"/>
  <c r="WI538"/>
  <c r="VN538"/>
  <c r="US538"/>
  <c r="TX538"/>
  <c r="TC538"/>
  <c r="SH538"/>
  <c r="RM538"/>
  <c r="QR538"/>
  <c r="PW538"/>
  <c r="PB538"/>
  <c r="OG538"/>
  <c r="NL538"/>
  <c r="MQ538"/>
  <c r="LV538"/>
  <c r="LA538"/>
  <c r="KF538"/>
  <c r="JK538"/>
  <c r="IP538"/>
  <c r="HU538"/>
  <c r="GZ538"/>
  <c r="GE538"/>
  <c r="FJ538"/>
  <c r="EO538"/>
  <c r="DT538"/>
  <c r="CY538"/>
  <c r="CD538"/>
  <c r="BI538"/>
  <c r="AN538"/>
  <c r="S538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O542"/>
  <c r="ATT542"/>
  <c r="ASY542"/>
  <c r="ASD542"/>
  <c r="ARI542"/>
  <c r="AQN542"/>
  <c r="APS542"/>
  <c r="AOX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GZ542"/>
  <c r="GE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FJ542"/>
  <c r="EO542"/>
  <c r="DT542"/>
  <c r="CY542"/>
  <c r="CD542"/>
  <c r="BI542"/>
  <c r="AN542"/>
  <c r="S542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VF544" s="1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UL545"/>
  <c r="ASV545"/>
  <c r="ARF545"/>
  <c r="APP545"/>
  <c r="ANZ545"/>
  <c r="AMJ545"/>
  <c r="AKT545"/>
  <c r="AJD545"/>
  <c r="AHN545"/>
  <c r="ATQ545"/>
  <c r="ASA545"/>
  <c r="AQK545"/>
  <c r="AOU545"/>
  <c r="ANE545"/>
  <c r="ALO545"/>
  <c r="AJY545"/>
  <c r="AII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VF546" s="1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TQ547"/>
  <c r="ASA547"/>
  <c r="AQK547"/>
  <c r="AOU547"/>
  <c r="ANE547"/>
  <c r="ALO547"/>
  <c r="AJY547"/>
  <c r="AII547"/>
  <c r="AGS547"/>
  <c r="AFC547"/>
  <c r="ADM547"/>
  <c r="ABW547"/>
  <c r="AAG547"/>
  <c r="YQ547"/>
  <c r="AUL547"/>
  <c r="ASV547"/>
  <c r="ARF547"/>
  <c r="APP547"/>
  <c r="ANZ547"/>
  <c r="AMJ547"/>
  <c r="AKT547"/>
  <c r="AJD547"/>
  <c r="AHN547"/>
  <c r="AFX547"/>
  <c r="AEH547"/>
  <c r="ACR547"/>
  <c r="ABB547"/>
  <c r="ZL547"/>
  <c r="XV547"/>
  <c r="WF547"/>
  <c r="UP547"/>
  <c r="SZ547"/>
  <c r="RJ547"/>
  <c r="PT547"/>
  <c r="OD547"/>
  <c r="MN547"/>
  <c r="KX547"/>
  <c r="JH547"/>
  <c r="HR547"/>
  <c r="GB547"/>
  <c r="EL547"/>
  <c r="CV547"/>
  <c r="BF547"/>
  <c r="P547"/>
  <c r="VK547"/>
  <c r="SE547"/>
  <c r="OY547"/>
  <c r="LS547"/>
  <c r="IM547"/>
  <c r="FG547"/>
  <c r="CA547"/>
  <c r="XA547"/>
  <c r="TU547"/>
  <c r="QO547"/>
  <c r="NI547"/>
  <c r="KC547"/>
  <c r="GW547"/>
  <c r="DQ547"/>
  <c r="AK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VF548" s="1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TQ549"/>
  <c r="ASA549"/>
  <c r="AQK549"/>
  <c r="AOU549"/>
  <c r="ANE549"/>
  <c r="ALO549"/>
  <c r="AJY549"/>
  <c r="AII549"/>
  <c r="AGS549"/>
  <c r="AFC549"/>
  <c r="ADM549"/>
  <c r="ABW549"/>
  <c r="AAG549"/>
  <c r="YQ549"/>
  <c r="XA549"/>
  <c r="VK549"/>
  <c r="TU549"/>
  <c r="SE549"/>
  <c r="QO549"/>
  <c r="OY549"/>
  <c r="NI549"/>
  <c r="LS549"/>
  <c r="KC549"/>
  <c r="IM549"/>
  <c r="GW549"/>
  <c r="FG549"/>
  <c r="DQ549"/>
  <c r="CA549"/>
  <c r="AK549"/>
  <c r="AUL549"/>
  <c r="ASV549"/>
  <c r="ARF549"/>
  <c r="APP549"/>
  <c r="ANZ549"/>
  <c r="AMJ549"/>
  <c r="AKT549"/>
  <c r="AJD549"/>
  <c r="AHN549"/>
  <c r="AFX549"/>
  <c r="AEH549"/>
  <c r="ACR549"/>
  <c r="ABB549"/>
  <c r="ZL549"/>
  <c r="XV549"/>
  <c r="WF549"/>
  <c r="UP549"/>
  <c r="SZ549"/>
  <c r="RJ549"/>
  <c r="PT549"/>
  <c r="OD549"/>
  <c r="MN549"/>
  <c r="KX549"/>
  <c r="JH549"/>
  <c r="HR549"/>
  <c r="GB549"/>
  <c r="EL549"/>
  <c r="CV549"/>
  <c r="BF549"/>
  <c r="P549"/>
  <c r="AVG549" s="1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VJ543" s="1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VK544" s="1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UN546"/>
  <c r="ASX546"/>
  <c r="ARH546"/>
  <c r="APR546"/>
  <c r="AOB546"/>
  <c r="AML546"/>
  <c r="AKV546"/>
  <c r="AJF546"/>
  <c r="ATS546"/>
  <c r="AQM546"/>
  <c r="ANG546"/>
  <c r="AKA546"/>
  <c r="AHP546"/>
  <c r="AFZ546"/>
  <c r="AEJ546"/>
  <c r="ACT546"/>
  <c r="ABD546"/>
  <c r="ZN546"/>
  <c r="XX546"/>
  <c r="WH546"/>
  <c r="UR546"/>
  <c r="TB546"/>
  <c r="RL546"/>
  <c r="PV546"/>
  <c r="OF546"/>
  <c r="MP546"/>
  <c r="KZ546"/>
  <c r="JJ546"/>
  <c r="HT546"/>
  <c r="GD546"/>
  <c r="EN546"/>
  <c r="CX546"/>
  <c r="BH546"/>
  <c r="R546"/>
  <c r="ASC546"/>
  <c r="AOW546"/>
  <c r="ALQ546"/>
  <c r="AIK546"/>
  <c r="AGU546"/>
  <c r="AFE546"/>
  <c r="ADO546"/>
  <c r="ABY546"/>
  <c r="AAI546"/>
  <c r="YS546"/>
  <c r="XC546"/>
  <c r="VM546"/>
  <c r="TW546"/>
  <c r="SG546"/>
  <c r="QQ546"/>
  <c r="PA546"/>
  <c r="NK546"/>
  <c r="LU546"/>
  <c r="KE546"/>
  <c r="IO546"/>
  <c r="GY546"/>
  <c r="FI546"/>
  <c r="DS546"/>
  <c r="CC546"/>
  <c r="AM546"/>
  <c r="ATU546"/>
  <c r="ASE546"/>
  <c r="AQO546"/>
  <c r="AOY546"/>
  <c r="ANI546"/>
  <c r="ALS546"/>
  <c r="AKC546"/>
  <c r="AIM546"/>
  <c r="ASZ546"/>
  <c r="APT546"/>
  <c r="AMN546"/>
  <c r="AJH546"/>
  <c r="AGW546"/>
  <c r="AFG546"/>
  <c r="ADQ546"/>
  <c r="ACA546"/>
  <c r="AAK546"/>
  <c r="YU546"/>
  <c r="XE546"/>
  <c r="VO546"/>
  <c r="TY546"/>
  <c r="SI546"/>
  <c r="QS546"/>
  <c r="PC546"/>
  <c r="NM546"/>
  <c r="LW546"/>
  <c r="KG546"/>
  <c r="IQ546"/>
  <c r="HA546"/>
  <c r="FK546"/>
  <c r="DU546"/>
  <c r="CE546"/>
  <c r="AO546"/>
  <c r="AUP546"/>
  <c r="ARJ546"/>
  <c r="AOD546"/>
  <c r="AKX546"/>
  <c r="AHR546"/>
  <c r="AGB546"/>
  <c r="AEL546"/>
  <c r="ACV546"/>
  <c r="ABF546"/>
  <c r="ZP546"/>
  <c r="XZ546"/>
  <c r="WJ546"/>
  <c r="UT546"/>
  <c r="TD546"/>
  <c r="RN546"/>
  <c r="PX546"/>
  <c r="OH546"/>
  <c r="MR546"/>
  <c r="LB546"/>
  <c r="JL546"/>
  <c r="HV546"/>
  <c r="GF546"/>
  <c r="EP546"/>
  <c r="CZ546"/>
  <c r="BJ546"/>
  <c r="T546"/>
  <c r="AVK546" s="1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VJ547" s="1"/>
  <c r="ATS548"/>
  <c r="ASC548"/>
  <c r="AQM548"/>
  <c r="AOW548"/>
  <c r="ANG548"/>
  <c r="ALQ548"/>
  <c r="AKA548"/>
  <c r="AIK548"/>
  <c r="AGU548"/>
  <c r="AFE548"/>
  <c r="ADO548"/>
  <c r="ABY548"/>
  <c r="AAI548"/>
  <c r="YS548"/>
  <c r="XC548"/>
  <c r="VM548"/>
  <c r="TW548"/>
  <c r="SG548"/>
  <c r="QQ548"/>
  <c r="PA548"/>
  <c r="NK548"/>
  <c r="LU548"/>
  <c r="KE548"/>
  <c r="IO548"/>
  <c r="GY548"/>
  <c r="FI548"/>
  <c r="DS548"/>
  <c r="CC548"/>
  <c r="AM548"/>
  <c r="AUN548"/>
  <c r="ASX548"/>
  <c r="ARH548"/>
  <c r="APR548"/>
  <c r="AOB548"/>
  <c r="AML548"/>
  <c r="AKV548"/>
  <c r="AJF548"/>
  <c r="AHP548"/>
  <c r="AFZ548"/>
  <c r="AEJ548"/>
  <c r="ACT548"/>
  <c r="ABD548"/>
  <c r="ZN548"/>
  <c r="XX548"/>
  <c r="WH548"/>
  <c r="UR548"/>
  <c r="TB548"/>
  <c r="RL548"/>
  <c r="PV548"/>
  <c r="OF548"/>
  <c r="MP548"/>
  <c r="KZ548"/>
  <c r="JJ548"/>
  <c r="HT548"/>
  <c r="GD548"/>
  <c r="EN548"/>
  <c r="CX548"/>
  <c r="BH548"/>
  <c r="R548"/>
  <c r="AUP548"/>
  <c r="ASZ548"/>
  <c r="ARJ548"/>
  <c r="APT548"/>
  <c r="AOD548"/>
  <c r="AMN548"/>
  <c r="AKX548"/>
  <c r="AJH548"/>
  <c r="AHR548"/>
  <c r="AGB548"/>
  <c r="AEL548"/>
  <c r="ACV548"/>
  <c r="ABF548"/>
  <c r="ZP548"/>
  <c r="XZ548"/>
  <c r="WJ548"/>
  <c r="UT548"/>
  <c r="TD548"/>
  <c r="RN548"/>
  <c r="PX548"/>
  <c r="OH548"/>
  <c r="MR548"/>
  <c r="LB548"/>
  <c r="JL548"/>
  <c r="HV548"/>
  <c r="GF548"/>
  <c r="EP548"/>
  <c r="CZ548"/>
  <c r="BJ548"/>
  <c r="T548"/>
  <c r="ATU548"/>
  <c r="ASE548"/>
  <c r="AQO548"/>
  <c r="AOY548"/>
  <c r="ANI548"/>
  <c r="ALS548"/>
  <c r="AKC548"/>
  <c r="AIM548"/>
  <c r="AGW548"/>
  <c r="AFG548"/>
  <c r="ADQ548"/>
  <c r="ACA548"/>
  <c r="AAK548"/>
  <c r="YU548"/>
  <c r="XE548"/>
  <c r="VO548"/>
  <c r="TY548"/>
  <c r="SI548"/>
  <c r="QS548"/>
  <c r="PC548"/>
  <c r="NM548"/>
  <c r="LW548"/>
  <c r="KG548"/>
  <c r="IQ548"/>
  <c r="HA548"/>
  <c r="FK548"/>
  <c r="DU548"/>
  <c r="CE548"/>
  <c r="AO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VJ549" s="1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36"/>
  <c r="AVC536"/>
  <c r="AVE536"/>
  <c r="F537"/>
  <c r="H537"/>
  <c r="AVC537"/>
  <c r="AVE537"/>
  <c r="F539"/>
  <c r="H539"/>
  <c r="F541"/>
  <c r="H541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VH543" s="1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VF545" s="1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TQ546"/>
  <c r="ASA546"/>
  <c r="AQK546"/>
  <c r="AOU546"/>
  <c r="ANE546"/>
  <c r="ALO546"/>
  <c r="AJY546"/>
  <c r="AII546"/>
  <c r="AUL546"/>
  <c r="ARF546"/>
  <c r="ANZ546"/>
  <c r="AKT546"/>
  <c r="AGS546"/>
  <c r="AFC546"/>
  <c r="ADM546"/>
  <c r="ABW546"/>
  <c r="AAG546"/>
  <c r="YQ546"/>
  <c r="XA546"/>
  <c r="VK546"/>
  <c r="TU546"/>
  <c r="SE546"/>
  <c r="QO546"/>
  <c r="OY546"/>
  <c r="NI546"/>
  <c r="LS546"/>
  <c r="KC546"/>
  <c r="IM546"/>
  <c r="GW546"/>
  <c r="FG546"/>
  <c r="DQ546"/>
  <c r="CA546"/>
  <c r="AK546"/>
  <c r="ASV546"/>
  <c r="APP546"/>
  <c r="AMJ546"/>
  <c r="AJD546"/>
  <c r="AHN546"/>
  <c r="AFX546"/>
  <c r="AEH546"/>
  <c r="ACR546"/>
  <c r="ABB546"/>
  <c r="ZL546"/>
  <c r="XV546"/>
  <c r="WF546"/>
  <c r="UP546"/>
  <c r="SZ546"/>
  <c r="RJ546"/>
  <c r="PT546"/>
  <c r="OD546"/>
  <c r="MN546"/>
  <c r="KX546"/>
  <c r="JH546"/>
  <c r="HR546"/>
  <c r="GB546"/>
  <c r="EL546"/>
  <c r="CV546"/>
  <c r="BF546"/>
  <c r="P546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L548"/>
  <c r="ASV548"/>
  <c r="ARF548"/>
  <c r="APP548"/>
  <c r="ANZ548"/>
  <c r="AMJ548"/>
  <c r="AKT548"/>
  <c r="AJD548"/>
  <c r="AHN548"/>
  <c r="AFX548"/>
  <c r="AEH548"/>
  <c r="ACR548"/>
  <c r="ABB548"/>
  <c r="ZL548"/>
  <c r="XV548"/>
  <c r="WF548"/>
  <c r="UP548"/>
  <c r="SZ548"/>
  <c r="RJ548"/>
  <c r="PT548"/>
  <c r="OD548"/>
  <c r="MN548"/>
  <c r="KX548"/>
  <c r="JH548"/>
  <c r="HR548"/>
  <c r="GB548"/>
  <c r="EL548"/>
  <c r="CV548"/>
  <c r="BF548"/>
  <c r="P548"/>
  <c r="ATQ548"/>
  <c r="ASA548"/>
  <c r="AQK548"/>
  <c r="AOU548"/>
  <c r="ANE548"/>
  <c r="ALO548"/>
  <c r="AJY548"/>
  <c r="AII548"/>
  <c r="AGS548"/>
  <c r="AFC548"/>
  <c r="ADM548"/>
  <c r="ABW548"/>
  <c r="AAG548"/>
  <c r="YQ548"/>
  <c r="XA548"/>
  <c r="VK548"/>
  <c r="TU548"/>
  <c r="SE548"/>
  <c r="QO548"/>
  <c r="OY548"/>
  <c r="NI548"/>
  <c r="LS548"/>
  <c r="KC548"/>
  <c r="IM548"/>
  <c r="GW548"/>
  <c r="FG548"/>
  <c r="DQ548"/>
  <c r="CA548"/>
  <c r="AK548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VF549" s="1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VI543" s="1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VJ544" s="1"/>
  <c r="ATS545"/>
  <c r="ASC545"/>
  <c r="AQM545"/>
  <c r="AOW545"/>
  <c r="ANG545"/>
  <c r="ALQ545"/>
  <c r="AKA545"/>
  <c r="AIK545"/>
  <c r="AGU545"/>
  <c r="AUN545"/>
  <c r="ASX545"/>
  <c r="ARH545"/>
  <c r="APR545"/>
  <c r="AOB545"/>
  <c r="AML545"/>
  <c r="AKV545"/>
  <c r="AJF545"/>
  <c r="AHP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UP545"/>
  <c r="ASZ545"/>
  <c r="ARJ545"/>
  <c r="APT545"/>
  <c r="AOD545"/>
  <c r="AMN545"/>
  <c r="AKX545"/>
  <c r="AJH545"/>
  <c r="AHR545"/>
  <c r="AGB545"/>
  <c r="ATU545"/>
  <c r="ASE545"/>
  <c r="AQO545"/>
  <c r="AOY545"/>
  <c r="ANI545"/>
  <c r="ALS545"/>
  <c r="AKC545"/>
  <c r="AIM545"/>
  <c r="AGW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UN547"/>
  <c r="ASX547"/>
  <c r="ARH547"/>
  <c r="APR547"/>
  <c r="AOB547"/>
  <c r="AML547"/>
  <c r="AKV547"/>
  <c r="AJF547"/>
  <c r="AHP547"/>
  <c r="AFZ547"/>
  <c r="AEJ547"/>
  <c r="ACT547"/>
  <c r="ABD547"/>
  <c r="ZN547"/>
  <c r="XX547"/>
  <c r="ATS547"/>
  <c r="ASC547"/>
  <c r="AQM547"/>
  <c r="AOW547"/>
  <c r="ANG547"/>
  <c r="ALQ547"/>
  <c r="AKA547"/>
  <c r="AIK547"/>
  <c r="AGU547"/>
  <c r="AFE547"/>
  <c r="ADO547"/>
  <c r="ABY547"/>
  <c r="AAI547"/>
  <c r="YS547"/>
  <c r="XC547"/>
  <c r="VM547"/>
  <c r="TW547"/>
  <c r="SG547"/>
  <c r="QQ547"/>
  <c r="PA547"/>
  <c r="NK547"/>
  <c r="LU547"/>
  <c r="KE547"/>
  <c r="IO547"/>
  <c r="GY547"/>
  <c r="FI547"/>
  <c r="DS547"/>
  <c r="CC547"/>
  <c r="AM547"/>
  <c r="UR547"/>
  <c r="RL547"/>
  <c r="OF547"/>
  <c r="KZ547"/>
  <c r="HT547"/>
  <c r="EN547"/>
  <c r="BH547"/>
  <c r="WH547"/>
  <c r="TB547"/>
  <c r="PV547"/>
  <c r="MP547"/>
  <c r="JJ547"/>
  <c r="GD547"/>
  <c r="CX547"/>
  <c r="R547"/>
  <c r="ATU547"/>
  <c r="ASE547"/>
  <c r="AQO547"/>
  <c r="AOY547"/>
  <c r="ANI547"/>
  <c r="ALS547"/>
  <c r="AKC547"/>
  <c r="AIM547"/>
  <c r="AGW547"/>
  <c r="AFG547"/>
  <c r="ADQ547"/>
  <c r="ACA547"/>
  <c r="AAK547"/>
  <c r="YU547"/>
  <c r="AUP547"/>
  <c r="ASZ547"/>
  <c r="ARJ547"/>
  <c r="APT547"/>
  <c r="AOD547"/>
  <c r="AMN547"/>
  <c r="AKX547"/>
  <c r="AJH547"/>
  <c r="AHR547"/>
  <c r="AGB547"/>
  <c r="AEL547"/>
  <c r="ACV547"/>
  <c r="ABF547"/>
  <c r="ZP547"/>
  <c r="XZ547"/>
  <c r="WJ547"/>
  <c r="UT547"/>
  <c r="TD547"/>
  <c r="RN547"/>
  <c r="PX547"/>
  <c r="OH547"/>
  <c r="MR547"/>
  <c r="LB547"/>
  <c r="JL547"/>
  <c r="HV547"/>
  <c r="GF547"/>
  <c r="EP547"/>
  <c r="CZ547"/>
  <c r="BJ547"/>
  <c r="T547"/>
  <c r="XE547"/>
  <c r="TY547"/>
  <c r="QS547"/>
  <c r="NM547"/>
  <c r="KG547"/>
  <c r="HA547"/>
  <c r="DU547"/>
  <c r="AO547"/>
  <c r="VO547"/>
  <c r="SI547"/>
  <c r="PC547"/>
  <c r="LW547"/>
  <c r="IQ547"/>
  <c r="FK547"/>
  <c r="CE547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SX549"/>
  <c r="ARH549"/>
  <c r="APR549"/>
  <c r="AOB549"/>
  <c r="AML549"/>
  <c r="AKV549"/>
  <c r="AJF549"/>
  <c r="AHP549"/>
  <c r="AFZ549"/>
  <c r="AEJ549"/>
  <c r="ACT549"/>
  <c r="ABD549"/>
  <c r="ZN549"/>
  <c r="XX549"/>
  <c r="WH549"/>
  <c r="UR549"/>
  <c r="TB549"/>
  <c r="RL549"/>
  <c r="PV549"/>
  <c r="OF549"/>
  <c r="MP549"/>
  <c r="KZ549"/>
  <c r="JJ549"/>
  <c r="HT549"/>
  <c r="GD549"/>
  <c r="EN549"/>
  <c r="CX549"/>
  <c r="BH549"/>
  <c r="R549"/>
  <c r="ATS549"/>
  <c r="ASC549"/>
  <c r="AQM549"/>
  <c r="AOW549"/>
  <c r="ANG549"/>
  <c r="ALQ549"/>
  <c r="AKA549"/>
  <c r="AIK549"/>
  <c r="AGU549"/>
  <c r="AFE549"/>
  <c r="ADO549"/>
  <c r="ABY549"/>
  <c r="AAI549"/>
  <c r="YS549"/>
  <c r="XC549"/>
  <c r="VM549"/>
  <c r="TW549"/>
  <c r="SG549"/>
  <c r="QQ549"/>
  <c r="PA549"/>
  <c r="NK549"/>
  <c r="LU549"/>
  <c r="KE549"/>
  <c r="IO549"/>
  <c r="GY549"/>
  <c r="FI549"/>
  <c r="DS549"/>
  <c r="CC549"/>
  <c r="AM549"/>
  <c r="ATU549"/>
  <c r="ASE549"/>
  <c r="AQO549"/>
  <c r="AOY549"/>
  <c r="ANI549"/>
  <c r="ALS549"/>
  <c r="AKC549"/>
  <c r="AIM549"/>
  <c r="AGW549"/>
  <c r="AFG549"/>
  <c r="ADQ549"/>
  <c r="ACA549"/>
  <c r="AAK549"/>
  <c r="YU549"/>
  <c r="XE549"/>
  <c r="VO549"/>
  <c r="TY549"/>
  <c r="SI549"/>
  <c r="QS549"/>
  <c r="PC549"/>
  <c r="NM549"/>
  <c r="LW549"/>
  <c r="KG549"/>
  <c r="IQ549"/>
  <c r="HA549"/>
  <c r="FK549"/>
  <c r="DU549"/>
  <c r="CE549"/>
  <c r="AO549"/>
  <c r="AUP549"/>
  <c r="ASZ549"/>
  <c r="ARJ549"/>
  <c r="APT549"/>
  <c r="AOD549"/>
  <c r="AMN549"/>
  <c r="AKX549"/>
  <c r="AJH549"/>
  <c r="AHR549"/>
  <c r="AGB549"/>
  <c r="AEL549"/>
  <c r="ACV549"/>
  <c r="ABF549"/>
  <c r="ZP549"/>
  <c r="XZ549"/>
  <c r="WJ549"/>
  <c r="UT549"/>
  <c r="TD549"/>
  <c r="RN549"/>
  <c r="PX549"/>
  <c r="OH549"/>
  <c r="MR549"/>
  <c r="LB549"/>
  <c r="JL549"/>
  <c r="HV549"/>
  <c r="GF549"/>
  <c r="EP549"/>
  <c r="CZ549"/>
  <c r="BJ549"/>
  <c r="T549"/>
  <c r="AVK549" s="1"/>
  <c r="G505"/>
  <c r="G507"/>
  <c r="G509"/>
  <c r="F510"/>
  <c r="H510"/>
  <c r="G511"/>
  <c r="F512"/>
  <c r="H512"/>
  <c r="G513"/>
  <c r="F514"/>
  <c r="H514"/>
  <c r="G515"/>
  <c r="F516"/>
  <c r="H516"/>
  <c r="VH551"/>
  <c r="AVC561"/>
  <c r="FX551"/>
  <c r="AVE561"/>
  <c r="FZ551"/>
  <c r="TR551"/>
  <c r="AVD559"/>
  <c r="AVD555"/>
  <c r="AVC556"/>
  <c r="AVR568"/>
  <c r="AVU568"/>
  <c r="AVS568"/>
  <c r="AVW568"/>
  <c r="AVD561"/>
  <c r="AVT568"/>
  <c r="AVV568"/>
  <c r="AVJ541" l="1"/>
  <c r="AVG541"/>
  <c r="AVG543"/>
  <c r="AVK541"/>
  <c r="AVJ540"/>
  <c r="AVI539"/>
  <c r="AVJ554"/>
  <c r="AVG538"/>
  <c r="AVF538"/>
  <c r="AVJ546"/>
  <c r="AVI548"/>
  <c r="AVJ545"/>
  <c r="AVI544"/>
  <c r="AVJ542"/>
  <c r="AVI541"/>
  <c r="AVK539"/>
  <c r="AVJ538"/>
  <c r="AVK540"/>
  <c r="AVJ539"/>
  <c r="AVI538"/>
  <c r="AVF540"/>
  <c r="AVF547"/>
  <c r="AVH545"/>
  <c r="AVG544"/>
  <c r="AVF543"/>
  <c r="AVH548"/>
  <c r="AVH544"/>
  <c r="CY551"/>
  <c r="AVH542"/>
  <c r="AVH538"/>
  <c r="AVH546"/>
  <c r="AVG540"/>
  <c r="AVK556"/>
  <c r="AVH540"/>
  <c r="AVC551"/>
  <c r="AVD551"/>
  <c r="AVE551"/>
  <c r="AVI549"/>
  <c r="AVJ548"/>
  <c r="AVK547"/>
  <c r="AVI547"/>
  <c r="AVK545"/>
  <c r="AVI545"/>
  <c r="AVK543"/>
  <c r="AVH549"/>
  <c r="AVH547"/>
  <c r="AVG546"/>
  <c r="AUK541"/>
  <c r="ATP541"/>
  <c r="ATP535" s="1"/>
  <c r="ATP563" s="1"/>
  <c r="ATV564" s="1"/>
  <c r="ATV541" s="1"/>
  <c r="AUB541" s="1"/>
  <c r="ASU541"/>
  <c r="ARZ541"/>
  <c r="ARZ535" s="1"/>
  <c r="ARZ563" s="1"/>
  <c r="ASF564" s="1"/>
  <c r="ASF541" s="1"/>
  <c r="ASL541" s="1"/>
  <c r="ARE541"/>
  <c r="AQJ541"/>
  <c r="AQJ535" s="1"/>
  <c r="AQJ563" s="1"/>
  <c r="AQP564" s="1"/>
  <c r="AQP541" s="1"/>
  <c r="AQV541" s="1"/>
  <c r="APO541"/>
  <c r="AOT541"/>
  <c r="AOT535" s="1"/>
  <c r="AOT563" s="1"/>
  <c r="AOZ564" s="1"/>
  <c r="AOZ541" s="1"/>
  <c r="APF541" s="1"/>
  <c r="ANY541"/>
  <c r="AND541"/>
  <c r="AND535" s="1"/>
  <c r="AND563" s="1"/>
  <c r="ANJ564" s="1"/>
  <c r="ANJ541" s="1"/>
  <c r="ANP541" s="1"/>
  <c r="AMI541"/>
  <c r="ALN541"/>
  <c r="ALN535" s="1"/>
  <c r="ALN563" s="1"/>
  <c r="ALT564" s="1"/>
  <c r="ALT541" s="1"/>
  <c r="ALZ541" s="1"/>
  <c r="AKS541"/>
  <c r="AJX541"/>
  <c r="AJX535" s="1"/>
  <c r="AJX563" s="1"/>
  <c r="AKD564" s="1"/>
  <c r="AKD541" s="1"/>
  <c r="AKJ541" s="1"/>
  <c r="AJC541"/>
  <c r="AIH541"/>
  <c r="AIH535" s="1"/>
  <c r="AIH563" s="1"/>
  <c r="AIN564" s="1"/>
  <c r="AIN541" s="1"/>
  <c r="AIT541" s="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TT535" s="1"/>
  <c r="TT563" s="1"/>
  <c r="TZ564" s="1"/>
  <c r="TZ541" s="1"/>
  <c r="UF541" s="1"/>
  <c r="SY541"/>
  <c r="SD541"/>
  <c r="SD535" s="1"/>
  <c r="SD563" s="1"/>
  <c r="SJ564" s="1"/>
  <c r="SJ541" s="1"/>
  <c r="SP541" s="1"/>
  <c r="RI541"/>
  <c r="QN541"/>
  <c r="QN535" s="1"/>
  <c r="QN563" s="1"/>
  <c r="QT564" s="1"/>
  <c r="QT541" s="1"/>
  <c r="QZ541" s="1"/>
  <c r="PS541"/>
  <c r="OX541"/>
  <c r="OX535" s="1"/>
  <c r="OX563" s="1"/>
  <c r="PD564" s="1"/>
  <c r="PD541" s="1"/>
  <c r="PJ541" s="1"/>
  <c r="OC541"/>
  <c r="NH541"/>
  <c r="NH535" s="1"/>
  <c r="NH563" s="1"/>
  <c r="NN564" s="1"/>
  <c r="NN541" s="1"/>
  <c r="NT541" s="1"/>
  <c r="MM541"/>
  <c r="LR541"/>
  <c r="LR535" s="1"/>
  <c r="LR563" s="1"/>
  <c r="LX564" s="1"/>
  <c r="LX541" s="1"/>
  <c r="MD541" s="1"/>
  <c r="KW541"/>
  <c r="KB541"/>
  <c r="KB535" s="1"/>
  <c r="KB563" s="1"/>
  <c r="KH564" s="1"/>
  <c r="KH541" s="1"/>
  <c r="KN541" s="1"/>
  <c r="JG541"/>
  <c r="IL541"/>
  <c r="IL535" s="1"/>
  <c r="IL563" s="1"/>
  <c r="IR564" s="1"/>
  <c r="IR541" s="1"/>
  <c r="IX541" s="1"/>
  <c r="HQ541"/>
  <c r="GV541"/>
  <c r="GV535" s="1"/>
  <c r="GV563" s="1"/>
  <c r="HB564" s="1"/>
  <c r="HB541" s="1"/>
  <c r="HH541" s="1"/>
  <c r="GA541"/>
  <c r="FF541"/>
  <c r="FF535" s="1"/>
  <c r="FF563" s="1"/>
  <c r="FL564" s="1"/>
  <c r="FL541" s="1"/>
  <c r="FR541" s="1"/>
  <c r="EK541"/>
  <c r="DP541"/>
  <c r="DP535" s="1"/>
  <c r="DP563" s="1"/>
  <c r="DV564" s="1"/>
  <c r="DV541" s="1"/>
  <c r="EB541" s="1"/>
  <c r="CU541"/>
  <c r="BZ541"/>
  <c r="BZ535" s="1"/>
  <c r="BZ563" s="1"/>
  <c r="CF564" s="1"/>
  <c r="CF541" s="1"/>
  <c r="CL541" s="1"/>
  <c r="BE541"/>
  <c r="AJ541"/>
  <c r="AJ535" s="1"/>
  <c r="AJ563" s="1"/>
  <c r="AP564" s="1"/>
  <c r="AP541" s="1"/>
  <c r="AV541" s="1"/>
  <c r="O541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MM539"/>
  <c r="LR539"/>
  <c r="KW539"/>
  <c r="KB539"/>
  <c r="JG539"/>
  <c r="IL539"/>
  <c r="HQ539"/>
  <c r="GV539"/>
  <c r="GA539"/>
  <c r="FF539"/>
  <c r="EK539"/>
  <c r="DP539"/>
  <c r="CU539"/>
  <c r="BZ539"/>
  <c r="BE539"/>
  <c r="AJ539"/>
  <c r="O539"/>
  <c r="AVF539" s="1"/>
  <c r="AVD537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AUK537"/>
  <c r="ATP537"/>
  <c r="ASU537"/>
  <c r="ARZ537"/>
  <c r="ARE537"/>
  <c r="AQJ537"/>
  <c r="APO537"/>
  <c r="AOT537"/>
  <c r="ANY537"/>
  <c r="AND537"/>
  <c r="AMI537"/>
  <c r="ALN537"/>
  <c r="AKS537"/>
  <c r="AJX537"/>
  <c r="AJC537"/>
  <c r="AIH537"/>
  <c r="UO537"/>
  <c r="TT537"/>
  <c r="SY537"/>
  <c r="FF537"/>
  <c r="EK537"/>
  <c r="DP537"/>
  <c r="CU537"/>
  <c r="BZ537"/>
  <c r="BE537"/>
  <c r="AJ537"/>
  <c r="O537"/>
  <c r="AVC535"/>
  <c r="AUL536"/>
  <c r="AUL535" s="1"/>
  <c r="AUL563" s="1"/>
  <c r="AUR564" s="1"/>
  <c r="AUR536" s="1"/>
  <c r="AUX536" s="1"/>
  <c r="ATQ536"/>
  <c r="ATQ535" s="1"/>
  <c r="ATQ563" s="1"/>
  <c r="ATW564" s="1"/>
  <c r="ATW536" s="1"/>
  <c r="AUC536" s="1"/>
  <c r="ASV536"/>
  <c r="ASV535" s="1"/>
  <c r="ASV563" s="1"/>
  <c r="ATB564" s="1"/>
  <c r="ATB536" s="1"/>
  <c r="ATH536" s="1"/>
  <c r="ASA536"/>
  <c r="ASA535" s="1"/>
  <c r="ASA563" s="1"/>
  <c r="ASG564" s="1"/>
  <c r="ASG536" s="1"/>
  <c r="ASM536" s="1"/>
  <c r="ARF536"/>
  <c r="ARF535" s="1"/>
  <c r="ARF563" s="1"/>
  <c r="ARL564" s="1"/>
  <c r="ARL536" s="1"/>
  <c r="ARR536" s="1"/>
  <c r="AQK536"/>
  <c r="AQK535" s="1"/>
  <c r="AQK563" s="1"/>
  <c r="AQQ564" s="1"/>
  <c r="AQQ536" s="1"/>
  <c r="AQW536" s="1"/>
  <c r="APP536"/>
  <c r="APP535" s="1"/>
  <c r="APP563" s="1"/>
  <c r="APV564" s="1"/>
  <c r="APV536" s="1"/>
  <c r="AQB536" s="1"/>
  <c r="AOU536"/>
  <c r="AOU535" s="1"/>
  <c r="AOU563" s="1"/>
  <c r="APA564" s="1"/>
  <c r="APA536" s="1"/>
  <c r="APG536" s="1"/>
  <c r="ANZ536"/>
  <c r="ANZ535" s="1"/>
  <c r="ANZ563" s="1"/>
  <c r="AOF564" s="1"/>
  <c r="AOF536" s="1"/>
  <c r="AOL536" s="1"/>
  <c r="ANE536"/>
  <c r="ANE535" s="1"/>
  <c r="ANE563" s="1"/>
  <c r="ANK564" s="1"/>
  <c r="ANK536" s="1"/>
  <c r="ANQ536" s="1"/>
  <c r="AMJ536"/>
  <c r="AMJ535" s="1"/>
  <c r="AMJ563" s="1"/>
  <c r="AMP564" s="1"/>
  <c r="AMP536" s="1"/>
  <c r="AMV536" s="1"/>
  <c r="ALO536"/>
  <c r="ALO535" s="1"/>
  <c r="ALO563" s="1"/>
  <c r="ALU564" s="1"/>
  <c r="ALU536" s="1"/>
  <c r="AMA536" s="1"/>
  <c r="AKT536"/>
  <c r="AKT535" s="1"/>
  <c r="AKT563" s="1"/>
  <c r="AKZ564" s="1"/>
  <c r="AKZ536" s="1"/>
  <c r="ALF536" s="1"/>
  <c r="AJY536"/>
  <c r="AJY535" s="1"/>
  <c r="AJY563" s="1"/>
  <c r="AKE564" s="1"/>
  <c r="AKE536" s="1"/>
  <c r="AKK536" s="1"/>
  <c r="AJD536"/>
  <c r="AJD535" s="1"/>
  <c r="AJD563" s="1"/>
  <c r="AJJ564" s="1"/>
  <c r="AJJ536" s="1"/>
  <c r="AJP536" s="1"/>
  <c r="AII536"/>
  <c r="AII535" s="1"/>
  <c r="AII563" s="1"/>
  <c r="AIO564" s="1"/>
  <c r="AIO536" s="1"/>
  <c r="AIU536" s="1"/>
  <c r="UP536"/>
  <c r="UP535" s="1"/>
  <c r="UP563" s="1"/>
  <c r="UV564" s="1"/>
  <c r="UV536" s="1"/>
  <c r="VB536" s="1"/>
  <c r="TU536"/>
  <c r="TU535" s="1"/>
  <c r="TU563" s="1"/>
  <c r="UA564" s="1"/>
  <c r="UA536" s="1"/>
  <c r="UG536" s="1"/>
  <c r="SZ536"/>
  <c r="SZ535" s="1"/>
  <c r="SZ563" s="1"/>
  <c r="TF564" s="1"/>
  <c r="TF536" s="1"/>
  <c r="TL536" s="1"/>
  <c r="SE536"/>
  <c r="SE535" s="1"/>
  <c r="SE563" s="1"/>
  <c r="SK564" s="1"/>
  <c r="SK536" s="1"/>
  <c r="SQ536" s="1"/>
  <c r="RJ536"/>
  <c r="RJ535" s="1"/>
  <c r="RJ563" s="1"/>
  <c r="RP564" s="1"/>
  <c r="RP536" s="1"/>
  <c r="RV536" s="1"/>
  <c r="QO536"/>
  <c r="QO535" s="1"/>
  <c r="QO563" s="1"/>
  <c r="QU564" s="1"/>
  <c r="QU536" s="1"/>
  <c r="RA536" s="1"/>
  <c r="PT536"/>
  <c r="PT535" s="1"/>
  <c r="PT563" s="1"/>
  <c r="PZ564" s="1"/>
  <c r="PZ536" s="1"/>
  <c r="QF536" s="1"/>
  <c r="OY536"/>
  <c r="OY535" s="1"/>
  <c r="OY563" s="1"/>
  <c r="PE564" s="1"/>
  <c r="PE536" s="1"/>
  <c r="PK536" s="1"/>
  <c r="OD536"/>
  <c r="OD535" s="1"/>
  <c r="OD563" s="1"/>
  <c r="OJ564" s="1"/>
  <c r="OJ536" s="1"/>
  <c r="OP536" s="1"/>
  <c r="NI536"/>
  <c r="NI535" s="1"/>
  <c r="NI563" s="1"/>
  <c r="NO564" s="1"/>
  <c r="NO536" s="1"/>
  <c r="NU536" s="1"/>
  <c r="MN536"/>
  <c r="MN535" s="1"/>
  <c r="MN563" s="1"/>
  <c r="MT564" s="1"/>
  <c r="MT536" s="1"/>
  <c r="MZ536" s="1"/>
  <c r="LS536"/>
  <c r="LS535" s="1"/>
  <c r="LS563" s="1"/>
  <c r="LY564" s="1"/>
  <c r="LY536" s="1"/>
  <c r="ME536" s="1"/>
  <c r="KX536"/>
  <c r="KX535" s="1"/>
  <c r="KX563" s="1"/>
  <c r="LD564" s="1"/>
  <c r="LD536" s="1"/>
  <c r="LJ536" s="1"/>
  <c r="KC536"/>
  <c r="KC535" s="1"/>
  <c r="KC563" s="1"/>
  <c r="KI564" s="1"/>
  <c r="KI536" s="1"/>
  <c r="KO536" s="1"/>
  <c r="JH536"/>
  <c r="JH535" s="1"/>
  <c r="JH563" s="1"/>
  <c r="JN564" s="1"/>
  <c r="JN536" s="1"/>
  <c r="JT536" s="1"/>
  <c r="IM536"/>
  <c r="IM535" s="1"/>
  <c r="IM563" s="1"/>
  <c r="IS564" s="1"/>
  <c r="IS536" s="1"/>
  <c r="IY536" s="1"/>
  <c r="HR536"/>
  <c r="HR535" s="1"/>
  <c r="HR563" s="1"/>
  <c r="HX564" s="1"/>
  <c r="HX536" s="1"/>
  <c r="ID536" s="1"/>
  <c r="GW536"/>
  <c r="GW535" s="1"/>
  <c r="GW563" s="1"/>
  <c r="HC564" s="1"/>
  <c r="HC536" s="1"/>
  <c r="HI536" s="1"/>
  <c r="GB536"/>
  <c r="GB535" s="1"/>
  <c r="GB563" s="1"/>
  <c r="GH564" s="1"/>
  <c r="GH536" s="1"/>
  <c r="GN536" s="1"/>
  <c r="AHN536"/>
  <c r="AHN535" s="1"/>
  <c r="AHN563" s="1"/>
  <c r="AHT564" s="1"/>
  <c r="AHT536" s="1"/>
  <c r="AHZ536" s="1"/>
  <c r="AGS536"/>
  <c r="AGS535" s="1"/>
  <c r="AGS563" s="1"/>
  <c r="AGY564" s="1"/>
  <c r="AGY536" s="1"/>
  <c r="AHE536" s="1"/>
  <c r="AFX536"/>
  <c r="AFX535" s="1"/>
  <c r="AFX563" s="1"/>
  <c r="AGD564" s="1"/>
  <c r="AGD536" s="1"/>
  <c r="AGJ536" s="1"/>
  <c r="AFC536"/>
  <c r="AFC535" s="1"/>
  <c r="AFC563" s="1"/>
  <c r="AFI564" s="1"/>
  <c r="AFI536" s="1"/>
  <c r="AFO536" s="1"/>
  <c r="AEH536"/>
  <c r="AEH535" s="1"/>
  <c r="AEH563" s="1"/>
  <c r="AEN564" s="1"/>
  <c r="AEN536" s="1"/>
  <c r="AET536" s="1"/>
  <c r="ADM536"/>
  <c r="ADM535" s="1"/>
  <c r="ADM563" s="1"/>
  <c r="ADS564" s="1"/>
  <c r="ADS536" s="1"/>
  <c r="ADY536" s="1"/>
  <c r="ACR536"/>
  <c r="ACR535" s="1"/>
  <c r="ACR563" s="1"/>
  <c r="ACX564" s="1"/>
  <c r="ACX536" s="1"/>
  <c r="ADD536" s="1"/>
  <c r="ABW536"/>
  <c r="ABW535" s="1"/>
  <c r="ABW563" s="1"/>
  <c r="ACC564" s="1"/>
  <c r="ACC536" s="1"/>
  <c r="ACI536" s="1"/>
  <c r="ABB536"/>
  <c r="ABB535" s="1"/>
  <c r="ABB563" s="1"/>
  <c r="ABH564" s="1"/>
  <c r="ABH536" s="1"/>
  <c r="ABN536" s="1"/>
  <c r="AAG536"/>
  <c r="AAG535" s="1"/>
  <c r="AAG563" s="1"/>
  <c r="AAM564" s="1"/>
  <c r="AAM536" s="1"/>
  <c r="AAS536" s="1"/>
  <c r="ZL536"/>
  <c r="ZL535" s="1"/>
  <c r="ZL563" s="1"/>
  <c r="ZR564" s="1"/>
  <c r="ZR536" s="1"/>
  <c r="ZX536" s="1"/>
  <c r="YQ536"/>
  <c r="YQ535" s="1"/>
  <c r="YQ563" s="1"/>
  <c r="YW564" s="1"/>
  <c r="YW536" s="1"/>
  <c r="ZC536" s="1"/>
  <c r="XV536"/>
  <c r="XV535" s="1"/>
  <c r="XV563" s="1"/>
  <c r="YB564" s="1"/>
  <c r="YB536" s="1"/>
  <c r="YH536" s="1"/>
  <c r="XA536"/>
  <c r="XA535" s="1"/>
  <c r="XA563" s="1"/>
  <c r="XG564" s="1"/>
  <c r="XG536" s="1"/>
  <c r="XM536" s="1"/>
  <c r="WF536"/>
  <c r="WF535" s="1"/>
  <c r="WF563" s="1"/>
  <c r="WL564" s="1"/>
  <c r="WL536" s="1"/>
  <c r="WR536" s="1"/>
  <c r="VK536"/>
  <c r="VK535" s="1"/>
  <c r="VK563" s="1"/>
  <c r="VQ564" s="1"/>
  <c r="VQ536" s="1"/>
  <c r="VW536" s="1"/>
  <c r="FG536"/>
  <c r="FG535" s="1"/>
  <c r="FG563" s="1"/>
  <c r="FM564" s="1"/>
  <c r="FM536" s="1"/>
  <c r="FS536" s="1"/>
  <c r="EL536"/>
  <c r="EL535" s="1"/>
  <c r="EL563" s="1"/>
  <c r="ER564" s="1"/>
  <c r="ER536" s="1"/>
  <c r="EX536" s="1"/>
  <c r="DQ536"/>
  <c r="DQ535" s="1"/>
  <c r="DQ563" s="1"/>
  <c r="DW564" s="1"/>
  <c r="DW536" s="1"/>
  <c r="EC536" s="1"/>
  <c r="CV536"/>
  <c r="CV535" s="1"/>
  <c r="CV563" s="1"/>
  <c r="DB564" s="1"/>
  <c r="DB536" s="1"/>
  <c r="DH536" s="1"/>
  <c r="CA536"/>
  <c r="CA535" s="1"/>
  <c r="CA563" s="1"/>
  <c r="CG564" s="1"/>
  <c r="CG536" s="1"/>
  <c r="CM536" s="1"/>
  <c r="BF536"/>
  <c r="BF535" s="1"/>
  <c r="BF563" s="1"/>
  <c r="BL564" s="1"/>
  <c r="BL536" s="1"/>
  <c r="BR536" s="1"/>
  <c r="AK536"/>
  <c r="AK535" s="1"/>
  <c r="AK563" s="1"/>
  <c r="AQ564" s="1"/>
  <c r="AQ536" s="1"/>
  <c r="AW536" s="1"/>
  <c r="P536"/>
  <c r="T551"/>
  <c r="AVK552"/>
  <c r="R551"/>
  <c r="AVI552"/>
  <c r="AVG548"/>
  <c r="AVG547"/>
  <c r="AVG545"/>
  <c r="AVI561"/>
  <c r="AVJ560"/>
  <c r="AVK559"/>
  <c r="AVI559"/>
  <c r="AVJ558"/>
  <c r="AVK557"/>
  <c r="AVI557"/>
  <c r="AVJ556"/>
  <c r="AVK555"/>
  <c r="AVI555"/>
  <c r="AVK553"/>
  <c r="AVI553"/>
  <c r="BI551"/>
  <c r="EO551"/>
  <c r="JK551"/>
  <c r="MQ551"/>
  <c r="PW551"/>
  <c r="TC551"/>
  <c r="WI551"/>
  <c r="ZO551"/>
  <c r="ACU551"/>
  <c r="AGA551"/>
  <c r="AJG551"/>
  <c r="AMM551"/>
  <c r="APS551"/>
  <c r="ASY551"/>
  <c r="AVJ561"/>
  <c r="AVK560"/>
  <c r="AVI560"/>
  <c r="AVK558"/>
  <c r="AVI558"/>
  <c r="AVJ557"/>
  <c r="AVJ555"/>
  <c r="AVI554"/>
  <c r="AVJ553"/>
  <c r="CE551"/>
  <c r="FK551"/>
  <c r="HA551"/>
  <c r="KG551"/>
  <c r="NM551"/>
  <c r="QS551"/>
  <c r="TY551"/>
  <c r="XE551"/>
  <c r="AAK551"/>
  <c r="ADQ551"/>
  <c r="AGW551"/>
  <c r="AKC551"/>
  <c r="ANI551"/>
  <c r="AQO551"/>
  <c r="ATU551"/>
  <c r="BJ551"/>
  <c r="CZ551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KE551"/>
  <c r="NK551"/>
  <c r="QQ551"/>
  <c r="TW551"/>
  <c r="XC551"/>
  <c r="AAI551"/>
  <c r="ADO551"/>
  <c r="AGU551"/>
  <c r="AKA551"/>
  <c r="ANG551"/>
  <c r="AQM551"/>
  <c r="ATS551"/>
  <c r="FI551"/>
  <c r="IO551"/>
  <c r="LU551"/>
  <c r="PA551"/>
  <c r="SG551"/>
  <c r="VM551"/>
  <c r="YS551"/>
  <c r="ABY551"/>
  <c r="AFE551"/>
  <c r="AIK551"/>
  <c r="ALQ551"/>
  <c r="AOW551"/>
  <c r="ASC551"/>
  <c r="BH551"/>
  <c r="CX551"/>
  <c r="EN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AUM541"/>
  <c r="ATR541"/>
  <c r="ATR535" s="1"/>
  <c r="ATR563" s="1"/>
  <c r="ATX564" s="1"/>
  <c r="ATX541" s="1"/>
  <c r="AUD541" s="1"/>
  <c r="ASW541"/>
  <c r="ASB541"/>
  <c r="ARG541"/>
  <c r="AQL541"/>
  <c r="AQL535" s="1"/>
  <c r="AQL563" s="1"/>
  <c r="AQR564" s="1"/>
  <c r="AQR541" s="1"/>
  <c r="AQX541" s="1"/>
  <c r="APQ541"/>
  <c r="AOV541"/>
  <c r="AOA541"/>
  <c r="ANF541"/>
  <c r="ANF535" s="1"/>
  <c r="ANF563" s="1"/>
  <c r="ANL564" s="1"/>
  <c r="ANL541" s="1"/>
  <c r="ANR541" s="1"/>
  <c r="AMK541"/>
  <c r="ALP541"/>
  <c r="AKU541"/>
  <c r="AJZ541"/>
  <c r="AJZ535" s="1"/>
  <c r="AJZ563" s="1"/>
  <c r="AKF564" s="1"/>
  <c r="AKF541" s="1"/>
  <c r="AKL541" s="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V535" s="1"/>
  <c r="TV563" s="1"/>
  <c r="UB564" s="1"/>
  <c r="UB541" s="1"/>
  <c r="UH541" s="1"/>
  <c r="TA541"/>
  <c r="SF541"/>
  <c r="RK541"/>
  <c r="QP541"/>
  <c r="QP535" s="1"/>
  <c r="QP563" s="1"/>
  <c r="QV564" s="1"/>
  <c r="QV541" s="1"/>
  <c r="RB541" s="1"/>
  <c r="PU541"/>
  <c r="OZ541"/>
  <c r="OE541"/>
  <c r="NJ541"/>
  <c r="NJ535" s="1"/>
  <c r="NJ563" s="1"/>
  <c r="NP564" s="1"/>
  <c r="NP541" s="1"/>
  <c r="NV541" s="1"/>
  <c r="MO541"/>
  <c r="LT541"/>
  <c r="KY541"/>
  <c r="KD541"/>
  <c r="KD535" s="1"/>
  <c r="KD563" s="1"/>
  <c r="KJ564" s="1"/>
  <c r="KJ541" s="1"/>
  <c r="KP541" s="1"/>
  <c r="JI541"/>
  <c r="IN541"/>
  <c r="HS541"/>
  <c r="GX541"/>
  <c r="GX535" s="1"/>
  <c r="GX563" s="1"/>
  <c r="HD564" s="1"/>
  <c r="HD541" s="1"/>
  <c r="HJ541" s="1"/>
  <c r="GC541"/>
  <c r="FH541"/>
  <c r="FH535" s="1"/>
  <c r="FH563" s="1"/>
  <c r="FN564" s="1"/>
  <c r="FN541" s="1"/>
  <c r="FT541" s="1"/>
  <c r="EM541"/>
  <c r="DR541"/>
  <c r="CW541"/>
  <c r="CB541"/>
  <c r="CB535" s="1"/>
  <c r="CB563" s="1"/>
  <c r="CH564" s="1"/>
  <c r="CH541" s="1"/>
  <c r="CN541" s="1"/>
  <c r="BG541"/>
  <c r="AL541"/>
  <c r="Q541"/>
  <c r="AUM539"/>
  <c r="AUM535" s="1"/>
  <c r="AUM563" s="1"/>
  <c r="AUS564" s="1"/>
  <c r="ATR539"/>
  <c r="ASW539"/>
  <c r="ASW535" s="1"/>
  <c r="ASW563" s="1"/>
  <c r="ATC564" s="1"/>
  <c r="ASB539"/>
  <c r="ARG539"/>
  <c r="ARG535" s="1"/>
  <c r="ARG563" s="1"/>
  <c r="ARM564" s="1"/>
  <c r="AQL539"/>
  <c r="APQ539"/>
  <c r="APQ535" s="1"/>
  <c r="APQ563" s="1"/>
  <c r="APW564" s="1"/>
  <c r="AOV539"/>
  <c r="AOA539"/>
  <c r="AOA535" s="1"/>
  <c r="AOA563" s="1"/>
  <c r="AOG564" s="1"/>
  <c r="ANF539"/>
  <c r="AMK539"/>
  <c r="AMK535" s="1"/>
  <c r="AMK563" s="1"/>
  <c r="AMQ564" s="1"/>
  <c r="ALP539"/>
  <c r="AKU539"/>
  <c r="AKU535" s="1"/>
  <c r="AKU563" s="1"/>
  <c r="ALA564" s="1"/>
  <c r="AJZ539"/>
  <c r="AJE539"/>
  <c r="AJE535" s="1"/>
  <c r="AJE563" s="1"/>
  <c r="AJK564" s="1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UQ535" s="1"/>
  <c r="UQ563" s="1"/>
  <c r="UW564" s="1"/>
  <c r="TV539"/>
  <c r="TA539"/>
  <c r="TA535" s="1"/>
  <c r="TA563" s="1"/>
  <c r="TG564" s="1"/>
  <c r="SF539"/>
  <c r="RK539"/>
  <c r="QP539"/>
  <c r="PU539"/>
  <c r="OZ539"/>
  <c r="OE539"/>
  <c r="NJ539"/>
  <c r="MO539"/>
  <c r="LT539"/>
  <c r="KY539"/>
  <c r="KD539"/>
  <c r="JI539"/>
  <c r="IN539"/>
  <c r="HS539"/>
  <c r="GX539"/>
  <c r="GC539"/>
  <c r="FH539"/>
  <c r="EM539"/>
  <c r="EM535" s="1"/>
  <c r="EM563" s="1"/>
  <c r="ES564" s="1"/>
  <c r="DR539"/>
  <c r="CW539"/>
  <c r="CW535" s="1"/>
  <c r="CW563" s="1"/>
  <c r="DC564" s="1"/>
  <c r="CB539"/>
  <c r="BG539"/>
  <c r="BG535" s="1"/>
  <c r="BG563" s="1"/>
  <c r="BM564" s="1"/>
  <c r="AL539"/>
  <c r="Q539"/>
  <c r="AVH539" s="1"/>
  <c r="AHO537"/>
  <c r="AGT537"/>
  <c r="AGT535" s="1"/>
  <c r="AGT563" s="1"/>
  <c r="AGZ564" s="1"/>
  <c r="AFY537"/>
  <c r="AFD537"/>
  <c r="AFD535" s="1"/>
  <c r="AFD563" s="1"/>
  <c r="AFJ564" s="1"/>
  <c r="AEI537"/>
  <c r="ADN537"/>
  <c r="ADN535" s="1"/>
  <c r="ADN563" s="1"/>
  <c r="ADT564" s="1"/>
  <c r="ACS537"/>
  <c r="ABX537"/>
  <c r="ABX535" s="1"/>
  <c r="ABX563" s="1"/>
  <c r="ACD564" s="1"/>
  <c r="ABC537"/>
  <c r="AAH537"/>
  <c r="AAH535" s="1"/>
  <c r="AAH563" s="1"/>
  <c r="AAN564" s="1"/>
  <c r="ZM537"/>
  <c r="YR537"/>
  <c r="YR535" s="1"/>
  <c r="YR563" s="1"/>
  <c r="YX564" s="1"/>
  <c r="XW537"/>
  <c r="XB537"/>
  <c r="XB535" s="1"/>
  <c r="XB563" s="1"/>
  <c r="XH564" s="1"/>
  <c r="WG537"/>
  <c r="VL537"/>
  <c r="VL535" s="1"/>
  <c r="VL563" s="1"/>
  <c r="VR564" s="1"/>
  <c r="SF537"/>
  <c r="RK537"/>
  <c r="RK535" s="1"/>
  <c r="RK563" s="1"/>
  <c r="RQ564" s="1"/>
  <c r="QP537"/>
  <c r="PU537"/>
  <c r="PU535" s="1"/>
  <c r="PU563" s="1"/>
  <c r="QA564" s="1"/>
  <c r="OZ537"/>
  <c r="OE537"/>
  <c r="OE535" s="1"/>
  <c r="OE563" s="1"/>
  <c r="OK564" s="1"/>
  <c r="NJ537"/>
  <c r="MO537"/>
  <c r="MO535" s="1"/>
  <c r="MO563" s="1"/>
  <c r="MU564" s="1"/>
  <c r="LT537"/>
  <c r="KY537"/>
  <c r="KY535" s="1"/>
  <c r="KY563" s="1"/>
  <c r="LE564" s="1"/>
  <c r="KD537"/>
  <c r="JI537"/>
  <c r="JI535" s="1"/>
  <c r="JI563" s="1"/>
  <c r="JO564" s="1"/>
  <c r="IN537"/>
  <c r="HS537"/>
  <c r="HS535" s="1"/>
  <c r="HS563" s="1"/>
  <c r="HY564" s="1"/>
  <c r="GX537"/>
  <c r="GC537"/>
  <c r="GC535" s="1"/>
  <c r="GC563" s="1"/>
  <c r="GI564" s="1"/>
  <c r="AUM537"/>
  <c r="ATR537"/>
  <c r="ASW537"/>
  <c r="ASB537"/>
  <c r="ARG537"/>
  <c r="AQL537"/>
  <c r="APQ537"/>
  <c r="AOV537"/>
  <c r="AOA537"/>
  <c r="ANF537"/>
  <c r="AMK537"/>
  <c r="ALP537"/>
  <c r="AKU537"/>
  <c r="AJZ537"/>
  <c r="AJE537"/>
  <c r="AIJ537"/>
  <c r="UQ537"/>
  <c r="TV537"/>
  <c r="TA537"/>
  <c r="FH537"/>
  <c r="EM537"/>
  <c r="DR537"/>
  <c r="CW537"/>
  <c r="CB537"/>
  <c r="BG537"/>
  <c r="AL537"/>
  <c r="Q537"/>
  <c r="AVE535"/>
  <c r="AVJ536"/>
  <c r="S535"/>
  <c r="AVJ552"/>
  <c r="S551"/>
  <c r="AVK536"/>
  <c r="T535"/>
  <c r="T563" s="1"/>
  <c r="Z564" s="1"/>
  <c r="AVI536"/>
  <c r="R535"/>
  <c r="R563" s="1"/>
  <c r="X564" s="1"/>
  <c r="AVH536"/>
  <c r="Q535"/>
  <c r="Q563" s="1"/>
  <c r="W564" s="1"/>
  <c r="W541" s="1"/>
  <c r="AC541" s="1"/>
  <c r="AVF536"/>
  <c r="O535"/>
  <c r="O563" s="1"/>
  <c r="U564" s="1"/>
  <c r="U541" s="1"/>
  <c r="AA541" s="1"/>
  <c r="AVK548"/>
  <c r="AVI546"/>
  <c r="AVK537"/>
  <c r="AVI537"/>
  <c r="GE535"/>
  <c r="GZ535"/>
  <c r="HU535"/>
  <c r="IP535"/>
  <c r="JK535"/>
  <c r="KF535"/>
  <c r="LA535"/>
  <c r="LV535"/>
  <c r="MQ535"/>
  <c r="NL535"/>
  <c r="OG535"/>
  <c r="PB535"/>
  <c r="PW535"/>
  <c r="QR535"/>
  <c r="RM535"/>
  <c r="SH535"/>
  <c r="TC535"/>
  <c r="TX535"/>
  <c r="US535"/>
  <c r="AIL535"/>
  <c r="AJG535"/>
  <c r="AKB535"/>
  <c r="AKW535"/>
  <c r="ALR535"/>
  <c r="AMM535"/>
  <c r="ANH535"/>
  <c r="AOC535"/>
  <c r="AOX535"/>
  <c r="APS535"/>
  <c r="AQN535"/>
  <c r="ARI535"/>
  <c r="ASD535"/>
  <c r="ASY535"/>
  <c r="ATT535"/>
  <c r="AUO535"/>
  <c r="AN535"/>
  <c r="BI535"/>
  <c r="CD535"/>
  <c r="CY535"/>
  <c r="CY563" s="1"/>
  <c r="DE564" s="1"/>
  <c r="DT535"/>
  <c r="EO535"/>
  <c r="FJ535"/>
  <c r="VN535"/>
  <c r="WI535"/>
  <c r="WI563" s="1"/>
  <c r="WO564" s="1"/>
  <c r="XD535"/>
  <c r="XY535"/>
  <c r="YT535"/>
  <c r="ZO535"/>
  <c r="ZO563" s="1"/>
  <c r="ZU564" s="1"/>
  <c r="AAJ535"/>
  <c r="ABE535"/>
  <c r="ABZ535"/>
  <c r="ACU535"/>
  <c r="ACU563" s="1"/>
  <c r="ADA564" s="1"/>
  <c r="ADP535"/>
  <c r="AEK535"/>
  <c r="AFF535"/>
  <c r="AGA535"/>
  <c r="AGA563" s="1"/>
  <c r="AGG564" s="1"/>
  <c r="AGV535"/>
  <c r="AHQ535"/>
  <c r="AVK561"/>
  <c r="GE551"/>
  <c r="HU551"/>
  <c r="LA551"/>
  <c r="OG551"/>
  <c r="RM551"/>
  <c r="US551"/>
  <c r="XY551"/>
  <c r="ABE551"/>
  <c r="AEK551"/>
  <c r="AHQ551"/>
  <c r="AKW551"/>
  <c r="AOC551"/>
  <c r="ARI551"/>
  <c r="AUO551"/>
  <c r="AN551"/>
  <c r="CD551"/>
  <c r="DT551"/>
  <c r="FJ551"/>
  <c r="GZ551"/>
  <c r="IP551"/>
  <c r="KF551"/>
  <c r="LV551"/>
  <c r="NL551"/>
  <c r="PB551"/>
  <c r="QR551"/>
  <c r="SH551"/>
  <c r="TX551"/>
  <c r="VN551"/>
  <c r="XD551"/>
  <c r="YT551"/>
  <c r="AAJ551"/>
  <c r="ABZ551"/>
  <c r="ADP551"/>
  <c r="AFF551"/>
  <c r="AGV551"/>
  <c r="AIL551"/>
  <c r="AKB551"/>
  <c r="ALR551"/>
  <c r="ANH551"/>
  <c r="AOX551"/>
  <c r="AQN551"/>
  <c r="ASD551"/>
  <c r="ATT551"/>
  <c r="AVG542"/>
  <c r="AVK542"/>
  <c r="AVI542"/>
  <c r="AO535"/>
  <c r="BJ535"/>
  <c r="CE535"/>
  <c r="CE563" s="1"/>
  <c r="CK564" s="1"/>
  <c r="CZ535"/>
  <c r="DU535"/>
  <c r="EP535"/>
  <c r="FK535"/>
  <c r="FK563" s="1"/>
  <c r="FQ564" s="1"/>
  <c r="VO535"/>
  <c r="WJ535"/>
  <c r="WJ563" s="1"/>
  <c r="WP564" s="1"/>
  <c r="XE535"/>
  <c r="XZ535"/>
  <c r="XZ563" s="1"/>
  <c r="YF564" s="1"/>
  <c r="YU535"/>
  <c r="ZP535"/>
  <c r="ZP563" s="1"/>
  <c r="ZV564" s="1"/>
  <c r="AAK535"/>
  <c r="ABF535"/>
  <c r="ABF563" s="1"/>
  <c r="ABL564" s="1"/>
  <c r="ACA535"/>
  <c r="ACV535"/>
  <c r="ACV563" s="1"/>
  <c r="ADB564" s="1"/>
  <c r="ADQ535"/>
  <c r="AEL535"/>
  <c r="AEL563" s="1"/>
  <c r="AER564" s="1"/>
  <c r="AFG535"/>
  <c r="AGB535"/>
  <c r="AGB563" s="1"/>
  <c r="AGH564" s="1"/>
  <c r="AGW535"/>
  <c r="AHR535"/>
  <c r="AHR563" s="1"/>
  <c r="AHX564" s="1"/>
  <c r="GF535"/>
  <c r="HA535"/>
  <c r="HA563" s="1"/>
  <c r="HG564" s="1"/>
  <c r="HV535"/>
  <c r="IQ535"/>
  <c r="JL535"/>
  <c r="KG535"/>
  <c r="KG563" s="1"/>
  <c r="KM564" s="1"/>
  <c r="LB535"/>
  <c r="LW535"/>
  <c r="MR535"/>
  <c r="NM535"/>
  <c r="NM563" s="1"/>
  <c r="NS564" s="1"/>
  <c r="OH535"/>
  <c r="PC535"/>
  <c r="PX535"/>
  <c r="QS535"/>
  <c r="QS563" s="1"/>
  <c r="QY564" s="1"/>
  <c r="RN535"/>
  <c r="SI535"/>
  <c r="TD535"/>
  <c r="TY535"/>
  <c r="TY563" s="1"/>
  <c r="UE564" s="1"/>
  <c r="UT535"/>
  <c r="AIM535"/>
  <c r="AJH535"/>
  <c r="AKC535"/>
  <c r="AKC563" s="1"/>
  <c r="AKI564" s="1"/>
  <c r="AKX535"/>
  <c r="ALS535"/>
  <c r="AMN535"/>
  <c r="ANI535"/>
  <c r="ANI563" s="1"/>
  <c r="ANO564" s="1"/>
  <c r="AOD535"/>
  <c r="AOY535"/>
  <c r="APT535"/>
  <c r="AQO535"/>
  <c r="AQO563" s="1"/>
  <c r="AQU564" s="1"/>
  <c r="ARJ535"/>
  <c r="ASE535"/>
  <c r="ASZ535"/>
  <c r="ATU535"/>
  <c r="ATU563" s="1"/>
  <c r="AUA564" s="1"/>
  <c r="AUP535"/>
  <c r="AM535"/>
  <c r="BH535"/>
  <c r="CC535"/>
  <c r="CX535"/>
  <c r="DS535"/>
  <c r="EN535"/>
  <c r="FI535"/>
  <c r="FI563" s="1"/>
  <c r="FO564" s="1"/>
  <c r="VM535"/>
  <c r="WH535"/>
  <c r="WH563" s="1"/>
  <c r="WN564" s="1"/>
  <c r="XC535"/>
  <c r="XX535"/>
  <c r="XX563" s="1"/>
  <c r="YD564" s="1"/>
  <c r="YS535"/>
  <c r="ZN535"/>
  <c r="ZN563" s="1"/>
  <c r="ZT564" s="1"/>
  <c r="AAI535"/>
  <c r="ABD535"/>
  <c r="ABD563" s="1"/>
  <c r="ABJ564" s="1"/>
  <c r="ABY535"/>
  <c r="ACT535"/>
  <c r="ACT563" s="1"/>
  <c r="ACZ564" s="1"/>
  <c r="ADO535"/>
  <c r="AEJ535"/>
  <c r="AEJ563" s="1"/>
  <c r="AEP564" s="1"/>
  <c r="AFE535"/>
  <c r="AFZ535"/>
  <c r="AFZ563" s="1"/>
  <c r="AGF564" s="1"/>
  <c r="AGU535"/>
  <c r="AHP535"/>
  <c r="AHP563" s="1"/>
  <c r="AHV564" s="1"/>
  <c r="GD535"/>
  <c r="GY535"/>
  <c r="HT535"/>
  <c r="IO535"/>
  <c r="IO563" s="1"/>
  <c r="IU564" s="1"/>
  <c r="JJ535"/>
  <c r="KE535"/>
  <c r="KE563" s="1"/>
  <c r="KK564" s="1"/>
  <c r="KZ535"/>
  <c r="LU535"/>
  <c r="LU563" s="1"/>
  <c r="MA564" s="1"/>
  <c r="MP535"/>
  <c r="NK535"/>
  <c r="NK563" s="1"/>
  <c r="NQ564" s="1"/>
  <c r="OF535"/>
  <c r="PA535"/>
  <c r="PA563" s="1"/>
  <c r="PG564" s="1"/>
  <c r="PV535"/>
  <c r="QQ535"/>
  <c r="QQ563" s="1"/>
  <c r="QW564" s="1"/>
  <c r="RL535"/>
  <c r="SG535"/>
  <c r="SG563" s="1"/>
  <c r="SM564" s="1"/>
  <c r="TB535"/>
  <c r="TW535"/>
  <c r="TW563" s="1"/>
  <c r="UC564" s="1"/>
  <c r="UR535"/>
  <c r="AIK535"/>
  <c r="AIK563" s="1"/>
  <c r="AIQ564" s="1"/>
  <c r="AJF535"/>
  <c r="AKA535"/>
  <c r="AKA563" s="1"/>
  <c r="AKG564" s="1"/>
  <c r="AKV535"/>
  <c r="ALQ535"/>
  <c r="ALQ563" s="1"/>
  <c r="ALW564" s="1"/>
  <c r="AML535"/>
  <c r="ANG535"/>
  <c r="ANG563" s="1"/>
  <c r="ANM564" s="1"/>
  <c r="AOB535"/>
  <c r="AOW535"/>
  <c r="AOW563" s="1"/>
  <c r="APC564" s="1"/>
  <c r="APR535"/>
  <c r="AQM535"/>
  <c r="AQM563" s="1"/>
  <c r="AQS564" s="1"/>
  <c r="ARH535"/>
  <c r="ASC535"/>
  <c r="ASC563" s="1"/>
  <c r="ASI564" s="1"/>
  <c r="ASX535"/>
  <c r="ATS535"/>
  <c r="ATS563" s="1"/>
  <c r="ATY564" s="1"/>
  <c r="AUN535"/>
  <c r="AVI556"/>
  <c r="AVK554"/>
  <c r="AO551"/>
  <c r="DU551"/>
  <c r="IQ551"/>
  <c r="LW551"/>
  <c r="PC551"/>
  <c r="SI551"/>
  <c r="VO551"/>
  <c r="YU551"/>
  <c r="ACA551"/>
  <c r="AFG551"/>
  <c r="AIM551"/>
  <c r="ALS551"/>
  <c r="AOY551"/>
  <c r="ASE551"/>
  <c r="AM551"/>
  <c r="DS551"/>
  <c r="GY551"/>
  <c r="CC551"/>
  <c r="AVG537"/>
  <c r="IN535"/>
  <c r="IN563" s="1"/>
  <c r="IT564" s="1"/>
  <c r="IT541" s="1"/>
  <c r="IZ541" s="1"/>
  <c r="LT535"/>
  <c r="LT563" s="1"/>
  <c r="LZ564" s="1"/>
  <c r="LZ541" s="1"/>
  <c r="MF541" s="1"/>
  <c r="OZ535"/>
  <c r="OZ563" s="1"/>
  <c r="PF564" s="1"/>
  <c r="PF541" s="1"/>
  <c r="PL541" s="1"/>
  <c r="SF535"/>
  <c r="SF563" s="1"/>
  <c r="SL564" s="1"/>
  <c r="SL541" s="1"/>
  <c r="SR541" s="1"/>
  <c r="AIJ535"/>
  <c r="AIJ563" s="1"/>
  <c r="AIP564" s="1"/>
  <c r="AIP541" s="1"/>
  <c r="AIV541" s="1"/>
  <c r="ALP535"/>
  <c r="ALP563" s="1"/>
  <c r="ALV564" s="1"/>
  <c r="ALV541" s="1"/>
  <c r="AMB541" s="1"/>
  <c r="AOV535"/>
  <c r="AOV563" s="1"/>
  <c r="APB564" s="1"/>
  <c r="APB541" s="1"/>
  <c r="APH541" s="1"/>
  <c r="ASB535"/>
  <c r="ASB563" s="1"/>
  <c r="ASH564" s="1"/>
  <c r="ASH541" s="1"/>
  <c r="ASN541" s="1"/>
  <c r="AL535"/>
  <c r="AL563" s="1"/>
  <c r="AR564" s="1"/>
  <c r="AR541" s="1"/>
  <c r="AX541" s="1"/>
  <c r="DR535"/>
  <c r="DR563" s="1"/>
  <c r="DX564" s="1"/>
  <c r="DX541" s="1"/>
  <c r="ED541" s="1"/>
  <c r="WG535"/>
  <c r="WG563" s="1"/>
  <c r="WM564" s="1"/>
  <c r="WM541" s="1"/>
  <c r="WS541" s="1"/>
  <c r="XW535"/>
  <c r="XW563" s="1"/>
  <c r="YC564" s="1"/>
  <c r="YC541" s="1"/>
  <c r="YI541" s="1"/>
  <c r="ZM535"/>
  <c r="ZM563" s="1"/>
  <c r="ZS564" s="1"/>
  <c r="ZS541" s="1"/>
  <c r="ZY541" s="1"/>
  <c r="ABC535"/>
  <c r="ABC563" s="1"/>
  <c r="ABI564" s="1"/>
  <c r="ABI541" s="1"/>
  <c r="ABO541" s="1"/>
  <c r="ACS535"/>
  <c r="ACS563" s="1"/>
  <c r="ACY564" s="1"/>
  <c r="ACY541" s="1"/>
  <c r="ADE541" s="1"/>
  <c r="AEI535"/>
  <c r="AEI563" s="1"/>
  <c r="AEO564" s="1"/>
  <c r="AEO541" s="1"/>
  <c r="AEU541" s="1"/>
  <c r="AFY535"/>
  <c r="AFY563" s="1"/>
  <c r="AGE564" s="1"/>
  <c r="AGE541" s="1"/>
  <c r="AGK541" s="1"/>
  <c r="AHO535"/>
  <c r="AHO563" s="1"/>
  <c r="AHU564" s="1"/>
  <c r="AHU541" s="1"/>
  <c r="AIA541" s="1"/>
  <c r="GA535"/>
  <c r="GA563" s="1"/>
  <c r="GG564" s="1"/>
  <c r="HQ535"/>
  <c r="HQ563" s="1"/>
  <c r="HW564" s="1"/>
  <c r="JG535"/>
  <c r="JG563" s="1"/>
  <c r="JM564" s="1"/>
  <c r="KW535"/>
  <c r="KW563" s="1"/>
  <c r="LC564" s="1"/>
  <c r="MM535"/>
  <c r="MM563" s="1"/>
  <c r="MS564" s="1"/>
  <c r="OC535"/>
  <c r="OC563" s="1"/>
  <c r="OI564" s="1"/>
  <c r="PS535"/>
  <c r="PS563" s="1"/>
  <c r="PY564" s="1"/>
  <c r="RI535"/>
  <c r="RI563" s="1"/>
  <c r="RO564" s="1"/>
  <c r="SY535"/>
  <c r="SY563" s="1"/>
  <c r="TE564" s="1"/>
  <c r="UO535"/>
  <c r="UO563" s="1"/>
  <c r="UU564" s="1"/>
  <c r="AJC535"/>
  <c r="AJC563" s="1"/>
  <c r="AJI564" s="1"/>
  <c r="AKS535"/>
  <c r="AKS563" s="1"/>
  <c r="AKY564" s="1"/>
  <c r="AMI535"/>
  <c r="AMI563" s="1"/>
  <c r="AMO564" s="1"/>
  <c r="ANY535"/>
  <c r="ANY563" s="1"/>
  <c r="AOE564" s="1"/>
  <c r="APO535"/>
  <c r="APO563" s="1"/>
  <c r="APU564" s="1"/>
  <c r="ARE535"/>
  <c r="ARE563" s="1"/>
  <c r="ARK564" s="1"/>
  <c r="ASU535"/>
  <c r="ASU563" s="1"/>
  <c r="ATA564" s="1"/>
  <c r="AUK535"/>
  <c r="AUK563" s="1"/>
  <c r="AUQ564" s="1"/>
  <c r="BE535"/>
  <c r="BE563" s="1"/>
  <c r="BK564" s="1"/>
  <c r="CU535"/>
  <c r="CU563" s="1"/>
  <c r="DA564" s="1"/>
  <c r="EK535"/>
  <c r="EK563" s="1"/>
  <c r="EQ564" s="1"/>
  <c r="VJ535"/>
  <c r="VJ563" s="1"/>
  <c r="VP564" s="1"/>
  <c r="WE535"/>
  <c r="WE563" s="1"/>
  <c r="WK564" s="1"/>
  <c r="WK541" s="1"/>
  <c r="WQ541" s="1"/>
  <c r="WZ535"/>
  <c r="WZ563" s="1"/>
  <c r="XF564" s="1"/>
  <c r="XU535"/>
  <c r="XU563" s="1"/>
  <c r="YA564" s="1"/>
  <c r="YA541" s="1"/>
  <c r="YG541" s="1"/>
  <c r="YP535"/>
  <c r="YP563" s="1"/>
  <c r="YV564" s="1"/>
  <c r="ZK535"/>
  <c r="ZK563" s="1"/>
  <c r="ZQ564" s="1"/>
  <c r="ZQ541" s="1"/>
  <c r="ZW541" s="1"/>
  <c r="AAF535"/>
  <c r="AAF563" s="1"/>
  <c r="AAL564" s="1"/>
  <c r="ABA535"/>
  <c r="ABA563" s="1"/>
  <c r="ABG564" s="1"/>
  <c r="ABG541" s="1"/>
  <c r="ABM541" s="1"/>
  <c r="ABV535"/>
  <c r="ABV563" s="1"/>
  <c r="ACB564" s="1"/>
  <c r="ACQ535"/>
  <c r="ACQ563" s="1"/>
  <c r="ACW564" s="1"/>
  <c r="ACW541" s="1"/>
  <c r="ADC541" s="1"/>
  <c r="ADL535"/>
  <c r="ADL563" s="1"/>
  <c r="ADR564" s="1"/>
  <c r="AEG535"/>
  <c r="AEG563" s="1"/>
  <c r="AEM564" s="1"/>
  <c r="AEM541" s="1"/>
  <c r="AES541" s="1"/>
  <c r="AFB535"/>
  <c r="AFB563" s="1"/>
  <c r="AFH564" s="1"/>
  <c r="AFW535"/>
  <c r="AFW563" s="1"/>
  <c r="AGC564" s="1"/>
  <c r="AGC541" s="1"/>
  <c r="AGI541" s="1"/>
  <c r="AGR535"/>
  <c r="AGR563" s="1"/>
  <c r="AGX564" s="1"/>
  <c r="AHM535"/>
  <c r="AHM563" s="1"/>
  <c r="AHS564" s="1"/>
  <c r="AHS541" s="1"/>
  <c r="AHY541" s="1"/>
  <c r="AUN563" l="1"/>
  <c r="AUT564" s="1"/>
  <c r="ARH563"/>
  <c r="ARN564" s="1"/>
  <c r="AOB563"/>
  <c r="AOH564" s="1"/>
  <c r="AKV563"/>
  <c r="ALB564" s="1"/>
  <c r="UR563"/>
  <c r="UX564" s="1"/>
  <c r="RL563"/>
  <c r="RR564" s="1"/>
  <c r="OF563"/>
  <c r="OL564" s="1"/>
  <c r="KZ563"/>
  <c r="LF564" s="1"/>
  <c r="HT563"/>
  <c r="HZ564" s="1"/>
  <c r="AGU563"/>
  <c r="AHA564" s="1"/>
  <c r="ABY563"/>
  <c r="ACE564" s="1"/>
  <c r="AAI563"/>
  <c r="AAO564" s="1"/>
  <c r="VM563"/>
  <c r="VS564" s="1"/>
  <c r="EN563"/>
  <c r="ET564" s="1"/>
  <c r="BH563"/>
  <c r="BN564" s="1"/>
  <c r="AUP563"/>
  <c r="AUV564" s="1"/>
  <c r="ARJ563"/>
  <c r="ARP564" s="1"/>
  <c r="AOD563"/>
  <c r="AOJ564" s="1"/>
  <c r="AKX563"/>
  <c r="ALD564" s="1"/>
  <c r="UT563"/>
  <c r="UZ564" s="1"/>
  <c r="RN563"/>
  <c r="RT564" s="1"/>
  <c r="OH563"/>
  <c r="ON564" s="1"/>
  <c r="LB563"/>
  <c r="LH564" s="1"/>
  <c r="LH554" s="1"/>
  <c r="LN554" s="1"/>
  <c r="HV563"/>
  <c r="IB564" s="1"/>
  <c r="ADQ563"/>
  <c r="ADW564" s="1"/>
  <c r="ADW554" s="1"/>
  <c r="AEC554" s="1"/>
  <c r="XE563"/>
  <c r="XK564" s="1"/>
  <c r="EP563"/>
  <c r="EV564" s="1"/>
  <c r="EV554" s="1"/>
  <c r="FB554" s="1"/>
  <c r="BJ563"/>
  <c r="BP564" s="1"/>
  <c r="ASX563"/>
  <c r="ATD564" s="1"/>
  <c r="APR563"/>
  <c r="APX564" s="1"/>
  <c r="AML563"/>
  <c r="AMR564" s="1"/>
  <c r="AJF563"/>
  <c r="AJL564" s="1"/>
  <c r="TB563"/>
  <c r="TH564" s="1"/>
  <c r="PV563"/>
  <c r="QB564" s="1"/>
  <c r="MP563"/>
  <c r="MV564" s="1"/>
  <c r="JJ563"/>
  <c r="JP564" s="1"/>
  <c r="GD563"/>
  <c r="GJ564" s="1"/>
  <c r="AFE563"/>
  <c r="AFK564" s="1"/>
  <c r="ADO563"/>
  <c r="ADU564" s="1"/>
  <c r="YS563"/>
  <c r="YY564" s="1"/>
  <c r="XC563"/>
  <c r="XI564" s="1"/>
  <c r="CX563"/>
  <c r="DD564" s="1"/>
  <c r="ASZ563"/>
  <c r="ATF564" s="1"/>
  <c r="APT563"/>
  <c r="APZ564" s="1"/>
  <c r="AMN563"/>
  <c r="AMT564" s="1"/>
  <c r="AJH563"/>
  <c r="AJN564" s="1"/>
  <c r="TD563"/>
  <c r="TJ564" s="1"/>
  <c r="PX563"/>
  <c r="QD564" s="1"/>
  <c r="MR563"/>
  <c r="MX564" s="1"/>
  <c r="JL563"/>
  <c r="JR564" s="1"/>
  <c r="GF563"/>
  <c r="GL564" s="1"/>
  <c r="GL558" s="1"/>
  <c r="GR558" s="1"/>
  <c r="AGW563"/>
  <c r="AHC564" s="1"/>
  <c r="AAK563"/>
  <c r="AAQ564" s="1"/>
  <c r="AAQ554" s="1"/>
  <c r="AAW554" s="1"/>
  <c r="CZ563"/>
  <c r="DF564" s="1"/>
  <c r="EO563"/>
  <c r="EU564" s="1"/>
  <c r="EU543" s="1"/>
  <c r="FA543" s="1"/>
  <c r="ASY563"/>
  <c r="ATE564" s="1"/>
  <c r="AMM563"/>
  <c r="AMS564" s="1"/>
  <c r="AMS560" s="1"/>
  <c r="AMY560" s="1"/>
  <c r="TC563"/>
  <c r="TI564" s="1"/>
  <c r="MQ563"/>
  <c r="MW564" s="1"/>
  <c r="MW559" s="1"/>
  <c r="NC559" s="1"/>
  <c r="AVJ535"/>
  <c r="DS563"/>
  <c r="DY564" s="1"/>
  <c r="DY552" s="1"/>
  <c r="EE552" s="1"/>
  <c r="CC563"/>
  <c r="CI564" s="1"/>
  <c r="ASE563"/>
  <c r="ASK564" s="1"/>
  <c r="ASK552" s="1"/>
  <c r="ASQ552" s="1"/>
  <c r="ALS563"/>
  <c r="ALY564" s="1"/>
  <c r="SI563"/>
  <c r="SO564" s="1"/>
  <c r="SO552" s="1"/>
  <c r="SU552" s="1"/>
  <c r="LW563"/>
  <c r="MC564" s="1"/>
  <c r="DU563"/>
  <c r="EA564" s="1"/>
  <c r="EA552" s="1"/>
  <c r="EG552" s="1"/>
  <c r="AHQ563"/>
  <c r="AHW564" s="1"/>
  <c r="ABE563"/>
  <c r="ABK564" s="1"/>
  <c r="ABK561" s="1"/>
  <c r="ABQ561" s="1"/>
  <c r="FJ563"/>
  <c r="FP564" s="1"/>
  <c r="CD563"/>
  <c r="CJ564" s="1"/>
  <c r="CJ561" s="1"/>
  <c r="CP561" s="1"/>
  <c r="ASD563"/>
  <c r="ASJ564" s="1"/>
  <c r="AOX563"/>
  <c r="APD564" s="1"/>
  <c r="APD555" s="1"/>
  <c r="APJ555" s="1"/>
  <c r="ALR563"/>
  <c r="ALX564" s="1"/>
  <c r="AIL563"/>
  <c r="AIR564" s="1"/>
  <c r="AIR555" s="1"/>
  <c r="AIX555" s="1"/>
  <c r="SH563"/>
  <c r="SN564" s="1"/>
  <c r="PB563"/>
  <c r="PH564" s="1"/>
  <c r="PH555" s="1"/>
  <c r="PN555" s="1"/>
  <c r="LV563"/>
  <c r="MB564" s="1"/>
  <c r="IP563"/>
  <c r="IV564" s="1"/>
  <c r="IV555" s="1"/>
  <c r="JB555" s="1"/>
  <c r="AVH537"/>
  <c r="AVH541"/>
  <c r="AVH535" s="1"/>
  <c r="AVH563" s="1"/>
  <c r="AVF537"/>
  <c r="AVF541"/>
  <c r="AGX544"/>
  <c r="AHD544" s="1"/>
  <c r="AGX546"/>
  <c r="AHD546" s="1"/>
  <c r="AGX548"/>
  <c r="AHD548" s="1"/>
  <c r="AGX536"/>
  <c r="AHD536" s="1"/>
  <c r="AGX538"/>
  <c r="AHD538" s="1"/>
  <c r="AGX540"/>
  <c r="AHD540" s="1"/>
  <c r="AGX542"/>
  <c r="AHD542" s="1"/>
  <c r="AGX543"/>
  <c r="AHD543" s="1"/>
  <c r="AGX545"/>
  <c r="AHD545" s="1"/>
  <c r="AGX547"/>
  <c r="AHD547" s="1"/>
  <c r="AGX549"/>
  <c r="AHD549" s="1"/>
  <c r="AFH544"/>
  <c r="AFN544" s="1"/>
  <c r="AFH546"/>
  <c r="AFN546" s="1"/>
  <c r="AFH548"/>
  <c r="AFN548" s="1"/>
  <c r="AFH536"/>
  <c r="AFN536" s="1"/>
  <c r="AFH538"/>
  <c r="AFN538" s="1"/>
  <c r="AFH540"/>
  <c r="AFN540" s="1"/>
  <c r="AFH542"/>
  <c r="AFN542" s="1"/>
  <c r="AFH543"/>
  <c r="AFN543" s="1"/>
  <c r="AFH545"/>
  <c r="AFN545" s="1"/>
  <c r="AFH547"/>
  <c r="AFN547" s="1"/>
  <c r="AFH549"/>
  <c r="AFN549" s="1"/>
  <c r="ADR544"/>
  <c r="ADX544" s="1"/>
  <c r="ADR546"/>
  <c r="ADX546" s="1"/>
  <c r="ADR548"/>
  <c r="ADX548" s="1"/>
  <c r="ADR536"/>
  <c r="ADX536" s="1"/>
  <c r="ADR538"/>
  <c r="ADX538" s="1"/>
  <c r="ADR540"/>
  <c r="ADX540" s="1"/>
  <c r="ADR542"/>
  <c r="ADX542" s="1"/>
  <c r="ADR543"/>
  <c r="ADX543" s="1"/>
  <c r="ADR545"/>
  <c r="ADX545" s="1"/>
  <c r="ADR547"/>
  <c r="ADX547" s="1"/>
  <c r="ADR549"/>
  <c r="ADX549" s="1"/>
  <c r="ACB544"/>
  <c r="ACH544" s="1"/>
  <c r="ACB546"/>
  <c r="ACH546" s="1"/>
  <c r="ACB548"/>
  <c r="ACH548" s="1"/>
  <c r="ACB536"/>
  <c r="ACH536" s="1"/>
  <c r="ACB538"/>
  <c r="ACH538" s="1"/>
  <c r="ACB540"/>
  <c r="ACH540" s="1"/>
  <c r="ACB542"/>
  <c r="ACH542" s="1"/>
  <c r="ACB543"/>
  <c r="ACH543" s="1"/>
  <c r="ACB545"/>
  <c r="ACH545" s="1"/>
  <c r="ACB547"/>
  <c r="ACH547" s="1"/>
  <c r="ACB549"/>
  <c r="ACH549" s="1"/>
  <c r="AAL544"/>
  <c r="AAR544" s="1"/>
  <c r="AAL546"/>
  <c r="AAR546" s="1"/>
  <c r="AAL548"/>
  <c r="AAR548" s="1"/>
  <c r="AAL536"/>
  <c r="AAR536" s="1"/>
  <c r="AAL538"/>
  <c r="AAR538" s="1"/>
  <c r="AAL540"/>
  <c r="AAR540" s="1"/>
  <c r="AAL542"/>
  <c r="AAR542" s="1"/>
  <c r="AAL543"/>
  <c r="AAR543" s="1"/>
  <c r="AAL545"/>
  <c r="AAR545" s="1"/>
  <c r="AAL547"/>
  <c r="AAR547" s="1"/>
  <c r="AAL549"/>
  <c r="AAR549" s="1"/>
  <c r="YV544"/>
  <c r="ZB544" s="1"/>
  <c r="YV546"/>
  <c r="ZB546" s="1"/>
  <c r="YV548"/>
  <c r="ZB548" s="1"/>
  <c r="YV536"/>
  <c r="ZB536" s="1"/>
  <c r="YV538"/>
  <c r="ZB538" s="1"/>
  <c r="YV540"/>
  <c r="ZB540" s="1"/>
  <c r="YV542"/>
  <c r="ZB542" s="1"/>
  <c r="YV543"/>
  <c r="ZB543" s="1"/>
  <c r="YV545"/>
  <c r="ZB545" s="1"/>
  <c r="YV547"/>
  <c r="ZB547" s="1"/>
  <c r="YV549"/>
  <c r="ZB549" s="1"/>
  <c r="XF544"/>
  <c r="XL544" s="1"/>
  <c r="XF546"/>
  <c r="XL546" s="1"/>
  <c r="XF548"/>
  <c r="XL548" s="1"/>
  <c r="XF536"/>
  <c r="XL536" s="1"/>
  <c r="XF538"/>
  <c r="XL538" s="1"/>
  <c r="XF540"/>
  <c r="XL540" s="1"/>
  <c r="XF542"/>
  <c r="XL542" s="1"/>
  <c r="XF543"/>
  <c r="XL543" s="1"/>
  <c r="XF545"/>
  <c r="XL545" s="1"/>
  <c r="XF547"/>
  <c r="XL547" s="1"/>
  <c r="XF549"/>
  <c r="XL549" s="1"/>
  <c r="VP544"/>
  <c r="VV544" s="1"/>
  <c r="VP546"/>
  <c r="VV546" s="1"/>
  <c r="VP548"/>
  <c r="VV548" s="1"/>
  <c r="VP536"/>
  <c r="VV536" s="1"/>
  <c r="VP538"/>
  <c r="VV538" s="1"/>
  <c r="VP540"/>
  <c r="VV540" s="1"/>
  <c r="VP542"/>
  <c r="VV542" s="1"/>
  <c r="VP543"/>
  <c r="VV543" s="1"/>
  <c r="VP545"/>
  <c r="VV545" s="1"/>
  <c r="VP547"/>
  <c r="VV547" s="1"/>
  <c r="VP549"/>
  <c r="VV549" s="1"/>
  <c r="EQ544"/>
  <c r="EW544" s="1"/>
  <c r="EQ546"/>
  <c r="EW546" s="1"/>
  <c r="EQ548"/>
  <c r="EW548" s="1"/>
  <c r="EQ536"/>
  <c r="EW536" s="1"/>
  <c r="EQ538"/>
  <c r="EW538" s="1"/>
  <c r="EQ540"/>
  <c r="EW540" s="1"/>
  <c r="EQ542"/>
  <c r="EW542" s="1"/>
  <c r="EQ543"/>
  <c r="EW543" s="1"/>
  <c r="EQ545"/>
  <c r="EW545" s="1"/>
  <c r="EQ547"/>
  <c r="EW547" s="1"/>
  <c r="EQ549"/>
  <c r="EW549" s="1"/>
  <c r="DA544"/>
  <c r="DG544" s="1"/>
  <c r="DA546"/>
  <c r="DG546" s="1"/>
  <c r="DA548"/>
  <c r="DG548" s="1"/>
  <c r="DA536"/>
  <c r="DG536" s="1"/>
  <c r="DA538"/>
  <c r="DG538" s="1"/>
  <c r="DA540"/>
  <c r="DG540" s="1"/>
  <c r="DA542"/>
  <c r="DG542" s="1"/>
  <c r="DA543"/>
  <c r="DG543" s="1"/>
  <c r="DA545"/>
  <c r="DG545" s="1"/>
  <c r="DA547"/>
  <c r="DG547" s="1"/>
  <c r="DA549"/>
  <c r="DG549" s="1"/>
  <c r="BK544"/>
  <c r="BQ544" s="1"/>
  <c r="BK546"/>
  <c r="BQ546" s="1"/>
  <c r="BK548"/>
  <c r="BQ548" s="1"/>
  <c r="BK536"/>
  <c r="BQ536" s="1"/>
  <c r="BK538"/>
  <c r="BQ538" s="1"/>
  <c r="BK540"/>
  <c r="BQ540" s="1"/>
  <c r="BK542"/>
  <c r="BQ542" s="1"/>
  <c r="BK543"/>
  <c r="BQ543" s="1"/>
  <c r="BK545"/>
  <c r="BQ545" s="1"/>
  <c r="BK547"/>
  <c r="BQ547" s="1"/>
  <c r="BK549"/>
  <c r="BQ549" s="1"/>
  <c r="AUQ544"/>
  <c r="AUW544" s="1"/>
  <c r="AUQ546"/>
  <c r="AUW546" s="1"/>
  <c r="AUQ548"/>
  <c r="AUW548" s="1"/>
  <c r="AUQ536"/>
  <c r="AUW536" s="1"/>
  <c r="AUQ538"/>
  <c r="AUW538" s="1"/>
  <c r="AUQ540"/>
  <c r="AUW540" s="1"/>
  <c r="AUQ542"/>
  <c r="AUW542" s="1"/>
  <c r="AUQ543"/>
  <c r="AUW543" s="1"/>
  <c r="AUQ545"/>
  <c r="AUW545" s="1"/>
  <c r="AUQ547"/>
  <c r="AUW547" s="1"/>
  <c r="AUQ549"/>
  <c r="AUW549" s="1"/>
  <c r="ATA544"/>
  <c r="ATG544" s="1"/>
  <c r="ATA546"/>
  <c r="ATG546" s="1"/>
  <c r="ATA548"/>
  <c r="ATG548" s="1"/>
  <c r="ATA536"/>
  <c r="ATG536" s="1"/>
  <c r="ATA538"/>
  <c r="ATG538" s="1"/>
  <c r="ATA540"/>
  <c r="ATG540" s="1"/>
  <c r="ATA542"/>
  <c r="ATG542" s="1"/>
  <c r="ATA543"/>
  <c r="ATG543" s="1"/>
  <c r="ATA545"/>
  <c r="ATG545" s="1"/>
  <c r="ATA547"/>
  <c r="ATG547" s="1"/>
  <c r="ATA549"/>
  <c r="ATG549" s="1"/>
  <c r="ARK544"/>
  <c r="ARQ544" s="1"/>
  <c r="ARK546"/>
  <c r="ARQ546" s="1"/>
  <c r="ARK548"/>
  <c r="ARQ548" s="1"/>
  <c r="ARK536"/>
  <c r="ARQ536" s="1"/>
  <c r="ARK538"/>
  <c r="ARQ538" s="1"/>
  <c r="ARK540"/>
  <c r="ARQ540" s="1"/>
  <c r="ARK542"/>
  <c r="ARQ542" s="1"/>
  <c r="ARK543"/>
  <c r="ARQ543" s="1"/>
  <c r="ARK545"/>
  <c r="ARQ545" s="1"/>
  <c r="ARK547"/>
  <c r="ARQ547" s="1"/>
  <c r="ARK549"/>
  <c r="ARQ549" s="1"/>
  <c r="APU544"/>
  <c r="AQA544" s="1"/>
  <c r="APU546"/>
  <c r="AQA546" s="1"/>
  <c r="APU548"/>
  <c r="AQA548" s="1"/>
  <c r="APU536"/>
  <c r="AQA536" s="1"/>
  <c r="APU538"/>
  <c r="AQA538" s="1"/>
  <c r="APU540"/>
  <c r="AQA540" s="1"/>
  <c r="APU542"/>
  <c r="AQA542" s="1"/>
  <c r="APU543"/>
  <c r="AQA543" s="1"/>
  <c r="APU545"/>
  <c r="AQA545" s="1"/>
  <c r="APU547"/>
  <c r="AQA547" s="1"/>
  <c r="APU549"/>
  <c r="AQA549" s="1"/>
  <c r="AOE544"/>
  <c r="AOK544" s="1"/>
  <c r="AOE546"/>
  <c r="AOK546" s="1"/>
  <c r="AOE548"/>
  <c r="AOK548" s="1"/>
  <c r="AOE536"/>
  <c r="AOK536" s="1"/>
  <c r="AOE538"/>
  <c r="AOK538" s="1"/>
  <c r="AOE540"/>
  <c r="AOK540" s="1"/>
  <c r="AOE542"/>
  <c r="AOK542" s="1"/>
  <c r="AOE543"/>
  <c r="AOK543" s="1"/>
  <c r="AOE545"/>
  <c r="AOK545" s="1"/>
  <c r="AOE547"/>
  <c r="AOK547" s="1"/>
  <c r="AOE549"/>
  <c r="AOK549" s="1"/>
  <c r="AMO544"/>
  <c r="AMU544" s="1"/>
  <c r="AMO546"/>
  <c r="AMU546" s="1"/>
  <c r="AMO548"/>
  <c r="AMU548" s="1"/>
  <c r="AMO536"/>
  <c r="AMU536" s="1"/>
  <c r="AMO538"/>
  <c r="AMU538" s="1"/>
  <c r="AMO540"/>
  <c r="AMU540" s="1"/>
  <c r="AMO542"/>
  <c r="AMU542" s="1"/>
  <c r="AMO543"/>
  <c r="AMU543" s="1"/>
  <c r="AMO545"/>
  <c r="AMU545" s="1"/>
  <c r="AMO547"/>
  <c r="AMU547" s="1"/>
  <c r="AMO549"/>
  <c r="AMU549" s="1"/>
  <c r="AKY544"/>
  <c r="ALE544" s="1"/>
  <c r="AKY546"/>
  <c r="ALE546" s="1"/>
  <c r="AKY548"/>
  <c r="ALE548" s="1"/>
  <c r="AKY536"/>
  <c r="ALE536" s="1"/>
  <c r="AKY538"/>
  <c r="ALE538" s="1"/>
  <c r="AKY540"/>
  <c r="ALE540" s="1"/>
  <c r="AKY542"/>
  <c r="ALE542" s="1"/>
  <c r="AKY543"/>
  <c r="ALE543" s="1"/>
  <c r="AKY545"/>
  <c r="ALE545" s="1"/>
  <c r="AKY547"/>
  <c r="ALE547" s="1"/>
  <c r="AKY549"/>
  <c r="ALE549" s="1"/>
  <c r="AJI544"/>
  <c r="AJO544" s="1"/>
  <c r="AJI546"/>
  <c r="AJO546" s="1"/>
  <c r="AJI548"/>
  <c r="AJO548" s="1"/>
  <c r="AJI536"/>
  <c r="AJO536" s="1"/>
  <c r="AJI538"/>
  <c r="AJO538" s="1"/>
  <c r="AJI540"/>
  <c r="AJO540" s="1"/>
  <c r="AJI542"/>
  <c r="AJO542" s="1"/>
  <c r="AJI543"/>
  <c r="AJO543" s="1"/>
  <c r="AJI545"/>
  <c r="AJO545" s="1"/>
  <c r="AJI547"/>
  <c r="AJO547" s="1"/>
  <c r="AJI549"/>
  <c r="AJO549" s="1"/>
  <c r="UU544"/>
  <c r="VA544" s="1"/>
  <c r="UU546"/>
  <c r="VA546" s="1"/>
  <c r="UU548"/>
  <c r="VA548" s="1"/>
  <c r="UU536"/>
  <c r="VA536" s="1"/>
  <c r="UU538"/>
  <c r="VA538" s="1"/>
  <c r="UU540"/>
  <c r="VA540" s="1"/>
  <c r="UU542"/>
  <c r="VA542" s="1"/>
  <c r="UU543"/>
  <c r="VA543" s="1"/>
  <c r="UU545"/>
  <c r="VA545" s="1"/>
  <c r="UU547"/>
  <c r="VA547" s="1"/>
  <c r="UU549"/>
  <c r="VA549" s="1"/>
  <c r="TE544"/>
  <c r="TK544" s="1"/>
  <c r="TE546"/>
  <c r="TK546" s="1"/>
  <c r="TE548"/>
  <c r="TK548" s="1"/>
  <c r="TE536"/>
  <c r="TK536" s="1"/>
  <c r="TE538"/>
  <c r="TK538" s="1"/>
  <c r="TE540"/>
  <c r="TK540" s="1"/>
  <c r="TE542"/>
  <c r="TK542" s="1"/>
  <c r="TE543"/>
  <c r="TK543" s="1"/>
  <c r="TE545"/>
  <c r="TK545" s="1"/>
  <c r="TE547"/>
  <c r="TK547" s="1"/>
  <c r="TE549"/>
  <c r="TK549" s="1"/>
  <c r="RO544"/>
  <c r="RU544" s="1"/>
  <c r="RO546"/>
  <c r="RU546" s="1"/>
  <c r="RO548"/>
  <c r="RU548" s="1"/>
  <c r="RO536"/>
  <c r="RU536" s="1"/>
  <c r="RO538"/>
  <c r="RU538" s="1"/>
  <c r="RO540"/>
  <c r="RU540" s="1"/>
  <c r="RO542"/>
  <c r="RU542" s="1"/>
  <c r="RO543"/>
  <c r="RU543" s="1"/>
  <c r="RO545"/>
  <c r="RU545" s="1"/>
  <c r="RO547"/>
  <c r="RU547" s="1"/>
  <c r="RO549"/>
  <c r="RU549" s="1"/>
  <c r="PY544"/>
  <c r="QE544" s="1"/>
  <c r="PY546"/>
  <c r="QE546" s="1"/>
  <c r="PY548"/>
  <c r="QE548" s="1"/>
  <c r="PY536"/>
  <c r="QE536" s="1"/>
  <c r="PY538"/>
  <c r="QE538" s="1"/>
  <c r="PY540"/>
  <c r="QE540" s="1"/>
  <c r="PY542"/>
  <c r="QE542" s="1"/>
  <c r="PY543"/>
  <c r="QE543" s="1"/>
  <c r="PY545"/>
  <c r="QE545" s="1"/>
  <c r="PY547"/>
  <c r="QE547" s="1"/>
  <c r="PY549"/>
  <c r="QE549" s="1"/>
  <c r="OI544"/>
  <c r="OO544" s="1"/>
  <c r="OI546"/>
  <c r="OO546" s="1"/>
  <c r="OI548"/>
  <c r="OO548" s="1"/>
  <c r="OI536"/>
  <c r="OO536" s="1"/>
  <c r="OI538"/>
  <c r="OO538" s="1"/>
  <c r="OI540"/>
  <c r="OO540" s="1"/>
  <c r="OI542"/>
  <c r="OO542" s="1"/>
  <c r="OI543"/>
  <c r="OO543" s="1"/>
  <c r="OI545"/>
  <c r="OO545" s="1"/>
  <c r="OI547"/>
  <c r="OO547" s="1"/>
  <c r="OI549"/>
  <c r="OO549" s="1"/>
  <c r="MS544"/>
  <c r="MY544" s="1"/>
  <c r="MS546"/>
  <c r="MY546" s="1"/>
  <c r="MS548"/>
  <c r="MY548" s="1"/>
  <c r="MS536"/>
  <c r="MY536" s="1"/>
  <c r="MS538"/>
  <c r="MY538" s="1"/>
  <c r="MS540"/>
  <c r="MY540" s="1"/>
  <c r="MS542"/>
  <c r="MY542" s="1"/>
  <c r="MS543"/>
  <c r="MY543" s="1"/>
  <c r="MS545"/>
  <c r="MY545" s="1"/>
  <c r="MS547"/>
  <c r="MY547" s="1"/>
  <c r="MS549"/>
  <c r="MY549" s="1"/>
  <c r="LC544"/>
  <c r="LI544" s="1"/>
  <c r="LC546"/>
  <c r="LI546" s="1"/>
  <c r="LC548"/>
  <c r="LI548" s="1"/>
  <c r="LC536"/>
  <c r="LI536" s="1"/>
  <c r="LC538"/>
  <c r="LI538" s="1"/>
  <c r="LC540"/>
  <c r="LI540" s="1"/>
  <c r="LC542"/>
  <c r="LI542" s="1"/>
  <c r="LC543"/>
  <c r="LI543" s="1"/>
  <c r="LC545"/>
  <c r="LI545" s="1"/>
  <c r="LC547"/>
  <c r="LI547" s="1"/>
  <c r="LC549"/>
  <c r="LI549" s="1"/>
  <c r="JM544"/>
  <c r="JS544" s="1"/>
  <c r="JM546"/>
  <c r="JS546" s="1"/>
  <c r="JM548"/>
  <c r="JS548" s="1"/>
  <c r="JM536"/>
  <c r="JS536" s="1"/>
  <c r="JM538"/>
  <c r="JS538" s="1"/>
  <c r="JM540"/>
  <c r="JS540" s="1"/>
  <c r="JM542"/>
  <c r="JS542" s="1"/>
  <c r="JM543"/>
  <c r="JS543" s="1"/>
  <c r="JM545"/>
  <c r="JS545" s="1"/>
  <c r="JM547"/>
  <c r="JS547" s="1"/>
  <c r="JM549"/>
  <c r="JS549" s="1"/>
  <c r="HW544"/>
  <c r="IC544" s="1"/>
  <c r="HW546"/>
  <c r="IC546" s="1"/>
  <c r="HW548"/>
  <c r="IC548" s="1"/>
  <c r="HW536"/>
  <c r="IC536" s="1"/>
  <c r="HW538"/>
  <c r="IC538" s="1"/>
  <c r="HW540"/>
  <c r="IC540" s="1"/>
  <c r="HW542"/>
  <c r="IC542" s="1"/>
  <c r="HW543"/>
  <c r="IC543" s="1"/>
  <c r="HW545"/>
  <c r="IC545" s="1"/>
  <c r="HW547"/>
  <c r="IC547" s="1"/>
  <c r="HW549"/>
  <c r="IC549" s="1"/>
  <c r="GG542"/>
  <c r="GM542" s="1"/>
  <c r="GG544"/>
  <c r="GM544" s="1"/>
  <c r="GG546"/>
  <c r="GM546" s="1"/>
  <c r="GG548"/>
  <c r="GM548" s="1"/>
  <c r="GG536"/>
  <c r="GM536" s="1"/>
  <c r="GG538"/>
  <c r="GM538" s="1"/>
  <c r="GG540"/>
  <c r="GM540" s="1"/>
  <c r="GG543"/>
  <c r="GM543" s="1"/>
  <c r="GG545"/>
  <c r="GM545" s="1"/>
  <c r="GG547"/>
  <c r="GM547" s="1"/>
  <c r="GG549"/>
  <c r="GM549" s="1"/>
  <c r="AGZ544"/>
  <c r="AHF544" s="1"/>
  <c r="AGZ546"/>
  <c r="AHF546" s="1"/>
  <c r="AGZ548"/>
  <c r="AHF548" s="1"/>
  <c r="AGZ536"/>
  <c r="AHF536" s="1"/>
  <c r="AGZ538"/>
  <c r="AHF538" s="1"/>
  <c r="AGZ540"/>
  <c r="AHF540" s="1"/>
  <c r="AGZ542"/>
  <c r="AHF542" s="1"/>
  <c r="AGZ543"/>
  <c r="AHF543" s="1"/>
  <c r="AGZ545"/>
  <c r="AHF545" s="1"/>
  <c r="AGZ547"/>
  <c r="AHF547" s="1"/>
  <c r="AGZ549"/>
  <c r="AHF549" s="1"/>
  <c r="AFJ544"/>
  <c r="AFP544" s="1"/>
  <c r="AFJ546"/>
  <c r="AFP546" s="1"/>
  <c r="AFJ548"/>
  <c r="AFP548" s="1"/>
  <c r="AFJ536"/>
  <c r="AFP536" s="1"/>
  <c r="AFJ538"/>
  <c r="AFP538" s="1"/>
  <c r="AFJ540"/>
  <c r="AFP540" s="1"/>
  <c r="AFJ542"/>
  <c r="AFP542" s="1"/>
  <c r="AFJ543"/>
  <c r="AFP543" s="1"/>
  <c r="AFJ545"/>
  <c r="AFP545" s="1"/>
  <c r="AFJ547"/>
  <c r="AFP547" s="1"/>
  <c r="AFJ549"/>
  <c r="AFP549" s="1"/>
  <c r="ADT544"/>
  <c r="ADZ544" s="1"/>
  <c r="ADT546"/>
  <c r="ADZ546" s="1"/>
  <c r="ADT548"/>
  <c r="ADZ548" s="1"/>
  <c r="ADT536"/>
  <c r="ADZ536" s="1"/>
  <c r="ADT538"/>
  <c r="ADZ538" s="1"/>
  <c r="ADT540"/>
  <c r="ADZ540" s="1"/>
  <c r="ADT542"/>
  <c r="ADZ542" s="1"/>
  <c r="ADT543"/>
  <c r="ADZ543" s="1"/>
  <c r="ADT545"/>
  <c r="ADZ545" s="1"/>
  <c r="ADT547"/>
  <c r="ADZ547" s="1"/>
  <c r="ADT549"/>
  <c r="ADZ549" s="1"/>
  <c r="ACD544"/>
  <c r="ACJ544" s="1"/>
  <c r="ACD546"/>
  <c r="ACJ546" s="1"/>
  <c r="ACD548"/>
  <c r="ACJ548" s="1"/>
  <c r="ACD536"/>
  <c r="ACJ536" s="1"/>
  <c r="ACD538"/>
  <c r="ACJ538" s="1"/>
  <c r="ACD540"/>
  <c r="ACJ540" s="1"/>
  <c r="ACD542"/>
  <c r="ACJ542" s="1"/>
  <c r="ACD543"/>
  <c r="ACJ543" s="1"/>
  <c r="ACD545"/>
  <c r="ACJ545" s="1"/>
  <c r="ACD547"/>
  <c r="ACJ547" s="1"/>
  <c r="ACD549"/>
  <c r="ACJ549" s="1"/>
  <c r="AAN544"/>
  <c r="AAT544" s="1"/>
  <c r="AAN546"/>
  <c r="AAT546" s="1"/>
  <c r="AAN548"/>
  <c r="AAT548" s="1"/>
  <c r="AAN536"/>
  <c r="AAT536" s="1"/>
  <c r="AAN538"/>
  <c r="AAT538" s="1"/>
  <c r="AAN540"/>
  <c r="AAT540" s="1"/>
  <c r="AAN542"/>
  <c r="AAT542" s="1"/>
  <c r="AAN543"/>
  <c r="AAT543" s="1"/>
  <c r="AAN545"/>
  <c r="AAT545" s="1"/>
  <c r="AAN547"/>
  <c r="AAT547" s="1"/>
  <c r="AAN549"/>
  <c r="AAT549" s="1"/>
  <c r="YX544"/>
  <c r="ZD544" s="1"/>
  <c r="YX546"/>
  <c r="ZD546" s="1"/>
  <c r="YX548"/>
  <c r="ZD548" s="1"/>
  <c r="YX536"/>
  <c r="ZD536" s="1"/>
  <c r="YX538"/>
  <c r="ZD538" s="1"/>
  <c r="YX540"/>
  <c r="ZD540" s="1"/>
  <c r="YX542"/>
  <c r="ZD542" s="1"/>
  <c r="YX543"/>
  <c r="ZD543" s="1"/>
  <c r="YX545"/>
  <c r="ZD545" s="1"/>
  <c r="YX547"/>
  <c r="ZD547" s="1"/>
  <c r="YX549"/>
  <c r="ZD549" s="1"/>
  <c r="XH544"/>
  <c r="XN544" s="1"/>
  <c r="XH546"/>
  <c r="XN546" s="1"/>
  <c r="XH548"/>
  <c r="XN548" s="1"/>
  <c r="XH536"/>
  <c r="XN536" s="1"/>
  <c r="XH538"/>
  <c r="XN538" s="1"/>
  <c r="XH540"/>
  <c r="XN540" s="1"/>
  <c r="XH542"/>
  <c r="XN542" s="1"/>
  <c r="XH543"/>
  <c r="XN543" s="1"/>
  <c r="XH545"/>
  <c r="XN545" s="1"/>
  <c r="XH547"/>
  <c r="XN547" s="1"/>
  <c r="XH549"/>
  <c r="XN549" s="1"/>
  <c r="VR544"/>
  <c r="VX544" s="1"/>
  <c r="VR546"/>
  <c r="VX546" s="1"/>
  <c r="VR548"/>
  <c r="VX548" s="1"/>
  <c r="VR536"/>
  <c r="VX536" s="1"/>
  <c r="VR538"/>
  <c r="VX538" s="1"/>
  <c r="VR540"/>
  <c r="VX540" s="1"/>
  <c r="VR542"/>
  <c r="VX542" s="1"/>
  <c r="VR543"/>
  <c r="VX543" s="1"/>
  <c r="VR545"/>
  <c r="VX545" s="1"/>
  <c r="VR547"/>
  <c r="VX547" s="1"/>
  <c r="VR549"/>
  <c r="VX549" s="1"/>
  <c r="ES544"/>
  <c r="EY544" s="1"/>
  <c r="ES546"/>
  <c r="EY546" s="1"/>
  <c r="ES548"/>
  <c r="EY548" s="1"/>
  <c r="ES536"/>
  <c r="EY536" s="1"/>
  <c r="ES538"/>
  <c r="EY538" s="1"/>
  <c r="ES540"/>
  <c r="EY540" s="1"/>
  <c r="ES542"/>
  <c r="EY542" s="1"/>
  <c r="ES543"/>
  <c r="EY543" s="1"/>
  <c r="ES545"/>
  <c r="EY545" s="1"/>
  <c r="ES547"/>
  <c r="EY547" s="1"/>
  <c r="ES549"/>
  <c r="EY549" s="1"/>
  <c r="DC544"/>
  <c r="DI544" s="1"/>
  <c r="DC546"/>
  <c r="DI546" s="1"/>
  <c r="DC548"/>
  <c r="DI548" s="1"/>
  <c r="DC536"/>
  <c r="DI536" s="1"/>
  <c r="DC538"/>
  <c r="DI538" s="1"/>
  <c r="DC540"/>
  <c r="DI540" s="1"/>
  <c r="DC542"/>
  <c r="DI542" s="1"/>
  <c r="DC543"/>
  <c r="DI543" s="1"/>
  <c r="DC545"/>
  <c r="DI545" s="1"/>
  <c r="DC547"/>
  <c r="DI547" s="1"/>
  <c r="DC549"/>
  <c r="DI549" s="1"/>
  <c r="BM544"/>
  <c r="BS544" s="1"/>
  <c r="BM546"/>
  <c r="BS546" s="1"/>
  <c r="BM548"/>
  <c r="BS548" s="1"/>
  <c r="BM536"/>
  <c r="BS536" s="1"/>
  <c r="BM538"/>
  <c r="BS538" s="1"/>
  <c r="BM540"/>
  <c r="BS540" s="1"/>
  <c r="BM542"/>
  <c r="BS542" s="1"/>
  <c r="BM543"/>
  <c r="BS543" s="1"/>
  <c r="BM545"/>
  <c r="BS545" s="1"/>
  <c r="BM547"/>
  <c r="BS547" s="1"/>
  <c r="BM549"/>
  <c r="BS549" s="1"/>
  <c r="AUS544"/>
  <c r="AUY544" s="1"/>
  <c r="AUS546"/>
  <c r="AUY546" s="1"/>
  <c r="AUS548"/>
  <c r="AUY548" s="1"/>
  <c r="AUS536"/>
  <c r="AUY536" s="1"/>
  <c r="AUS538"/>
  <c r="AUY538" s="1"/>
  <c r="AUS540"/>
  <c r="AUY540" s="1"/>
  <c r="AUS542"/>
  <c r="AUY542" s="1"/>
  <c r="AUS543"/>
  <c r="AUY543" s="1"/>
  <c r="AUS545"/>
  <c r="AUY545" s="1"/>
  <c r="AUS547"/>
  <c r="AUY547" s="1"/>
  <c r="AUS549"/>
  <c r="AUY549" s="1"/>
  <c r="ATC544"/>
  <c r="ATI544" s="1"/>
  <c r="ATC546"/>
  <c r="ATI546" s="1"/>
  <c r="ATC548"/>
  <c r="ATI548" s="1"/>
  <c r="ATC536"/>
  <c r="ATI536" s="1"/>
  <c r="ATC538"/>
  <c r="ATI538" s="1"/>
  <c r="ATC540"/>
  <c r="ATI540" s="1"/>
  <c r="ATC542"/>
  <c r="ATI542" s="1"/>
  <c r="ATC543"/>
  <c r="ATI543" s="1"/>
  <c r="ATC545"/>
  <c r="ATI545" s="1"/>
  <c r="ATC547"/>
  <c r="ATI547" s="1"/>
  <c r="ATC549"/>
  <c r="ATI549" s="1"/>
  <c r="ARM544"/>
  <c r="ARS544" s="1"/>
  <c r="ARM546"/>
  <c r="ARS546" s="1"/>
  <c r="ARM548"/>
  <c r="ARS548" s="1"/>
  <c r="ARM536"/>
  <c r="ARS536" s="1"/>
  <c r="ARM538"/>
  <c r="ARS538" s="1"/>
  <c r="ARM540"/>
  <c r="ARS540" s="1"/>
  <c r="ARM542"/>
  <c r="ARS542" s="1"/>
  <c r="ARM543"/>
  <c r="ARS543" s="1"/>
  <c r="ARM545"/>
  <c r="ARS545" s="1"/>
  <c r="ARM547"/>
  <c r="ARS547" s="1"/>
  <c r="ARM549"/>
  <c r="ARS549" s="1"/>
  <c r="APW544"/>
  <c r="AQC544" s="1"/>
  <c r="APW546"/>
  <c r="AQC546" s="1"/>
  <c r="APW548"/>
  <c r="AQC548" s="1"/>
  <c r="APW536"/>
  <c r="AQC536" s="1"/>
  <c r="APW538"/>
  <c r="AQC538" s="1"/>
  <c r="APW540"/>
  <c r="AQC540" s="1"/>
  <c r="APW542"/>
  <c r="AQC542" s="1"/>
  <c r="APW543"/>
  <c r="AQC543" s="1"/>
  <c r="APW545"/>
  <c r="AQC545" s="1"/>
  <c r="APW547"/>
  <c r="AQC547" s="1"/>
  <c r="APW549"/>
  <c r="AQC549" s="1"/>
  <c r="AOG544"/>
  <c r="AOM544" s="1"/>
  <c r="AOG546"/>
  <c r="AOM546" s="1"/>
  <c r="AOG548"/>
  <c r="AOM548" s="1"/>
  <c r="AOG536"/>
  <c r="AOM536" s="1"/>
  <c r="AOG538"/>
  <c r="AOM538" s="1"/>
  <c r="AOG540"/>
  <c r="AOM540" s="1"/>
  <c r="AOG542"/>
  <c r="AOM542" s="1"/>
  <c r="AOG543"/>
  <c r="AOM543" s="1"/>
  <c r="AOG545"/>
  <c r="AOM545" s="1"/>
  <c r="AOG547"/>
  <c r="AOM547" s="1"/>
  <c r="AOG549"/>
  <c r="AOM549" s="1"/>
  <c r="AMQ544"/>
  <c r="AMW544" s="1"/>
  <c r="AMQ546"/>
  <c r="AMW546" s="1"/>
  <c r="AMQ548"/>
  <c r="AMW548" s="1"/>
  <c r="AMQ536"/>
  <c r="AMW536" s="1"/>
  <c r="AMQ538"/>
  <c r="AMW538" s="1"/>
  <c r="AMQ540"/>
  <c r="AMW540" s="1"/>
  <c r="AMQ542"/>
  <c r="AMW542" s="1"/>
  <c r="AMQ543"/>
  <c r="AMW543" s="1"/>
  <c r="AMQ545"/>
  <c r="AMW545" s="1"/>
  <c r="AMQ547"/>
  <c r="AMW547" s="1"/>
  <c r="AMQ549"/>
  <c r="AMW549" s="1"/>
  <c r="ALA544"/>
  <c r="ALG544" s="1"/>
  <c r="ALA546"/>
  <c r="ALG546" s="1"/>
  <c r="ALA548"/>
  <c r="ALG548" s="1"/>
  <c r="ALA536"/>
  <c r="ALG536" s="1"/>
  <c r="ALA538"/>
  <c r="ALG538" s="1"/>
  <c r="ALA540"/>
  <c r="ALG540" s="1"/>
  <c r="ALA542"/>
  <c r="ALG542" s="1"/>
  <c r="ALA543"/>
  <c r="ALG543" s="1"/>
  <c r="ALA545"/>
  <c r="ALG545" s="1"/>
  <c r="ALA547"/>
  <c r="ALG547" s="1"/>
  <c r="ALA549"/>
  <c r="ALG549" s="1"/>
  <c r="AJK544"/>
  <c r="AJQ544" s="1"/>
  <c r="AJK546"/>
  <c r="AJQ546" s="1"/>
  <c r="AJK548"/>
  <c r="AJQ548" s="1"/>
  <c r="AJK536"/>
  <c r="AJQ536" s="1"/>
  <c r="AJK538"/>
  <c r="AJQ538" s="1"/>
  <c r="AJK540"/>
  <c r="AJQ540" s="1"/>
  <c r="AJK542"/>
  <c r="AJQ542" s="1"/>
  <c r="AJK543"/>
  <c r="AJQ543" s="1"/>
  <c r="AJK545"/>
  <c r="AJQ545" s="1"/>
  <c r="AJK547"/>
  <c r="AJQ547" s="1"/>
  <c r="AJK549"/>
  <c r="AJQ549" s="1"/>
  <c r="UW544"/>
  <c r="VC544" s="1"/>
  <c r="UW546"/>
  <c r="VC546" s="1"/>
  <c r="UW548"/>
  <c r="VC548" s="1"/>
  <c r="UW536"/>
  <c r="VC536" s="1"/>
  <c r="UW538"/>
  <c r="VC538" s="1"/>
  <c r="UW540"/>
  <c r="VC540" s="1"/>
  <c r="UW542"/>
  <c r="VC542" s="1"/>
  <c r="UW543"/>
  <c r="VC543" s="1"/>
  <c r="UW545"/>
  <c r="VC545" s="1"/>
  <c r="UW547"/>
  <c r="VC547" s="1"/>
  <c r="UW549"/>
  <c r="VC549" s="1"/>
  <c r="TG544"/>
  <c r="TM544" s="1"/>
  <c r="TG546"/>
  <c r="TM546" s="1"/>
  <c r="TG548"/>
  <c r="TM548" s="1"/>
  <c r="TG536"/>
  <c r="TM536" s="1"/>
  <c r="TG538"/>
  <c r="TM538" s="1"/>
  <c r="TG540"/>
  <c r="TM540" s="1"/>
  <c r="TG542"/>
  <c r="TM542" s="1"/>
  <c r="TG543"/>
  <c r="TM543" s="1"/>
  <c r="TG545"/>
  <c r="TM545" s="1"/>
  <c r="TG547"/>
  <c r="TM547" s="1"/>
  <c r="TG549"/>
  <c r="TM549" s="1"/>
  <c r="RQ544"/>
  <c r="RW544" s="1"/>
  <c r="RQ546"/>
  <c r="RW546" s="1"/>
  <c r="RQ548"/>
  <c r="RW548" s="1"/>
  <c r="RQ536"/>
  <c r="RW536" s="1"/>
  <c r="RQ538"/>
  <c r="RW538" s="1"/>
  <c r="RQ540"/>
  <c r="RW540" s="1"/>
  <c r="RQ542"/>
  <c r="RW542" s="1"/>
  <c r="RQ543"/>
  <c r="RW543" s="1"/>
  <c r="RQ545"/>
  <c r="RW545" s="1"/>
  <c r="RQ547"/>
  <c r="RW547" s="1"/>
  <c r="RQ549"/>
  <c r="RW549" s="1"/>
  <c r="QA544"/>
  <c r="QG544" s="1"/>
  <c r="QA546"/>
  <c r="QG546" s="1"/>
  <c r="QA548"/>
  <c r="QG548" s="1"/>
  <c r="QA536"/>
  <c r="QG536" s="1"/>
  <c r="QA538"/>
  <c r="QG538" s="1"/>
  <c r="QA540"/>
  <c r="QG540" s="1"/>
  <c r="QA542"/>
  <c r="QG542" s="1"/>
  <c r="QA543"/>
  <c r="QG543" s="1"/>
  <c r="QA545"/>
  <c r="QG545" s="1"/>
  <c r="QA547"/>
  <c r="QG547" s="1"/>
  <c r="QA549"/>
  <c r="QG549" s="1"/>
  <c r="OK544"/>
  <c r="OQ544" s="1"/>
  <c r="OK546"/>
  <c r="OQ546" s="1"/>
  <c r="OK548"/>
  <c r="OQ548" s="1"/>
  <c r="OK536"/>
  <c r="OQ536" s="1"/>
  <c r="OK538"/>
  <c r="OQ538" s="1"/>
  <c r="OK540"/>
  <c r="OQ540" s="1"/>
  <c r="OK542"/>
  <c r="OQ542" s="1"/>
  <c r="OK543"/>
  <c r="OQ543" s="1"/>
  <c r="OK545"/>
  <c r="OQ545" s="1"/>
  <c r="OK547"/>
  <c r="OQ547" s="1"/>
  <c r="OK549"/>
  <c r="OQ549" s="1"/>
  <c r="MU544"/>
  <c r="NA544" s="1"/>
  <c r="MU546"/>
  <c r="NA546" s="1"/>
  <c r="MU548"/>
  <c r="NA548" s="1"/>
  <c r="MU536"/>
  <c r="NA536" s="1"/>
  <c r="MU538"/>
  <c r="NA538" s="1"/>
  <c r="MU540"/>
  <c r="NA540" s="1"/>
  <c r="MU542"/>
  <c r="NA542" s="1"/>
  <c r="MU543"/>
  <c r="NA543" s="1"/>
  <c r="MU545"/>
  <c r="NA545" s="1"/>
  <c r="MU547"/>
  <c r="NA547" s="1"/>
  <c r="MU549"/>
  <c r="NA549" s="1"/>
  <c r="LE544"/>
  <c r="LK544" s="1"/>
  <c r="LE546"/>
  <c r="LK546" s="1"/>
  <c r="LE548"/>
  <c r="LK548" s="1"/>
  <c r="LE536"/>
  <c r="LK536" s="1"/>
  <c r="LE538"/>
  <c r="LK538" s="1"/>
  <c r="LE540"/>
  <c r="LK540" s="1"/>
  <c r="LE542"/>
  <c r="LK542" s="1"/>
  <c r="LE543"/>
  <c r="LK543" s="1"/>
  <c r="LE545"/>
  <c r="LK545" s="1"/>
  <c r="LE547"/>
  <c r="LK547" s="1"/>
  <c r="LE549"/>
  <c r="LK549" s="1"/>
  <c r="JO544"/>
  <c r="JU544" s="1"/>
  <c r="JO546"/>
  <c r="JU546" s="1"/>
  <c r="JO548"/>
  <c r="JU548" s="1"/>
  <c r="JO536"/>
  <c r="JU536" s="1"/>
  <c r="JO538"/>
  <c r="JU538" s="1"/>
  <c r="JO540"/>
  <c r="JU540" s="1"/>
  <c r="JO542"/>
  <c r="JU542" s="1"/>
  <c r="JO543"/>
  <c r="JU543" s="1"/>
  <c r="JO545"/>
  <c r="JU545" s="1"/>
  <c r="JO547"/>
  <c r="JU547" s="1"/>
  <c r="JO549"/>
  <c r="JU549" s="1"/>
  <c r="HY544"/>
  <c r="IE544" s="1"/>
  <c r="HY546"/>
  <c r="IE546" s="1"/>
  <c r="HY548"/>
  <c r="IE548" s="1"/>
  <c r="HY536"/>
  <c r="IE536" s="1"/>
  <c r="HY538"/>
  <c r="IE538" s="1"/>
  <c r="HY540"/>
  <c r="IE540" s="1"/>
  <c r="HY542"/>
  <c r="IE542" s="1"/>
  <c r="HY543"/>
  <c r="IE543" s="1"/>
  <c r="HY545"/>
  <c r="IE545" s="1"/>
  <c r="HY547"/>
  <c r="IE547" s="1"/>
  <c r="HY549"/>
  <c r="IE549" s="1"/>
  <c r="GI542"/>
  <c r="GO542" s="1"/>
  <c r="GI544"/>
  <c r="GO544" s="1"/>
  <c r="GI546"/>
  <c r="GO546" s="1"/>
  <c r="GI548"/>
  <c r="GO548" s="1"/>
  <c r="GI536"/>
  <c r="GO536" s="1"/>
  <c r="GI538"/>
  <c r="GO538" s="1"/>
  <c r="GI540"/>
  <c r="GO540" s="1"/>
  <c r="GI543"/>
  <c r="GO543" s="1"/>
  <c r="GI545"/>
  <c r="GO545" s="1"/>
  <c r="GI547"/>
  <c r="GO547" s="1"/>
  <c r="GI549"/>
  <c r="GO549" s="1"/>
  <c r="AUT553"/>
  <c r="AUZ553" s="1"/>
  <c r="AUT546"/>
  <c r="AUZ546" s="1"/>
  <c r="AUT536"/>
  <c r="AUZ536" s="1"/>
  <c r="AUT555"/>
  <c r="AUZ555" s="1"/>
  <c r="AUT541"/>
  <c r="AUZ541" s="1"/>
  <c r="AUT549"/>
  <c r="AUZ549" s="1"/>
  <c r="ATD558"/>
  <c r="ATJ558" s="1"/>
  <c r="ATD561"/>
  <c r="ATJ561" s="1"/>
  <c r="ATD536"/>
  <c r="ATJ536" s="1"/>
  <c r="ATD555"/>
  <c r="ATJ555" s="1"/>
  <c r="ATD546"/>
  <c r="ATJ546" s="1"/>
  <c r="ATD549"/>
  <c r="ATJ549" s="1"/>
  <c r="ARN552"/>
  <c r="ART552" s="1"/>
  <c r="ARN554"/>
  <c r="ART554" s="1"/>
  <c r="ARN558"/>
  <c r="ART558" s="1"/>
  <c r="ARN553"/>
  <c r="ART553" s="1"/>
  <c r="ARN557"/>
  <c r="ART557" s="1"/>
  <c r="ARN561"/>
  <c r="ART561" s="1"/>
  <c r="ARN544"/>
  <c r="ART544" s="1"/>
  <c r="ARN546"/>
  <c r="ART546" s="1"/>
  <c r="ARN548"/>
  <c r="ART548" s="1"/>
  <c r="ARN556"/>
  <c r="ART556" s="1"/>
  <c r="ARN560"/>
  <c r="ART560" s="1"/>
  <c r="ARN536"/>
  <c r="ART536" s="1"/>
  <c r="ARN538"/>
  <c r="ART538" s="1"/>
  <c r="ARN540"/>
  <c r="ART540" s="1"/>
  <c r="ARN542"/>
  <c r="ART542" s="1"/>
  <c r="ARN555"/>
  <c r="ART555" s="1"/>
  <c r="ARN559"/>
  <c r="ART559" s="1"/>
  <c r="ARN537"/>
  <c r="ART537" s="1"/>
  <c r="ARN539"/>
  <c r="ART539" s="1"/>
  <c r="ARN541"/>
  <c r="ART541" s="1"/>
  <c r="ARN543"/>
  <c r="ART543" s="1"/>
  <c r="ARN545"/>
  <c r="ART545" s="1"/>
  <c r="ARN547"/>
  <c r="ART547" s="1"/>
  <c r="ARN549"/>
  <c r="ART549" s="1"/>
  <c r="APX552"/>
  <c r="AQD552" s="1"/>
  <c r="APX556"/>
  <c r="AQD556" s="1"/>
  <c r="APX558"/>
  <c r="AQD558" s="1"/>
  <c r="APX553"/>
  <c r="AQD553" s="1"/>
  <c r="APX557"/>
  <c r="AQD557" s="1"/>
  <c r="APX561"/>
  <c r="AQD561" s="1"/>
  <c r="APX544"/>
  <c r="AQD544" s="1"/>
  <c r="APX548"/>
  <c r="AQD548" s="1"/>
  <c r="APX554"/>
  <c r="AQD554" s="1"/>
  <c r="APX560"/>
  <c r="AQD560" s="1"/>
  <c r="APX536"/>
  <c r="AQD536" s="1"/>
  <c r="APX538"/>
  <c r="AQD538" s="1"/>
  <c r="APX540"/>
  <c r="AQD540" s="1"/>
  <c r="APX542"/>
  <c r="AQD542" s="1"/>
  <c r="APX555"/>
  <c r="AQD555" s="1"/>
  <c r="APX559"/>
  <c r="AQD559" s="1"/>
  <c r="APX537"/>
  <c r="AQD537" s="1"/>
  <c r="APX539"/>
  <c r="AQD539" s="1"/>
  <c r="APX541"/>
  <c r="AQD541" s="1"/>
  <c r="APX546"/>
  <c r="AQD546" s="1"/>
  <c r="APX543"/>
  <c r="AQD543" s="1"/>
  <c r="APX545"/>
  <c r="AQD545" s="1"/>
  <c r="APX547"/>
  <c r="AQD547" s="1"/>
  <c r="APX549"/>
  <c r="AQD549" s="1"/>
  <c r="AOH553"/>
  <c r="AON553" s="1"/>
  <c r="AOH546"/>
  <c r="AON546" s="1"/>
  <c r="AOH536"/>
  <c r="AON536" s="1"/>
  <c r="AOH555"/>
  <c r="AON555" s="1"/>
  <c r="AOH541"/>
  <c r="AON541" s="1"/>
  <c r="AOH549"/>
  <c r="AON549" s="1"/>
  <c r="AMR558"/>
  <c r="AMX558" s="1"/>
  <c r="AMR561"/>
  <c r="AMX561" s="1"/>
  <c r="AMR536"/>
  <c r="AMX536" s="1"/>
  <c r="AMR555"/>
  <c r="AMX555" s="1"/>
  <c r="AMR546"/>
  <c r="AMX546" s="1"/>
  <c r="AMR549"/>
  <c r="AMX549" s="1"/>
  <c r="ALB552"/>
  <c r="ALH552" s="1"/>
  <c r="ALB554"/>
  <c r="ALH554" s="1"/>
  <c r="ALB558"/>
  <c r="ALH558" s="1"/>
  <c r="ALB553"/>
  <c r="ALH553" s="1"/>
  <c r="ALB557"/>
  <c r="ALH557" s="1"/>
  <c r="ALB561"/>
  <c r="ALH561" s="1"/>
  <c r="ALB544"/>
  <c r="ALH544" s="1"/>
  <c r="ALB546"/>
  <c r="ALH546" s="1"/>
  <c r="ALB548"/>
  <c r="ALH548" s="1"/>
  <c r="ALB556"/>
  <c r="ALH556" s="1"/>
  <c r="ALB560"/>
  <c r="ALH560" s="1"/>
  <c r="ALB536"/>
  <c r="ALH536" s="1"/>
  <c r="ALB538"/>
  <c r="ALH538" s="1"/>
  <c r="ALB540"/>
  <c r="ALH540" s="1"/>
  <c r="ALB542"/>
  <c r="ALH542" s="1"/>
  <c r="ALB555"/>
  <c r="ALH555" s="1"/>
  <c r="ALB559"/>
  <c r="ALH559" s="1"/>
  <c r="ALB537"/>
  <c r="ALH537" s="1"/>
  <c r="ALB539"/>
  <c r="ALH539" s="1"/>
  <c r="ALB541"/>
  <c r="ALH541" s="1"/>
  <c r="ALB543"/>
  <c r="ALH543" s="1"/>
  <c r="ALB545"/>
  <c r="ALH545" s="1"/>
  <c r="ALB547"/>
  <c r="ALH547" s="1"/>
  <c r="ALB549"/>
  <c r="ALH549" s="1"/>
  <c r="AJL552"/>
  <c r="AJR552" s="1"/>
  <c r="AJL556"/>
  <c r="AJR556" s="1"/>
  <c r="AJL558"/>
  <c r="AJR558" s="1"/>
  <c r="AJL553"/>
  <c r="AJR553" s="1"/>
  <c r="AJL557"/>
  <c r="AJR557" s="1"/>
  <c r="AJL559"/>
  <c r="AJR559" s="1"/>
  <c r="AJL561"/>
  <c r="AJR561" s="1"/>
  <c r="AJL544"/>
  <c r="AJR544" s="1"/>
  <c r="AJL548"/>
  <c r="AJR548" s="1"/>
  <c r="AJL554"/>
  <c r="AJR554" s="1"/>
  <c r="AJL560"/>
  <c r="AJR560" s="1"/>
  <c r="AJL536"/>
  <c r="AJR536" s="1"/>
  <c r="AJL538"/>
  <c r="AJR538" s="1"/>
  <c r="AJL540"/>
  <c r="AJR540" s="1"/>
  <c r="AJL542"/>
  <c r="AJR542" s="1"/>
  <c r="AJL555"/>
  <c r="AJR555" s="1"/>
  <c r="AJL537"/>
  <c r="AJR537" s="1"/>
  <c r="AJL539"/>
  <c r="AJR539" s="1"/>
  <c r="AJL541"/>
  <c r="AJR541" s="1"/>
  <c r="AJL546"/>
  <c r="AJR546" s="1"/>
  <c r="AJL543"/>
  <c r="AJR543" s="1"/>
  <c r="AJL545"/>
  <c r="AJR545" s="1"/>
  <c r="AJL547"/>
  <c r="AJR547" s="1"/>
  <c r="AJL549"/>
  <c r="AJR549" s="1"/>
  <c r="UX553"/>
  <c r="VD553" s="1"/>
  <c r="UX548"/>
  <c r="VD548" s="1"/>
  <c r="UX538"/>
  <c r="VD538" s="1"/>
  <c r="UX559"/>
  <c r="VD559" s="1"/>
  <c r="UX546"/>
  <c r="VD546" s="1"/>
  <c r="UX549"/>
  <c r="VD549" s="1"/>
  <c r="TH558"/>
  <c r="TN558" s="1"/>
  <c r="TH548"/>
  <c r="TN548" s="1"/>
  <c r="TH540"/>
  <c r="TN540" s="1"/>
  <c r="TH561"/>
  <c r="TN561" s="1"/>
  <c r="TH546"/>
  <c r="TN546" s="1"/>
  <c r="TH549"/>
  <c r="TN549" s="1"/>
  <c r="RR552"/>
  <c r="RX552" s="1"/>
  <c r="RR554"/>
  <c r="RX554" s="1"/>
  <c r="RR558"/>
  <c r="RX558" s="1"/>
  <c r="RR553"/>
  <c r="RX553" s="1"/>
  <c r="RR557"/>
  <c r="RX557" s="1"/>
  <c r="RR561"/>
  <c r="RX561" s="1"/>
  <c r="RR544"/>
  <c r="RX544" s="1"/>
  <c r="RR548"/>
  <c r="RX548" s="1"/>
  <c r="RR556"/>
  <c r="RX556" s="1"/>
  <c r="RR560"/>
  <c r="RX560" s="1"/>
  <c r="RR536"/>
  <c r="RX536" s="1"/>
  <c r="RR538"/>
  <c r="RX538" s="1"/>
  <c r="RR540"/>
  <c r="RX540" s="1"/>
  <c r="RR542"/>
  <c r="RX542" s="1"/>
  <c r="RR555"/>
  <c r="RX555" s="1"/>
  <c r="RR559"/>
  <c r="RX559" s="1"/>
  <c r="RR537"/>
  <c r="RX537" s="1"/>
  <c r="RR539"/>
  <c r="RX539" s="1"/>
  <c r="RR541"/>
  <c r="RX541" s="1"/>
  <c r="RR546"/>
  <c r="RX546" s="1"/>
  <c r="RR543"/>
  <c r="RX543" s="1"/>
  <c r="RR545"/>
  <c r="RX545" s="1"/>
  <c r="RR547"/>
  <c r="RX547" s="1"/>
  <c r="RR549"/>
  <c r="RX549" s="1"/>
  <c r="QB552"/>
  <c r="QH552" s="1"/>
  <c r="QB556"/>
  <c r="QH556" s="1"/>
  <c r="QB558"/>
  <c r="QH558" s="1"/>
  <c r="QB553"/>
  <c r="QH553" s="1"/>
  <c r="QB557"/>
  <c r="QH557" s="1"/>
  <c r="QB544"/>
  <c r="QH544" s="1"/>
  <c r="QB548"/>
  <c r="QH548" s="1"/>
  <c r="QB554"/>
  <c r="QH554" s="1"/>
  <c r="QB560"/>
  <c r="QH560" s="1"/>
  <c r="QB536"/>
  <c r="QH536" s="1"/>
  <c r="QB538"/>
  <c r="QH538" s="1"/>
  <c r="QB540"/>
  <c r="QH540" s="1"/>
  <c r="QB542"/>
  <c r="QH542" s="1"/>
  <c r="QB555"/>
  <c r="QH555" s="1"/>
  <c r="QB559"/>
  <c r="QH559" s="1"/>
  <c r="QB561"/>
  <c r="QH561" s="1"/>
  <c r="QB537"/>
  <c r="QH537" s="1"/>
  <c r="QB539"/>
  <c r="QH539" s="1"/>
  <c r="QB541"/>
  <c r="QH541" s="1"/>
  <c r="QB546"/>
  <c r="QH546" s="1"/>
  <c r="QB543"/>
  <c r="QH543" s="1"/>
  <c r="QB545"/>
  <c r="QH545" s="1"/>
  <c r="QB547"/>
  <c r="QH547" s="1"/>
  <c r="QB549"/>
  <c r="QH549" s="1"/>
  <c r="OL553"/>
  <c r="OR553" s="1"/>
  <c r="OL548"/>
  <c r="OR548" s="1"/>
  <c r="OL538"/>
  <c r="OR538" s="1"/>
  <c r="OL559"/>
  <c r="OR559" s="1"/>
  <c r="OL546"/>
  <c r="OR546" s="1"/>
  <c r="OL549"/>
  <c r="OR549" s="1"/>
  <c r="MV558"/>
  <c r="NB558" s="1"/>
  <c r="MV544"/>
  <c r="NB544" s="1"/>
  <c r="MV538"/>
  <c r="NB538" s="1"/>
  <c r="MV559"/>
  <c r="NB559" s="1"/>
  <c r="MV546"/>
  <c r="NB546" s="1"/>
  <c r="MV549"/>
  <c r="NB549" s="1"/>
  <c r="LF552"/>
  <c r="LL552" s="1"/>
  <c r="LF554"/>
  <c r="LL554" s="1"/>
  <c r="LF558"/>
  <c r="LL558" s="1"/>
  <c r="LF553"/>
  <c r="LL553" s="1"/>
  <c r="LF557"/>
  <c r="LL557" s="1"/>
  <c r="LF561"/>
  <c r="LL561" s="1"/>
  <c r="LF544"/>
  <c r="LL544" s="1"/>
  <c r="LF548"/>
  <c r="LL548" s="1"/>
  <c r="LF556"/>
  <c r="LL556" s="1"/>
  <c r="LF560"/>
  <c r="LL560" s="1"/>
  <c r="LF536"/>
  <c r="LL536" s="1"/>
  <c r="LF538"/>
  <c r="LL538" s="1"/>
  <c r="LF540"/>
  <c r="LL540" s="1"/>
  <c r="LF542"/>
  <c r="LL542" s="1"/>
  <c r="LF555"/>
  <c r="LL555" s="1"/>
  <c r="LF559"/>
  <c r="LL559" s="1"/>
  <c r="LF537"/>
  <c r="LL537" s="1"/>
  <c r="LF539"/>
  <c r="LL539" s="1"/>
  <c r="LF541"/>
  <c r="LL541" s="1"/>
  <c r="LF546"/>
  <c r="LL546" s="1"/>
  <c r="LF543"/>
  <c r="LL543" s="1"/>
  <c r="LF545"/>
  <c r="LL545" s="1"/>
  <c r="LF547"/>
  <c r="LL547" s="1"/>
  <c r="LF549"/>
  <c r="LL549" s="1"/>
  <c r="JP552"/>
  <c r="JV552" s="1"/>
  <c r="JP556"/>
  <c r="JV556" s="1"/>
  <c r="JP558"/>
  <c r="JV558" s="1"/>
  <c r="JP553"/>
  <c r="JV553" s="1"/>
  <c r="JP557"/>
  <c r="JV557" s="1"/>
  <c r="JP544"/>
  <c r="JV544" s="1"/>
  <c r="JP548"/>
  <c r="JV548" s="1"/>
  <c r="JP554"/>
  <c r="JV554" s="1"/>
  <c r="JP560"/>
  <c r="JV560" s="1"/>
  <c r="JP536"/>
  <c r="JV536" s="1"/>
  <c r="JP538"/>
  <c r="JV538" s="1"/>
  <c r="JP540"/>
  <c r="JV540" s="1"/>
  <c r="JP542"/>
  <c r="JV542" s="1"/>
  <c r="JP555"/>
  <c r="JV555" s="1"/>
  <c r="JP559"/>
  <c r="JV559" s="1"/>
  <c r="JP561"/>
  <c r="JV561" s="1"/>
  <c r="JP537"/>
  <c r="JV537" s="1"/>
  <c r="JP539"/>
  <c r="JV539" s="1"/>
  <c r="JP541"/>
  <c r="JV541" s="1"/>
  <c r="JP546"/>
  <c r="JV546" s="1"/>
  <c r="JP543"/>
  <c r="JV543" s="1"/>
  <c r="JP545"/>
  <c r="JV545" s="1"/>
  <c r="JP547"/>
  <c r="JV547" s="1"/>
  <c r="JP549"/>
  <c r="JV549" s="1"/>
  <c r="HZ553"/>
  <c r="IF553" s="1"/>
  <c r="HZ548"/>
  <c r="IF548" s="1"/>
  <c r="HZ538"/>
  <c r="IF538" s="1"/>
  <c r="HZ559"/>
  <c r="IF559" s="1"/>
  <c r="HZ546"/>
  <c r="IF546" s="1"/>
  <c r="HZ549"/>
  <c r="IF549" s="1"/>
  <c r="GJ558"/>
  <c r="GP558" s="1"/>
  <c r="GJ544"/>
  <c r="GP544" s="1"/>
  <c r="GJ538"/>
  <c r="GP538" s="1"/>
  <c r="GJ559"/>
  <c r="GP559" s="1"/>
  <c r="GJ546"/>
  <c r="GP546" s="1"/>
  <c r="GJ549"/>
  <c r="GP549" s="1"/>
  <c r="AHA552"/>
  <c r="AHG552" s="1"/>
  <c r="AHA554"/>
  <c r="AHG554" s="1"/>
  <c r="AHA556"/>
  <c r="AHG556" s="1"/>
  <c r="AHA558"/>
  <c r="AHG558" s="1"/>
  <c r="AHA560"/>
  <c r="AHG560" s="1"/>
  <c r="AHA553"/>
  <c r="AHG553" s="1"/>
  <c r="AHA555"/>
  <c r="AHG555" s="1"/>
  <c r="AHA557"/>
  <c r="AHG557" s="1"/>
  <c r="AHA559"/>
  <c r="AHG559" s="1"/>
  <c r="AHA544"/>
  <c r="AHG544" s="1"/>
  <c r="AHA548"/>
  <c r="AHG548" s="1"/>
  <c r="AHA536"/>
  <c r="AHG536" s="1"/>
  <c r="AHA538"/>
  <c r="AHG538" s="1"/>
  <c r="AHA540"/>
  <c r="AHG540" s="1"/>
  <c r="AHA542"/>
  <c r="AHG542" s="1"/>
  <c r="AHA561"/>
  <c r="AHG561" s="1"/>
  <c r="AHA537"/>
  <c r="AHG537" s="1"/>
  <c r="AHA539"/>
  <c r="AHG539" s="1"/>
  <c r="AHA541"/>
  <c r="AHG541" s="1"/>
  <c r="AHA546"/>
  <c r="AHG546" s="1"/>
  <c r="AHA543"/>
  <c r="AHG543" s="1"/>
  <c r="AHA545"/>
  <c r="AHG545" s="1"/>
  <c r="AHA549"/>
  <c r="AHG549" s="1"/>
  <c r="AHA547"/>
  <c r="AHG547" s="1"/>
  <c r="AFK552"/>
  <c r="AFQ552" s="1"/>
  <c r="AFK554"/>
  <c r="AFQ554" s="1"/>
  <c r="AFK558"/>
  <c r="AFQ558" s="1"/>
  <c r="AFK560"/>
  <c r="AFQ560" s="1"/>
  <c r="AFK553"/>
  <c r="AFQ553" s="1"/>
  <c r="AFK555"/>
  <c r="AFQ555" s="1"/>
  <c r="AFK557"/>
  <c r="AFQ557" s="1"/>
  <c r="AFK559"/>
  <c r="AFQ559" s="1"/>
  <c r="AFK544"/>
  <c r="AFQ544" s="1"/>
  <c r="AFK548"/>
  <c r="AFQ548" s="1"/>
  <c r="AFK556"/>
  <c r="AFQ556" s="1"/>
  <c r="AFK536"/>
  <c r="AFQ536" s="1"/>
  <c r="AFK538"/>
  <c r="AFQ538" s="1"/>
  <c r="AFK540"/>
  <c r="AFQ540" s="1"/>
  <c r="AFK542"/>
  <c r="AFQ542" s="1"/>
  <c r="AFK561"/>
  <c r="AFQ561" s="1"/>
  <c r="AFK537"/>
  <c r="AFQ537" s="1"/>
  <c r="AFK539"/>
  <c r="AFQ539" s="1"/>
  <c r="AFK541"/>
  <c r="AFQ541" s="1"/>
  <c r="AFK546"/>
  <c r="AFQ546" s="1"/>
  <c r="AFK543"/>
  <c r="AFQ543" s="1"/>
  <c r="AFK545"/>
  <c r="AFQ545" s="1"/>
  <c r="AFK549"/>
  <c r="AFQ549" s="1"/>
  <c r="AFK547"/>
  <c r="AFQ547" s="1"/>
  <c r="ADU558"/>
  <c r="AEA558" s="1"/>
  <c r="ADU557"/>
  <c r="AEA557" s="1"/>
  <c r="ADU536"/>
  <c r="AEA536" s="1"/>
  <c r="ADU561"/>
  <c r="AEA561" s="1"/>
  <c r="ADU546"/>
  <c r="AEA546" s="1"/>
  <c r="ADU547"/>
  <c r="AEA547" s="1"/>
  <c r="ACE560"/>
  <c r="ACK560" s="1"/>
  <c r="ACE559"/>
  <c r="ACK559" s="1"/>
  <c r="ACE536"/>
  <c r="ACK536" s="1"/>
  <c r="ACE561"/>
  <c r="ACK561" s="1"/>
  <c r="ACE546"/>
  <c r="ACK546" s="1"/>
  <c r="ACE547"/>
  <c r="ACK547" s="1"/>
  <c r="AAO552"/>
  <c r="AAU552" s="1"/>
  <c r="AAO554"/>
  <c r="AAU554" s="1"/>
  <c r="AAO556"/>
  <c r="AAU556" s="1"/>
  <c r="AAO558"/>
  <c r="AAU558" s="1"/>
  <c r="AAO560"/>
  <c r="AAU560" s="1"/>
  <c r="AAO553"/>
  <c r="AAU553" s="1"/>
  <c r="AAO555"/>
  <c r="AAU555" s="1"/>
  <c r="AAO557"/>
  <c r="AAU557" s="1"/>
  <c r="AAO559"/>
  <c r="AAU559" s="1"/>
  <c r="AAO561"/>
  <c r="AAU561" s="1"/>
  <c r="AAO544"/>
  <c r="AAU544" s="1"/>
  <c r="AAO548"/>
  <c r="AAU548" s="1"/>
  <c r="AAO536"/>
  <c r="AAU536" s="1"/>
  <c r="AAO538"/>
  <c r="AAU538" s="1"/>
  <c r="AAO540"/>
  <c r="AAU540" s="1"/>
  <c r="AAO542"/>
  <c r="AAU542" s="1"/>
  <c r="AAO537"/>
  <c r="AAU537" s="1"/>
  <c r="AAO539"/>
  <c r="AAU539" s="1"/>
  <c r="AAO541"/>
  <c r="AAU541" s="1"/>
  <c r="AAO546"/>
  <c r="AAU546" s="1"/>
  <c r="AAO543"/>
  <c r="AAU543" s="1"/>
  <c r="AAO545"/>
  <c r="AAU545" s="1"/>
  <c r="AAO549"/>
  <c r="AAU549" s="1"/>
  <c r="AAO547"/>
  <c r="AAU547" s="1"/>
  <c r="YY552"/>
  <c r="ZE552" s="1"/>
  <c r="YY554"/>
  <c r="ZE554" s="1"/>
  <c r="YY558"/>
  <c r="ZE558" s="1"/>
  <c r="YY560"/>
  <c r="ZE560" s="1"/>
  <c r="YY553"/>
  <c r="ZE553" s="1"/>
  <c r="YY555"/>
  <c r="ZE555" s="1"/>
  <c r="YY557"/>
  <c r="ZE557" s="1"/>
  <c r="YY559"/>
  <c r="ZE559" s="1"/>
  <c r="YY544"/>
  <c r="ZE544" s="1"/>
  <c r="YY548"/>
  <c r="ZE548" s="1"/>
  <c r="YY556"/>
  <c r="ZE556" s="1"/>
  <c r="YY536"/>
  <c r="ZE536" s="1"/>
  <c r="YY538"/>
  <c r="ZE538" s="1"/>
  <c r="YY540"/>
  <c r="ZE540" s="1"/>
  <c r="YY542"/>
  <c r="ZE542" s="1"/>
  <c r="YY561"/>
  <c r="ZE561" s="1"/>
  <c r="YY537"/>
  <c r="ZE537" s="1"/>
  <c r="YY539"/>
  <c r="ZE539" s="1"/>
  <c r="YY541"/>
  <c r="ZE541" s="1"/>
  <c r="YY546"/>
  <c r="ZE546" s="1"/>
  <c r="YY543"/>
  <c r="ZE543" s="1"/>
  <c r="YY545"/>
  <c r="ZE545" s="1"/>
  <c r="YY549"/>
  <c r="ZE549" s="1"/>
  <c r="YY547"/>
  <c r="ZE547" s="1"/>
  <c r="XI558"/>
  <c r="XO558" s="1"/>
  <c r="XI557"/>
  <c r="XO557" s="1"/>
  <c r="XI538"/>
  <c r="XO538" s="1"/>
  <c r="XI561"/>
  <c r="XO561" s="1"/>
  <c r="XI546"/>
  <c r="XO546" s="1"/>
  <c r="XI547"/>
  <c r="XO547" s="1"/>
  <c r="VS560"/>
  <c r="VY560" s="1"/>
  <c r="VS559"/>
  <c r="VY559" s="1"/>
  <c r="VS536"/>
  <c r="VY536" s="1"/>
  <c r="VS561"/>
  <c r="VY561" s="1"/>
  <c r="VS546"/>
  <c r="VY546" s="1"/>
  <c r="VS547"/>
  <c r="VY547" s="1"/>
  <c r="ET554"/>
  <c r="EZ554" s="1"/>
  <c r="ET558"/>
  <c r="EZ558" s="1"/>
  <c r="ET553"/>
  <c r="EZ553" s="1"/>
  <c r="ET555"/>
  <c r="EZ555" s="1"/>
  <c r="ET557"/>
  <c r="EZ557" s="1"/>
  <c r="ET544"/>
  <c r="EZ544" s="1"/>
  <c r="ET548"/>
  <c r="EZ548" s="1"/>
  <c r="ET552"/>
  <c r="EZ552" s="1"/>
  <c r="ET556"/>
  <c r="EZ556" s="1"/>
  <c r="ET560"/>
  <c r="EZ560" s="1"/>
  <c r="ET536"/>
  <c r="EZ536" s="1"/>
  <c r="ET538"/>
  <c r="EZ538" s="1"/>
  <c r="ET540"/>
  <c r="EZ540" s="1"/>
  <c r="ET542"/>
  <c r="EZ542" s="1"/>
  <c r="ET559"/>
  <c r="EZ559" s="1"/>
  <c r="ET561"/>
  <c r="EZ561" s="1"/>
  <c r="ET537"/>
  <c r="EZ537" s="1"/>
  <c r="ET539"/>
  <c r="EZ539" s="1"/>
  <c r="ET541"/>
  <c r="EZ541" s="1"/>
  <c r="ET546"/>
  <c r="EZ546" s="1"/>
  <c r="ET543"/>
  <c r="EZ543" s="1"/>
  <c r="ET545"/>
  <c r="EZ545" s="1"/>
  <c r="ET547"/>
  <c r="EZ547" s="1"/>
  <c r="ET549"/>
  <c r="EZ549" s="1"/>
  <c r="DD558"/>
  <c r="DJ558" s="1"/>
  <c r="DD553"/>
  <c r="DJ553" s="1"/>
  <c r="DD557"/>
  <c r="DJ557" s="1"/>
  <c r="DD559"/>
  <c r="DJ559" s="1"/>
  <c r="DD544"/>
  <c r="DJ544" s="1"/>
  <c r="DD548"/>
  <c r="DJ548" s="1"/>
  <c r="DD552"/>
  <c r="DJ552" s="1"/>
  <c r="DD554"/>
  <c r="DJ554" s="1"/>
  <c r="DD556"/>
  <c r="DJ556" s="1"/>
  <c r="DD560"/>
  <c r="DJ560" s="1"/>
  <c r="DD536"/>
  <c r="DJ536" s="1"/>
  <c r="DD538"/>
  <c r="DJ538" s="1"/>
  <c r="DD540"/>
  <c r="DJ540" s="1"/>
  <c r="DD542"/>
  <c r="DJ542" s="1"/>
  <c r="DD555"/>
  <c r="DJ555" s="1"/>
  <c r="DD561"/>
  <c r="DJ561" s="1"/>
  <c r="DD537"/>
  <c r="DJ537" s="1"/>
  <c r="DD539"/>
  <c r="DJ539" s="1"/>
  <c r="DD541"/>
  <c r="DJ541" s="1"/>
  <c r="DD546"/>
  <c r="DJ546" s="1"/>
  <c r="DD543"/>
  <c r="DJ543" s="1"/>
  <c r="DD545"/>
  <c r="DJ545" s="1"/>
  <c r="DD547"/>
  <c r="DJ547" s="1"/>
  <c r="DD549"/>
  <c r="DJ549" s="1"/>
  <c r="BN557"/>
  <c r="BT557" s="1"/>
  <c r="BN552"/>
  <c r="BT552" s="1"/>
  <c r="BN536"/>
  <c r="BT536" s="1"/>
  <c r="BN561"/>
  <c r="BT561" s="1"/>
  <c r="BN546"/>
  <c r="BT546" s="1"/>
  <c r="BN549"/>
  <c r="BT549" s="1"/>
  <c r="AUV552"/>
  <c r="AVB552" s="1"/>
  <c r="AUV556"/>
  <c r="AVB556" s="1"/>
  <c r="AUV558"/>
  <c r="AVB558" s="1"/>
  <c r="AUV557"/>
  <c r="AVB557" s="1"/>
  <c r="AUV559"/>
  <c r="AVB559" s="1"/>
  <c r="AUV561"/>
  <c r="AVB561" s="1"/>
  <c r="AUV544"/>
  <c r="AVB544" s="1"/>
  <c r="AUV546"/>
  <c r="AVB546" s="1"/>
  <c r="AUV554"/>
  <c r="AVB554" s="1"/>
  <c r="AUV560"/>
  <c r="AVB560" s="1"/>
  <c r="AUV536"/>
  <c r="AVB536" s="1"/>
  <c r="AUV538"/>
  <c r="AVB538" s="1"/>
  <c r="AUV540"/>
  <c r="AVB540" s="1"/>
  <c r="AUV542"/>
  <c r="AVB542" s="1"/>
  <c r="AUV553"/>
  <c r="AVB553" s="1"/>
  <c r="AUV555"/>
  <c r="AVB555" s="1"/>
  <c r="AUV537"/>
  <c r="AVB537" s="1"/>
  <c r="AUV539"/>
  <c r="AVB539" s="1"/>
  <c r="AUV541"/>
  <c r="AVB541" s="1"/>
  <c r="AUV548"/>
  <c r="AVB548" s="1"/>
  <c r="AUV543"/>
  <c r="AVB543" s="1"/>
  <c r="AUV547"/>
  <c r="AVB547" s="1"/>
  <c r="AUV545"/>
  <c r="AVB545" s="1"/>
  <c r="AUV549"/>
  <c r="AVB549" s="1"/>
  <c r="ATF557"/>
  <c r="ATL557" s="1"/>
  <c r="ATF554"/>
  <c r="ATL554" s="1"/>
  <c r="ATF540"/>
  <c r="ATL540" s="1"/>
  <c r="ATF561"/>
  <c r="ATL561" s="1"/>
  <c r="ATF548"/>
  <c r="ATL548" s="1"/>
  <c r="ATF549"/>
  <c r="ATL549" s="1"/>
  <c r="ARP558"/>
  <c r="ARV558" s="1"/>
  <c r="ARP546"/>
  <c r="ARV546" s="1"/>
  <c r="ARP540"/>
  <c r="ARV540" s="1"/>
  <c r="ARP559"/>
  <c r="ARV559" s="1"/>
  <c r="ARP548"/>
  <c r="ARV548" s="1"/>
  <c r="ARP549"/>
  <c r="ARV549" s="1"/>
  <c r="APZ556"/>
  <c r="AQF556" s="1"/>
  <c r="APZ558"/>
  <c r="AQF558" s="1"/>
  <c r="APZ553"/>
  <c r="AQF553" s="1"/>
  <c r="APZ561"/>
  <c r="AQF561" s="1"/>
  <c r="APZ544"/>
  <c r="AQF544" s="1"/>
  <c r="APZ546"/>
  <c r="AQF546" s="1"/>
  <c r="APZ552"/>
  <c r="AQF552" s="1"/>
  <c r="APZ554"/>
  <c r="AQF554" s="1"/>
  <c r="APZ560"/>
  <c r="AQF560" s="1"/>
  <c r="APZ536"/>
  <c r="AQF536" s="1"/>
  <c r="APZ538"/>
  <c r="AQF538" s="1"/>
  <c r="APZ540"/>
  <c r="AQF540" s="1"/>
  <c r="APZ542"/>
  <c r="AQF542" s="1"/>
  <c r="APZ555"/>
  <c r="AQF555" s="1"/>
  <c r="APZ557"/>
  <c r="AQF557" s="1"/>
  <c r="APZ559"/>
  <c r="AQF559" s="1"/>
  <c r="APZ537"/>
  <c r="AQF537" s="1"/>
  <c r="APZ539"/>
  <c r="AQF539" s="1"/>
  <c r="APZ541"/>
  <c r="AQF541" s="1"/>
  <c r="APZ548"/>
  <c r="AQF548" s="1"/>
  <c r="APZ543"/>
  <c r="AQF543" s="1"/>
  <c r="APZ547"/>
  <c r="AQF547" s="1"/>
  <c r="APZ545"/>
  <c r="AQF545" s="1"/>
  <c r="APZ549"/>
  <c r="AQF549" s="1"/>
  <c r="AOJ552"/>
  <c r="AOP552" s="1"/>
  <c r="AOJ556"/>
  <c r="AOP556" s="1"/>
  <c r="AOJ558"/>
  <c r="AOP558" s="1"/>
  <c r="AOJ557"/>
  <c r="AOP557" s="1"/>
  <c r="AOJ559"/>
  <c r="AOP559" s="1"/>
  <c r="AOJ561"/>
  <c r="AOP561" s="1"/>
  <c r="AOJ544"/>
  <c r="AOP544" s="1"/>
  <c r="AOJ546"/>
  <c r="AOP546" s="1"/>
  <c r="AOJ554"/>
  <c r="AOP554" s="1"/>
  <c r="AOJ560"/>
  <c r="AOP560" s="1"/>
  <c r="AOJ536"/>
  <c r="AOP536" s="1"/>
  <c r="AOJ538"/>
  <c r="AOP538" s="1"/>
  <c r="AOJ540"/>
  <c r="AOP540" s="1"/>
  <c r="AOJ542"/>
  <c r="AOP542" s="1"/>
  <c r="AOJ553"/>
  <c r="AOP553" s="1"/>
  <c r="AOJ555"/>
  <c r="AOP555" s="1"/>
  <c r="AOJ537"/>
  <c r="AOP537" s="1"/>
  <c r="AOJ539"/>
  <c r="AOP539" s="1"/>
  <c r="AOJ541"/>
  <c r="AOP541" s="1"/>
  <c r="AOJ548"/>
  <c r="AOP548" s="1"/>
  <c r="AOJ543"/>
  <c r="AOP543" s="1"/>
  <c r="AOJ547"/>
  <c r="AOP547" s="1"/>
  <c r="AOJ545"/>
  <c r="AOP545" s="1"/>
  <c r="AOJ549"/>
  <c r="AOP549" s="1"/>
  <c r="AMT557"/>
  <c r="AMZ557" s="1"/>
  <c r="AMT554"/>
  <c r="AMZ554" s="1"/>
  <c r="AMT540"/>
  <c r="AMZ540" s="1"/>
  <c r="AMT561"/>
  <c r="AMZ561" s="1"/>
  <c r="AMT548"/>
  <c r="AMZ548" s="1"/>
  <c r="AMT549"/>
  <c r="AMZ549" s="1"/>
  <c r="ALD558"/>
  <c r="ALJ558" s="1"/>
  <c r="ALD546"/>
  <c r="ALJ546" s="1"/>
  <c r="ALD540"/>
  <c r="ALJ540" s="1"/>
  <c r="ALD559"/>
  <c r="ALJ559" s="1"/>
  <c r="ALD548"/>
  <c r="ALJ548" s="1"/>
  <c r="ALD549"/>
  <c r="ALJ549" s="1"/>
  <c r="AJN556"/>
  <c r="AJT556" s="1"/>
  <c r="AJN558"/>
  <c r="AJT558" s="1"/>
  <c r="AJN553"/>
  <c r="AJT553" s="1"/>
  <c r="AJN561"/>
  <c r="AJT561" s="1"/>
  <c r="AJN544"/>
  <c r="AJT544" s="1"/>
  <c r="AJN546"/>
  <c r="AJT546" s="1"/>
  <c r="AJN552"/>
  <c r="AJT552" s="1"/>
  <c r="AJN554"/>
  <c r="AJT554" s="1"/>
  <c r="AJN560"/>
  <c r="AJT560" s="1"/>
  <c r="AJN536"/>
  <c r="AJT536" s="1"/>
  <c r="AJN538"/>
  <c r="AJT538" s="1"/>
  <c r="AJN540"/>
  <c r="AJT540" s="1"/>
  <c r="AJN542"/>
  <c r="AJT542" s="1"/>
  <c r="AJN555"/>
  <c r="AJT555" s="1"/>
  <c r="AJN557"/>
  <c r="AJT557" s="1"/>
  <c r="AJN559"/>
  <c r="AJT559" s="1"/>
  <c r="AJN537"/>
  <c r="AJT537" s="1"/>
  <c r="AJN539"/>
  <c r="AJT539" s="1"/>
  <c r="AJN541"/>
  <c r="AJT541" s="1"/>
  <c r="AJN548"/>
  <c r="AJT548" s="1"/>
  <c r="AJN543"/>
  <c r="AJT543" s="1"/>
  <c r="AJN547"/>
  <c r="AJT547" s="1"/>
  <c r="AJN545"/>
  <c r="AJT545" s="1"/>
  <c r="AJN549"/>
  <c r="AJT549" s="1"/>
  <c r="UZ552"/>
  <c r="VF552" s="1"/>
  <c r="UZ556"/>
  <c r="VF556" s="1"/>
  <c r="UZ558"/>
  <c r="VF558" s="1"/>
  <c r="UZ557"/>
  <c r="VF557" s="1"/>
  <c r="UZ561"/>
  <c r="VF561" s="1"/>
  <c r="UZ544"/>
  <c r="VF544" s="1"/>
  <c r="UZ546"/>
  <c r="VF546" s="1"/>
  <c r="UZ554"/>
  <c r="VF554" s="1"/>
  <c r="UZ560"/>
  <c r="VF560" s="1"/>
  <c r="UZ536"/>
  <c r="VF536" s="1"/>
  <c r="UZ538"/>
  <c r="VF538" s="1"/>
  <c r="UZ540"/>
  <c r="VF540" s="1"/>
  <c r="UZ542"/>
  <c r="VF542" s="1"/>
  <c r="UZ553"/>
  <c r="VF553" s="1"/>
  <c r="UZ555"/>
  <c r="VF555" s="1"/>
  <c r="UZ559"/>
  <c r="VF559" s="1"/>
  <c r="UZ537"/>
  <c r="VF537" s="1"/>
  <c r="UZ539"/>
  <c r="VF539" s="1"/>
  <c r="UZ541"/>
  <c r="VF541" s="1"/>
  <c r="UZ548"/>
  <c r="VF548" s="1"/>
  <c r="UZ543"/>
  <c r="VF543" s="1"/>
  <c r="UZ545"/>
  <c r="VF545" s="1"/>
  <c r="UZ547"/>
  <c r="VF547" s="1"/>
  <c r="UZ549"/>
  <c r="VF549" s="1"/>
  <c r="TJ557"/>
  <c r="TP557" s="1"/>
  <c r="TJ554"/>
  <c r="TP554" s="1"/>
  <c r="TJ540"/>
  <c r="TP540" s="1"/>
  <c r="TJ561"/>
  <c r="TP561" s="1"/>
  <c r="TJ548"/>
  <c r="TP548" s="1"/>
  <c r="TJ549"/>
  <c r="TP549" s="1"/>
  <c r="RT558"/>
  <c r="RZ558" s="1"/>
  <c r="RT560"/>
  <c r="RZ560" s="1"/>
  <c r="RT542"/>
  <c r="RZ542" s="1"/>
  <c r="RT561"/>
  <c r="RZ561" s="1"/>
  <c r="RT548"/>
  <c r="RZ548" s="1"/>
  <c r="RT549"/>
  <c r="RZ549" s="1"/>
  <c r="QD556"/>
  <c r="QJ556" s="1"/>
  <c r="QD558"/>
  <c r="QJ558" s="1"/>
  <c r="QD553"/>
  <c r="QJ553" s="1"/>
  <c r="QD561"/>
  <c r="QJ561" s="1"/>
  <c r="QD544"/>
  <c r="QJ544" s="1"/>
  <c r="QD546"/>
  <c r="QJ546" s="1"/>
  <c r="QD552"/>
  <c r="QJ552" s="1"/>
  <c r="QD554"/>
  <c r="QJ554" s="1"/>
  <c r="QD560"/>
  <c r="QJ560" s="1"/>
  <c r="QD536"/>
  <c r="QJ536" s="1"/>
  <c r="QD538"/>
  <c r="QJ538" s="1"/>
  <c r="QD540"/>
  <c r="QJ540" s="1"/>
  <c r="QD542"/>
  <c r="QJ542" s="1"/>
  <c r="QD555"/>
  <c r="QJ555" s="1"/>
  <c r="QD557"/>
  <c r="QJ557" s="1"/>
  <c r="QD559"/>
  <c r="QJ559" s="1"/>
  <c r="QD537"/>
  <c r="QJ537" s="1"/>
  <c r="QD539"/>
  <c r="QJ539" s="1"/>
  <c r="QD541"/>
  <c r="QJ541" s="1"/>
  <c r="QD548"/>
  <c r="QJ548" s="1"/>
  <c r="QD543"/>
  <c r="QJ543" s="1"/>
  <c r="QD545"/>
  <c r="QJ545" s="1"/>
  <c r="QD547"/>
  <c r="QJ547" s="1"/>
  <c r="QD549"/>
  <c r="QJ549" s="1"/>
  <c r="ON552"/>
  <c r="OT552" s="1"/>
  <c r="ON556"/>
  <c r="OT556" s="1"/>
  <c r="ON558"/>
  <c r="OT558" s="1"/>
  <c r="ON557"/>
  <c r="OT557" s="1"/>
  <c r="ON561"/>
  <c r="OT561" s="1"/>
  <c r="ON544"/>
  <c r="OT544" s="1"/>
  <c r="ON546"/>
  <c r="OT546" s="1"/>
  <c r="ON554"/>
  <c r="OT554" s="1"/>
  <c r="ON560"/>
  <c r="OT560" s="1"/>
  <c r="ON536"/>
  <c r="OT536" s="1"/>
  <c r="ON538"/>
  <c r="OT538" s="1"/>
  <c r="ON540"/>
  <c r="OT540" s="1"/>
  <c r="ON542"/>
  <c r="OT542" s="1"/>
  <c r="ON553"/>
  <c r="OT553" s="1"/>
  <c r="ON555"/>
  <c r="OT555" s="1"/>
  <c r="ON559"/>
  <c r="OT559" s="1"/>
  <c r="ON537"/>
  <c r="OT537" s="1"/>
  <c r="ON539"/>
  <c r="OT539" s="1"/>
  <c r="ON541"/>
  <c r="OT541" s="1"/>
  <c r="ON548"/>
  <c r="OT548" s="1"/>
  <c r="ON543"/>
  <c r="OT543" s="1"/>
  <c r="ON545"/>
  <c r="OT545" s="1"/>
  <c r="ON547"/>
  <c r="OT547" s="1"/>
  <c r="ON549"/>
  <c r="OT549" s="1"/>
  <c r="MX557"/>
  <c r="ND557" s="1"/>
  <c r="MX546"/>
  <c r="ND546" s="1"/>
  <c r="MX554"/>
  <c r="ND554" s="1"/>
  <c r="MX536"/>
  <c r="ND536" s="1"/>
  <c r="MX540"/>
  <c r="ND540" s="1"/>
  <c r="MX555"/>
  <c r="ND555" s="1"/>
  <c r="MX537"/>
  <c r="ND537" s="1"/>
  <c r="MX541"/>
  <c r="ND541" s="1"/>
  <c r="MX543"/>
  <c r="ND543" s="1"/>
  <c r="MX547"/>
  <c r="ND547" s="1"/>
  <c r="LH552"/>
  <c r="LN552" s="1"/>
  <c r="LH556"/>
  <c r="LN556" s="1"/>
  <c r="LH557"/>
  <c r="LN557" s="1"/>
  <c r="LH546"/>
  <c r="LN546" s="1"/>
  <c r="LH536"/>
  <c r="LN536" s="1"/>
  <c r="LH540"/>
  <c r="LN540" s="1"/>
  <c r="LH553"/>
  <c r="LN553" s="1"/>
  <c r="LH559"/>
  <c r="LN559" s="1"/>
  <c r="LH537"/>
  <c r="LN537" s="1"/>
  <c r="LH541"/>
  <c r="LN541" s="1"/>
  <c r="LH543"/>
  <c r="LN543" s="1"/>
  <c r="LH547"/>
  <c r="LN547" s="1"/>
  <c r="JR556"/>
  <c r="JX556" s="1"/>
  <c r="JR558"/>
  <c r="JX558" s="1"/>
  <c r="JR553"/>
  <c r="JX553" s="1"/>
  <c r="JR561"/>
  <c r="JX561" s="1"/>
  <c r="JR544"/>
  <c r="JX544" s="1"/>
  <c r="JR546"/>
  <c r="JX546" s="1"/>
  <c r="JR552"/>
  <c r="JX552" s="1"/>
  <c r="JR554"/>
  <c r="JX554" s="1"/>
  <c r="JR560"/>
  <c r="JX560" s="1"/>
  <c r="JR536"/>
  <c r="JX536" s="1"/>
  <c r="JR538"/>
  <c r="JX538" s="1"/>
  <c r="JR540"/>
  <c r="JX540" s="1"/>
  <c r="JR542"/>
  <c r="JX542" s="1"/>
  <c r="JR555"/>
  <c r="JX555" s="1"/>
  <c r="JR557"/>
  <c r="JX557" s="1"/>
  <c r="JR559"/>
  <c r="JX559" s="1"/>
  <c r="JR537"/>
  <c r="JX537" s="1"/>
  <c r="JR539"/>
  <c r="JX539" s="1"/>
  <c r="JR541"/>
  <c r="JX541" s="1"/>
  <c r="JR548"/>
  <c r="JX548" s="1"/>
  <c r="JR543"/>
  <c r="JX543" s="1"/>
  <c r="JR545"/>
  <c r="JX545" s="1"/>
  <c r="JR547"/>
  <c r="JX547" s="1"/>
  <c r="JR549"/>
  <c r="JX549" s="1"/>
  <c r="IB552"/>
  <c r="IH552" s="1"/>
  <c r="IB556"/>
  <c r="IH556" s="1"/>
  <c r="IB558"/>
  <c r="IH558" s="1"/>
  <c r="IB557"/>
  <c r="IH557" s="1"/>
  <c r="IB561"/>
  <c r="IH561" s="1"/>
  <c r="IB544"/>
  <c r="IH544" s="1"/>
  <c r="IB546"/>
  <c r="IH546" s="1"/>
  <c r="IB554"/>
  <c r="IH554" s="1"/>
  <c r="IB560"/>
  <c r="IH560" s="1"/>
  <c r="IB536"/>
  <c r="IH536" s="1"/>
  <c r="IB538"/>
  <c r="IH538" s="1"/>
  <c r="IB540"/>
  <c r="IH540" s="1"/>
  <c r="IB542"/>
  <c r="IH542" s="1"/>
  <c r="IB553"/>
  <c r="IH553" s="1"/>
  <c r="IB555"/>
  <c r="IH555" s="1"/>
  <c r="IB559"/>
  <c r="IH559" s="1"/>
  <c r="IB537"/>
  <c r="IH537" s="1"/>
  <c r="IB539"/>
  <c r="IH539" s="1"/>
  <c r="IB541"/>
  <c r="IH541" s="1"/>
  <c r="IB548"/>
  <c r="IH548" s="1"/>
  <c r="IB543"/>
  <c r="IH543" s="1"/>
  <c r="IB545"/>
  <c r="IH545" s="1"/>
  <c r="IB547"/>
  <c r="IH547" s="1"/>
  <c r="IB549"/>
  <c r="IH549" s="1"/>
  <c r="GL556"/>
  <c r="GR556" s="1"/>
  <c r="GL553"/>
  <c r="GR553" s="1"/>
  <c r="GL561"/>
  <c r="GR561" s="1"/>
  <c r="GL546"/>
  <c r="GR546" s="1"/>
  <c r="GL554"/>
  <c r="GR554" s="1"/>
  <c r="GL536"/>
  <c r="GR536" s="1"/>
  <c r="GL540"/>
  <c r="GR540" s="1"/>
  <c r="GL555"/>
  <c r="GR555" s="1"/>
  <c r="GL537"/>
  <c r="GR537" s="1"/>
  <c r="GL541"/>
  <c r="GR541" s="1"/>
  <c r="GL543"/>
  <c r="GR543" s="1"/>
  <c r="GL547"/>
  <c r="GR547" s="1"/>
  <c r="AHC552"/>
  <c r="AHI552" s="1"/>
  <c r="AHC554"/>
  <c r="AHI554" s="1"/>
  <c r="AHC556"/>
  <c r="AHI556" s="1"/>
  <c r="AHC558"/>
  <c r="AHI558" s="1"/>
  <c r="AHC560"/>
  <c r="AHI560" s="1"/>
  <c r="AHC553"/>
  <c r="AHI553" s="1"/>
  <c r="AHC555"/>
  <c r="AHI555" s="1"/>
  <c r="AHC557"/>
  <c r="AHI557" s="1"/>
  <c r="AHC559"/>
  <c r="AHI559" s="1"/>
  <c r="AHC561"/>
  <c r="AHI561" s="1"/>
  <c r="AHC544"/>
  <c r="AHI544" s="1"/>
  <c r="AHC546"/>
  <c r="AHI546" s="1"/>
  <c r="AHC536"/>
  <c r="AHI536" s="1"/>
  <c r="AHC538"/>
  <c r="AHI538" s="1"/>
  <c r="AHC540"/>
  <c r="AHI540" s="1"/>
  <c r="AHC542"/>
  <c r="AHI542" s="1"/>
  <c r="AHC537"/>
  <c r="AHI537" s="1"/>
  <c r="AHC539"/>
  <c r="AHI539" s="1"/>
  <c r="AHC541"/>
  <c r="AHI541" s="1"/>
  <c r="AHC548"/>
  <c r="AHI548" s="1"/>
  <c r="AHC543"/>
  <c r="AHI543" s="1"/>
  <c r="AHC547"/>
  <c r="AHI547" s="1"/>
  <c r="AHC545"/>
  <c r="AHI545" s="1"/>
  <c r="AHC549"/>
  <c r="AHI549" s="1"/>
  <c r="ADW552"/>
  <c r="AEC552" s="1"/>
  <c r="ADW556"/>
  <c r="AEC556" s="1"/>
  <c r="ADW560"/>
  <c r="AEC560" s="1"/>
  <c r="ADW555"/>
  <c r="AEC555" s="1"/>
  <c r="ADW559"/>
  <c r="AEC559" s="1"/>
  <c r="ADW544"/>
  <c r="AEC544" s="1"/>
  <c r="ADW536"/>
  <c r="AEC536" s="1"/>
  <c r="ADW540"/>
  <c r="AEC540" s="1"/>
  <c r="ADW537"/>
  <c r="AEC537" s="1"/>
  <c r="ADW541"/>
  <c r="AEC541" s="1"/>
  <c r="ADW543"/>
  <c r="AEC543" s="1"/>
  <c r="ADW547"/>
  <c r="AEC547" s="1"/>
  <c r="AAQ552"/>
  <c r="AAW552" s="1"/>
  <c r="AAQ556"/>
  <c r="AAW556" s="1"/>
  <c r="AAQ560"/>
  <c r="AAW560" s="1"/>
  <c r="AAQ555"/>
  <c r="AAW555" s="1"/>
  <c r="AAQ559"/>
  <c r="AAW559" s="1"/>
  <c r="AAQ544"/>
  <c r="AAW544" s="1"/>
  <c r="AAQ536"/>
  <c r="AAW536" s="1"/>
  <c r="AAQ540"/>
  <c r="AAW540" s="1"/>
  <c r="AAQ537"/>
  <c r="AAW537" s="1"/>
  <c r="AAQ541"/>
  <c r="AAW541" s="1"/>
  <c r="AAQ543"/>
  <c r="AAW543" s="1"/>
  <c r="AAQ547"/>
  <c r="AAW547" s="1"/>
  <c r="XK552"/>
  <c r="XQ552" s="1"/>
  <c r="XK554"/>
  <c r="XQ554" s="1"/>
  <c r="XK556"/>
  <c r="XQ556" s="1"/>
  <c r="XK558"/>
  <c r="XQ558" s="1"/>
  <c r="XK560"/>
  <c r="XQ560" s="1"/>
  <c r="XK553"/>
  <c r="XQ553" s="1"/>
  <c r="XK555"/>
  <c r="XQ555" s="1"/>
  <c r="XK557"/>
  <c r="XQ557" s="1"/>
  <c r="XK559"/>
  <c r="XQ559" s="1"/>
  <c r="XK561"/>
  <c r="XQ561" s="1"/>
  <c r="XK544"/>
  <c r="XQ544" s="1"/>
  <c r="XK546"/>
  <c r="XQ546" s="1"/>
  <c r="XK536"/>
  <c r="XQ536" s="1"/>
  <c r="XK538"/>
  <c r="XQ538" s="1"/>
  <c r="XK540"/>
  <c r="XQ540" s="1"/>
  <c r="XK542"/>
  <c r="XQ542" s="1"/>
  <c r="XK537"/>
  <c r="XQ537" s="1"/>
  <c r="XK539"/>
  <c r="XQ539" s="1"/>
  <c r="XK541"/>
  <c r="XQ541" s="1"/>
  <c r="XK548"/>
  <c r="XQ548" s="1"/>
  <c r="XK543"/>
  <c r="XQ543" s="1"/>
  <c r="XK545"/>
  <c r="XQ545" s="1"/>
  <c r="XK547"/>
  <c r="XQ547" s="1"/>
  <c r="XK549"/>
  <c r="XQ549" s="1"/>
  <c r="EV552"/>
  <c r="FB552" s="1"/>
  <c r="EV558"/>
  <c r="FB558" s="1"/>
  <c r="EV557"/>
  <c r="FB557" s="1"/>
  <c r="EV544"/>
  <c r="FB544" s="1"/>
  <c r="EV556"/>
  <c r="FB556" s="1"/>
  <c r="EV538"/>
  <c r="FB538" s="1"/>
  <c r="EV542"/>
  <c r="FB542" s="1"/>
  <c r="EV555"/>
  <c r="FB555" s="1"/>
  <c r="EV537"/>
  <c r="FB537" s="1"/>
  <c r="EV541"/>
  <c r="FB541" s="1"/>
  <c r="EV543"/>
  <c r="FB543" s="1"/>
  <c r="EV547"/>
  <c r="FB547" s="1"/>
  <c r="DF552"/>
  <c r="DL552" s="1"/>
  <c r="DF558"/>
  <c r="DL558" s="1"/>
  <c r="DF553"/>
  <c r="DL553" s="1"/>
  <c r="DF559"/>
  <c r="DL559" s="1"/>
  <c r="DF544"/>
  <c r="DL544" s="1"/>
  <c r="DF546"/>
  <c r="DL546" s="1"/>
  <c r="DF554"/>
  <c r="DL554" s="1"/>
  <c r="DF556"/>
  <c r="DL556" s="1"/>
  <c r="DF560"/>
  <c r="DL560" s="1"/>
  <c r="DF536"/>
  <c r="DL536" s="1"/>
  <c r="DF538"/>
  <c r="DL538" s="1"/>
  <c r="DF540"/>
  <c r="DL540" s="1"/>
  <c r="DF542"/>
  <c r="DL542" s="1"/>
  <c r="DF555"/>
  <c r="DL555" s="1"/>
  <c r="DF557"/>
  <c r="DL557" s="1"/>
  <c r="DF561"/>
  <c r="DL561" s="1"/>
  <c r="DF537"/>
  <c r="DL537" s="1"/>
  <c r="DF539"/>
  <c r="DL539" s="1"/>
  <c r="DF541"/>
  <c r="DL541" s="1"/>
  <c r="DF548"/>
  <c r="DL548" s="1"/>
  <c r="DF543"/>
  <c r="DL543" s="1"/>
  <c r="DF545"/>
  <c r="DL545" s="1"/>
  <c r="DF547"/>
  <c r="DL547" s="1"/>
  <c r="DF549"/>
  <c r="DL549" s="1"/>
  <c r="BP558"/>
  <c r="BV558" s="1"/>
  <c r="BP557"/>
  <c r="BV557" s="1"/>
  <c r="BP559"/>
  <c r="BV559" s="1"/>
  <c r="BP544"/>
  <c r="BV544" s="1"/>
  <c r="BP546"/>
  <c r="BV546" s="1"/>
  <c r="BP552"/>
  <c r="BV552" s="1"/>
  <c r="BP554"/>
  <c r="BV554" s="1"/>
  <c r="BP556"/>
  <c r="BV556" s="1"/>
  <c r="BP560"/>
  <c r="BV560" s="1"/>
  <c r="BP536"/>
  <c r="BV536" s="1"/>
  <c r="BP538"/>
  <c r="BV538" s="1"/>
  <c r="BP540"/>
  <c r="BV540" s="1"/>
  <c r="BP542"/>
  <c r="BV542" s="1"/>
  <c r="BP553"/>
  <c r="BV553" s="1"/>
  <c r="BP555"/>
  <c r="BV555" s="1"/>
  <c r="BP561"/>
  <c r="BV561" s="1"/>
  <c r="BP537"/>
  <c r="BV537" s="1"/>
  <c r="BP539"/>
  <c r="BV539" s="1"/>
  <c r="BP541"/>
  <c r="BV541" s="1"/>
  <c r="BP548"/>
  <c r="BV548" s="1"/>
  <c r="BP543"/>
  <c r="BV543" s="1"/>
  <c r="BP545"/>
  <c r="BV545" s="1"/>
  <c r="BP547"/>
  <c r="BV547" s="1"/>
  <c r="BP549"/>
  <c r="BV549" s="1"/>
  <c r="EU556"/>
  <c r="FA556" s="1"/>
  <c r="EU545"/>
  <c r="FA545" s="1"/>
  <c r="EU549"/>
  <c r="FA549" s="1"/>
  <c r="EU555"/>
  <c r="FA555" s="1"/>
  <c r="EU559"/>
  <c r="FA559" s="1"/>
  <c r="EU537"/>
  <c r="FA537" s="1"/>
  <c r="EU541"/>
  <c r="FA541" s="1"/>
  <c r="EU554"/>
  <c r="FA554" s="1"/>
  <c r="EU560"/>
  <c r="FA560" s="1"/>
  <c r="EU538"/>
  <c r="FA538" s="1"/>
  <c r="EU542"/>
  <c r="FA542" s="1"/>
  <c r="EU546"/>
  <c r="FA546" s="1"/>
  <c r="DE561"/>
  <c r="DK561" s="1"/>
  <c r="DE556"/>
  <c r="DK556" s="1"/>
  <c r="DE543"/>
  <c r="DK543" s="1"/>
  <c r="DE545"/>
  <c r="DK545" s="1"/>
  <c r="DE547"/>
  <c r="DK547" s="1"/>
  <c r="DE549"/>
  <c r="DK549" s="1"/>
  <c r="DE553"/>
  <c r="DK553" s="1"/>
  <c r="DE555"/>
  <c r="DK555" s="1"/>
  <c r="DE557"/>
  <c r="DK557" s="1"/>
  <c r="DE559"/>
  <c r="DK559" s="1"/>
  <c r="DE537"/>
  <c r="DK537" s="1"/>
  <c r="DE539"/>
  <c r="DK539" s="1"/>
  <c r="DE541"/>
  <c r="DK541" s="1"/>
  <c r="DE552"/>
  <c r="DK552" s="1"/>
  <c r="DE554"/>
  <c r="DK554" s="1"/>
  <c r="DE558"/>
  <c r="DK558" s="1"/>
  <c r="DE560"/>
  <c r="DK560" s="1"/>
  <c r="DE536"/>
  <c r="DK536" s="1"/>
  <c r="DE538"/>
  <c r="DK538" s="1"/>
  <c r="DE540"/>
  <c r="DK540" s="1"/>
  <c r="DE542"/>
  <c r="DK542" s="1"/>
  <c r="DE544"/>
  <c r="DK544" s="1"/>
  <c r="DE546"/>
  <c r="DK546" s="1"/>
  <c r="DE548"/>
  <c r="DK548" s="1"/>
  <c r="ATE555"/>
  <c r="ATK555" s="1"/>
  <c r="ATE560"/>
  <c r="ATK560" s="1"/>
  <c r="ATE543"/>
  <c r="ATK543" s="1"/>
  <c r="ATE545"/>
  <c r="ATK545" s="1"/>
  <c r="ATE547"/>
  <c r="ATK547" s="1"/>
  <c r="ATE549"/>
  <c r="ATK549" s="1"/>
  <c r="ATE553"/>
  <c r="ATK553" s="1"/>
  <c r="ATE557"/>
  <c r="ATK557" s="1"/>
  <c r="ATE559"/>
  <c r="ATK559" s="1"/>
  <c r="ATE561"/>
  <c r="ATK561" s="1"/>
  <c r="ATE537"/>
  <c r="ATK537" s="1"/>
  <c r="ATE539"/>
  <c r="ATK539" s="1"/>
  <c r="ATE541"/>
  <c r="ATK541" s="1"/>
  <c r="ATE552"/>
  <c r="ATK552" s="1"/>
  <c r="ATE554"/>
  <c r="ATK554" s="1"/>
  <c r="ATE556"/>
  <c r="ATK556" s="1"/>
  <c r="ATE558"/>
  <c r="ATK558" s="1"/>
  <c r="ATE536"/>
  <c r="ATK536" s="1"/>
  <c r="ATE538"/>
  <c r="ATK538" s="1"/>
  <c r="ATE540"/>
  <c r="ATK540" s="1"/>
  <c r="ATE542"/>
  <c r="ATK542" s="1"/>
  <c r="ATE544"/>
  <c r="ATK544" s="1"/>
  <c r="ATE546"/>
  <c r="ATK546" s="1"/>
  <c r="ATE548"/>
  <c r="ATK548" s="1"/>
  <c r="AMS555"/>
  <c r="AMY555" s="1"/>
  <c r="AMS543"/>
  <c r="AMY543" s="1"/>
  <c r="AMS547"/>
  <c r="AMY547" s="1"/>
  <c r="AMS553"/>
  <c r="AMY553" s="1"/>
  <c r="AMS559"/>
  <c r="AMY559" s="1"/>
  <c r="AMS537"/>
  <c r="AMY537" s="1"/>
  <c r="AMS541"/>
  <c r="AMY541" s="1"/>
  <c r="AMS554"/>
  <c r="AMY554" s="1"/>
  <c r="AMS558"/>
  <c r="AMY558" s="1"/>
  <c r="AMS538"/>
  <c r="AMY538" s="1"/>
  <c r="AMS542"/>
  <c r="AMY542" s="1"/>
  <c r="AMS546"/>
  <c r="AMY546" s="1"/>
  <c r="TI555"/>
  <c r="TO555" s="1"/>
  <c r="TI559"/>
  <c r="TO559" s="1"/>
  <c r="TI561"/>
  <c r="TO561" s="1"/>
  <c r="TI560"/>
  <c r="TO560" s="1"/>
  <c r="TI543"/>
  <c r="TO543" s="1"/>
  <c r="TI545"/>
  <c r="TO545" s="1"/>
  <c r="TI547"/>
  <c r="TO547" s="1"/>
  <c r="TI549"/>
  <c r="TO549" s="1"/>
  <c r="TI553"/>
  <c r="TO553" s="1"/>
  <c r="TI557"/>
  <c r="TO557" s="1"/>
  <c r="TI537"/>
  <c r="TO537" s="1"/>
  <c r="TI539"/>
  <c r="TO539" s="1"/>
  <c r="TI541"/>
  <c r="TO541" s="1"/>
  <c r="TI552"/>
  <c r="TO552" s="1"/>
  <c r="TI554"/>
  <c r="TO554" s="1"/>
  <c r="TI556"/>
  <c r="TO556" s="1"/>
  <c r="TI558"/>
  <c r="TO558" s="1"/>
  <c r="TI536"/>
  <c r="TO536" s="1"/>
  <c r="TI538"/>
  <c r="TO538" s="1"/>
  <c r="TI540"/>
  <c r="TO540" s="1"/>
  <c r="TI542"/>
  <c r="TO542" s="1"/>
  <c r="TI544"/>
  <c r="TO544" s="1"/>
  <c r="TI546"/>
  <c r="TO546" s="1"/>
  <c r="TI548"/>
  <c r="TO548" s="1"/>
  <c r="MW555"/>
  <c r="NC555" s="1"/>
  <c r="MW560"/>
  <c r="NC560" s="1"/>
  <c r="MW545"/>
  <c r="NC545" s="1"/>
  <c r="MW549"/>
  <c r="NC549" s="1"/>
  <c r="MW557"/>
  <c r="NC557" s="1"/>
  <c r="MW537"/>
  <c r="NC537" s="1"/>
  <c r="MW541"/>
  <c r="NC541" s="1"/>
  <c r="MW554"/>
  <c r="NC554" s="1"/>
  <c r="MW558"/>
  <c r="NC558" s="1"/>
  <c r="MW538"/>
  <c r="NC538" s="1"/>
  <c r="MW542"/>
  <c r="NC542" s="1"/>
  <c r="MW546"/>
  <c r="NC546" s="1"/>
  <c r="AFG563"/>
  <c r="AFM564" s="1"/>
  <c r="ACA563"/>
  <c r="ACG564" s="1"/>
  <c r="YU563"/>
  <c r="ZA564" s="1"/>
  <c r="VO563"/>
  <c r="VU564" s="1"/>
  <c r="AGV563"/>
  <c r="AHB564" s="1"/>
  <c r="AFF563"/>
  <c r="AFL564" s="1"/>
  <c r="ADP563"/>
  <c r="ADV564" s="1"/>
  <c r="ABZ563"/>
  <c r="ACF564" s="1"/>
  <c r="AAJ563"/>
  <c r="AAP564" s="1"/>
  <c r="YT563"/>
  <c r="YZ564" s="1"/>
  <c r="XD563"/>
  <c r="XJ564" s="1"/>
  <c r="VN563"/>
  <c r="VT564" s="1"/>
  <c r="BI563"/>
  <c r="BO564" s="1"/>
  <c r="AUO563"/>
  <c r="AUU564" s="1"/>
  <c r="ARI563"/>
  <c r="ARO564" s="1"/>
  <c r="APS563"/>
  <c r="APY564" s="1"/>
  <c r="AOC563"/>
  <c r="AOI564" s="1"/>
  <c r="AKW563"/>
  <c r="ALC564" s="1"/>
  <c r="AJG563"/>
  <c r="AJM564" s="1"/>
  <c r="US563"/>
  <c r="UY564" s="1"/>
  <c r="RM563"/>
  <c r="RS564" s="1"/>
  <c r="PW563"/>
  <c r="QC564" s="1"/>
  <c r="OG563"/>
  <c r="OM564" s="1"/>
  <c r="LA563"/>
  <c r="LG564" s="1"/>
  <c r="JK563"/>
  <c r="JQ564" s="1"/>
  <c r="HU563"/>
  <c r="IA564" s="1"/>
  <c r="GE563"/>
  <c r="GK564" s="1"/>
  <c r="AVI535"/>
  <c r="AVK535"/>
  <c r="AVJ551"/>
  <c r="AVJ563" s="1"/>
  <c r="W537"/>
  <c r="AC537" s="1"/>
  <c r="AR537"/>
  <c r="AX537" s="1"/>
  <c r="BM537"/>
  <c r="BS537" s="1"/>
  <c r="CH537"/>
  <c r="CN537" s="1"/>
  <c r="DC537"/>
  <c r="DI537" s="1"/>
  <c r="DX537"/>
  <c r="ED537" s="1"/>
  <c r="ES537"/>
  <c r="EY537" s="1"/>
  <c r="FN537"/>
  <c r="FT537" s="1"/>
  <c r="TG537"/>
  <c r="TM537" s="1"/>
  <c r="UB537"/>
  <c r="UH537" s="1"/>
  <c r="UW537"/>
  <c r="VC537" s="1"/>
  <c r="AIP537"/>
  <c r="AIV537" s="1"/>
  <c r="AJK537"/>
  <c r="AJQ537" s="1"/>
  <c r="AKF537"/>
  <c r="AKL537" s="1"/>
  <c r="ALA537"/>
  <c r="ALG537" s="1"/>
  <c r="ALV537"/>
  <c r="AMB537" s="1"/>
  <c r="AMQ537"/>
  <c r="AMW537" s="1"/>
  <c r="ANL537"/>
  <c r="ANR537" s="1"/>
  <c r="AOG537"/>
  <c r="AOM537" s="1"/>
  <c r="APB537"/>
  <c r="APH537" s="1"/>
  <c r="APW537"/>
  <c r="AQC537" s="1"/>
  <c r="AQR537"/>
  <c r="AQX537" s="1"/>
  <c r="ARM537"/>
  <c r="ARS537" s="1"/>
  <c r="ASH537"/>
  <c r="ASN537" s="1"/>
  <c r="ATC537"/>
  <c r="ATI537" s="1"/>
  <c r="ATX537"/>
  <c r="AUD537" s="1"/>
  <c r="AUS537"/>
  <c r="AUY537" s="1"/>
  <c r="GI537"/>
  <c r="GO537" s="1"/>
  <c r="HD537"/>
  <c r="HJ537" s="1"/>
  <c r="HY537"/>
  <c r="IE537" s="1"/>
  <c r="IT537"/>
  <c r="IZ537" s="1"/>
  <c r="JO537"/>
  <c r="JU537" s="1"/>
  <c r="KJ537"/>
  <c r="KP537" s="1"/>
  <c r="LE537"/>
  <c r="LK537" s="1"/>
  <c r="LZ537"/>
  <c r="MF537" s="1"/>
  <c r="MU537"/>
  <c r="NA537" s="1"/>
  <c r="NP537"/>
  <c r="NV537" s="1"/>
  <c r="OK537"/>
  <c r="OQ537" s="1"/>
  <c r="PF537"/>
  <c r="PL537" s="1"/>
  <c r="QA537"/>
  <c r="QG537" s="1"/>
  <c r="QV537"/>
  <c r="RB537" s="1"/>
  <c r="RQ537"/>
  <c r="RW537" s="1"/>
  <c r="SL537"/>
  <c r="SR537" s="1"/>
  <c r="VR537"/>
  <c r="VX537" s="1"/>
  <c r="WM537"/>
  <c r="WS537" s="1"/>
  <c r="XH537"/>
  <c r="XN537" s="1"/>
  <c r="YC537"/>
  <c r="YI537" s="1"/>
  <c r="YX537"/>
  <c r="ZD537" s="1"/>
  <c r="ZS537"/>
  <c r="ZY537" s="1"/>
  <c r="AAN537"/>
  <c r="AAT537" s="1"/>
  <c r="ABI537"/>
  <c r="ABO537" s="1"/>
  <c r="ACD537"/>
  <c r="ACJ537" s="1"/>
  <c r="ACY537"/>
  <c r="ADE537" s="1"/>
  <c r="ADT537"/>
  <c r="ADZ537" s="1"/>
  <c r="AEO537"/>
  <c r="AEU537" s="1"/>
  <c r="AFJ537"/>
  <c r="AFP537" s="1"/>
  <c r="AGE537"/>
  <c r="AGK537" s="1"/>
  <c r="AGZ537"/>
  <c r="AHF537" s="1"/>
  <c r="AHU537"/>
  <c r="AIA537" s="1"/>
  <c r="W539"/>
  <c r="AC539" s="1"/>
  <c r="AR539"/>
  <c r="AX539" s="1"/>
  <c r="BM539"/>
  <c r="BS539" s="1"/>
  <c r="CH539"/>
  <c r="CN539" s="1"/>
  <c r="DC539"/>
  <c r="DI539" s="1"/>
  <c r="DX539"/>
  <c r="ED539" s="1"/>
  <c r="ES539"/>
  <c r="EY539" s="1"/>
  <c r="FN539"/>
  <c r="FT539" s="1"/>
  <c r="GI539"/>
  <c r="GO539" s="1"/>
  <c r="HD539"/>
  <c r="HJ539" s="1"/>
  <c r="HY539"/>
  <c r="IE539" s="1"/>
  <c r="IT539"/>
  <c r="IZ539" s="1"/>
  <c r="JO539"/>
  <c r="JU539" s="1"/>
  <c r="KJ539"/>
  <c r="KP539" s="1"/>
  <c r="LE539"/>
  <c r="LK539" s="1"/>
  <c r="LZ539"/>
  <c r="MF539" s="1"/>
  <c r="MU539"/>
  <c r="NA539" s="1"/>
  <c r="NP539"/>
  <c r="NV539" s="1"/>
  <c r="OK539"/>
  <c r="OQ539" s="1"/>
  <c r="PF539"/>
  <c r="PL539" s="1"/>
  <c r="QA539"/>
  <c r="QG539" s="1"/>
  <c r="QV539"/>
  <c r="RB539" s="1"/>
  <c r="RQ539"/>
  <c r="RW539" s="1"/>
  <c r="SL539"/>
  <c r="SR539" s="1"/>
  <c r="TG539"/>
  <c r="TM539" s="1"/>
  <c r="UB539"/>
  <c r="UH539" s="1"/>
  <c r="UW539"/>
  <c r="VC539" s="1"/>
  <c r="VR539"/>
  <c r="VX539" s="1"/>
  <c r="WM539"/>
  <c r="WS539" s="1"/>
  <c r="XH539"/>
  <c r="XN539" s="1"/>
  <c r="YC539"/>
  <c r="YI539" s="1"/>
  <c r="YX539"/>
  <c r="ZD539" s="1"/>
  <c r="ZS539"/>
  <c r="ZY539" s="1"/>
  <c r="AAN539"/>
  <c r="AAT539" s="1"/>
  <c r="ABI539"/>
  <c r="ABO539" s="1"/>
  <c r="ACD539"/>
  <c r="ACJ539" s="1"/>
  <c r="ACY539"/>
  <c r="ADE539" s="1"/>
  <c r="ADT539"/>
  <c r="ADZ539" s="1"/>
  <c r="AEO539"/>
  <c r="AEU539" s="1"/>
  <c r="AFJ539"/>
  <c r="AFP539" s="1"/>
  <c r="AGE539"/>
  <c r="AGK539" s="1"/>
  <c r="AGZ539"/>
  <c r="AHF539" s="1"/>
  <c r="AHU539"/>
  <c r="AIA539" s="1"/>
  <c r="AIP539"/>
  <c r="AIV539" s="1"/>
  <c r="AJK539"/>
  <c r="AJQ539" s="1"/>
  <c r="AKF539"/>
  <c r="AKL539" s="1"/>
  <c r="ALA539"/>
  <c r="ALG539" s="1"/>
  <c r="ALV539"/>
  <c r="AMB539" s="1"/>
  <c r="AMQ539"/>
  <c r="AMW539" s="1"/>
  <c r="ANL539"/>
  <c r="ANR539" s="1"/>
  <c r="AOG539"/>
  <c r="AOM539" s="1"/>
  <c r="APB539"/>
  <c r="APH539" s="1"/>
  <c r="APW539"/>
  <c r="AQC539" s="1"/>
  <c r="AQR539"/>
  <c r="AQX539" s="1"/>
  <c r="ARM539"/>
  <c r="ARS539" s="1"/>
  <c r="ASH539"/>
  <c r="ASN539" s="1"/>
  <c r="ATC539"/>
  <c r="ATI539" s="1"/>
  <c r="ATX539"/>
  <c r="AUD539" s="1"/>
  <c r="AUS539"/>
  <c r="AUY539" s="1"/>
  <c r="BM541"/>
  <c r="BS541" s="1"/>
  <c r="DC541"/>
  <c r="DI541" s="1"/>
  <c r="ES541"/>
  <c r="EY541" s="1"/>
  <c r="GI541"/>
  <c r="GO541" s="1"/>
  <c r="HY541"/>
  <c r="IE541" s="1"/>
  <c r="JO541"/>
  <c r="JU541" s="1"/>
  <c r="LE541"/>
  <c r="LK541" s="1"/>
  <c r="MU541"/>
  <c r="NA541" s="1"/>
  <c r="OK541"/>
  <c r="OQ541" s="1"/>
  <c r="QA541"/>
  <c r="QG541" s="1"/>
  <c r="RQ541"/>
  <c r="RW541" s="1"/>
  <c r="TG541"/>
  <c r="TM541" s="1"/>
  <c r="UW541"/>
  <c r="VC541" s="1"/>
  <c r="VR541"/>
  <c r="VX541" s="1"/>
  <c r="XH541"/>
  <c r="XN541" s="1"/>
  <c r="YX541"/>
  <c r="ZD541" s="1"/>
  <c r="AAN541"/>
  <c r="AAT541" s="1"/>
  <c r="ACD541"/>
  <c r="ACJ541" s="1"/>
  <c r="ADT541"/>
  <c r="ADZ541" s="1"/>
  <c r="AFJ541"/>
  <c r="AFP541" s="1"/>
  <c r="AGZ541"/>
  <c r="AHF541" s="1"/>
  <c r="AJK541"/>
  <c r="AJQ541" s="1"/>
  <c r="ALA541"/>
  <c r="ALG541" s="1"/>
  <c r="AMQ541"/>
  <c r="AMW541" s="1"/>
  <c r="AOG541"/>
  <c r="AOM541" s="1"/>
  <c r="APW541"/>
  <c r="AQC541" s="1"/>
  <c r="ARM541"/>
  <c r="ARS541" s="1"/>
  <c r="ATC541"/>
  <c r="ATI541" s="1"/>
  <c r="AUS541"/>
  <c r="AUY541" s="1"/>
  <c r="U537"/>
  <c r="AA537" s="1"/>
  <c r="AP537"/>
  <c r="AV537" s="1"/>
  <c r="BK537"/>
  <c r="BQ537" s="1"/>
  <c r="CF537"/>
  <c r="CL537" s="1"/>
  <c r="DA537"/>
  <c r="DG537" s="1"/>
  <c r="DV537"/>
  <c r="EB537" s="1"/>
  <c r="EQ537"/>
  <c r="EW537" s="1"/>
  <c r="FL537"/>
  <c r="FR537" s="1"/>
  <c r="TE537"/>
  <c r="TK537" s="1"/>
  <c r="TZ537"/>
  <c r="UF537" s="1"/>
  <c r="UU537"/>
  <c r="VA537" s="1"/>
  <c r="AIN537"/>
  <c r="AIT537" s="1"/>
  <c r="AJI537"/>
  <c r="AJO537" s="1"/>
  <c r="AKD537"/>
  <c r="AKJ537" s="1"/>
  <c r="AKY537"/>
  <c r="ALE537" s="1"/>
  <c r="ALT537"/>
  <c r="ALZ537" s="1"/>
  <c r="AMO537"/>
  <c r="AMU537" s="1"/>
  <c r="ANJ537"/>
  <c r="ANP537" s="1"/>
  <c r="AOE537"/>
  <c r="AOK537" s="1"/>
  <c r="AOZ537"/>
  <c r="APF537" s="1"/>
  <c r="APU537"/>
  <c r="AQA537" s="1"/>
  <c r="AQP537"/>
  <c r="AQV537" s="1"/>
  <c r="ARK537"/>
  <c r="ARQ537" s="1"/>
  <c r="ASF537"/>
  <c r="ASL537" s="1"/>
  <c r="ATA537"/>
  <c r="ATG537" s="1"/>
  <c r="ATV537"/>
  <c r="AUB537" s="1"/>
  <c r="AUQ537"/>
  <c r="AUW537" s="1"/>
  <c r="GG537"/>
  <c r="GM537" s="1"/>
  <c r="HB537"/>
  <c r="HH537" s="1"/>
  <c r="HW537"/>
  <c r="IC537" s="1"/>
  <c r="IR537"/>
  <c r="IX537" s="1"/>
  <c r="JM537"/>
  <c r="JS537" s="1"/>
  <c r="KH537"/>
  <c r="KN537" s="1"/>
  <c r="LC537"/>
  <c r="LI537" s="1"/>
  <c r="LX537"/>
  <c r="MD537" s="1"/>
  <c r="MS537"/>
  <c r="MY537" s="1"/>
  <c r="NN537"/>
  <c r="NT537" s="1"/>
  <c r="OI537"/>
  <c r="OO537" s="1"/>
  <c r="PD537"/>
  <c r="PJ537" s="1"/>
  <c r="PY537"/>
  <c r="QE537" s="1"/>
  <c r="QT537"/>
  <c r="QZ537" s="1"/>
  <c r="RO537"/>
  <c r="RU537" s="1"/>
  <c r="SJ537"/>
  <c r="SP537" s="1"/>
  <c r="VP537"/>
  <c r="VV537" s="1"/>
  <c r="WK537"/>
  <c r="WQ537" s="1"/>
  <c r="XF537"/>
  <c r="XL537" s="1"/>
  <c r="YA537"/>
  <c r="YG537" s="1"/>
  <c r="YV537"/>
  <c r="ZB537" s="1"/>
  <c r="ZQ537"/>
  <c r="ZW537" s="1"/>
  <c r="AAL537"/>
  <c r="AAR537" s="1"/>
  <c r="ABG537"/>
  <c r="ABM537" s="1"/>
  <c r="ACB537"/>
  <c r="ACH537" s="1"/>
  <c r="ACW537"/>
  <c r="ADC537" s="1"/>
  <c r="ADR537"/>
  <c r="ADX537" s="1"/>
  <c r="AEM537"/>
  <c r="AES537" s="1"/>
  <c r="AFH537"/>
  <c r="AFN537" s="1"/>
  <c r="AGC537"/>
  <c r="AGI537" s="1"/>
  <c r="AGX537"/>
  <c r="AHD537" s="1"/>
  <c r="AHS537"/>
  <c r="AHY537" s="1"/>
  <c r="U539"/>
  <c r="AA539" s="1"/>
  <c r="AP539"/>
  <c r="AV539" s="1"/>
  <c r="BK539"/>
  <c r="BQ539" s="1"/>
  <c r="CF539"/>
  <c r="CL539" s="1"/>
  <c r="DA539"/>
  <c r="DG539" s="1"/>
  <c r="DV539"/>
  <c r="EB539" s="1"/>
  <c r="EQ539"/>
  <c r="EW539" s="1"/>
  <c r="FL539"/>
  <c r="FR539" s="1"/>
  <c r="GG539"/>
  <c r="GM539" s="1"/>
  <c r="HB539"/>
  <c r="HH539" s="1"/>
  <c r="HW539"/>
  <c r="IC539" s="1"/>
  <c r="IR539"/>
  <c r="IX539" s="1"/>
  <c r="JM539"/>
  <c r="JS539" s="1"/>
  <c r="KH539"/>
  <c r="KN539" s="1"/>
  <c r="LC539"/>
  <c r="LI539" s="1"/>
  <c r="LX539"/>
  <c r="MD539" s="1"/>
  <c r="MS539"/>
  <c r="MY539" s="1"/>
  <c r="NN539"/>
  <c r="NT539" s="1"/>
  <c r="OI539"/>
  <c r="OO539" s="1"/>
  <c r="PD539"/>
  <c r="PJ539" s="1"/>
  <c r="PY539"/>
  <c r="QE539" s="1"/>
  <c r="QT539"/>
  <c r="QZ539" s="1"/>
  <c r="RO539"/>
  <c r="RU539" s="1"/>
  <c r="SJ539"/>
  <c r="SP539" s="1"/>
  <c r="TE539"/>
  <c r="TK539" s="1"/>
  <c r="TZ539"/>
  <c r="UF539" s="1"/>
  <c r="UU539"/>
  <c r="VA539" s="1"/>
  <c r="VP539"/>
  <c r="VV539" s="1"/>
  <c r="WK539"/>
  <c r="WQ539" s="1"/>
  <c r="XF539"/>
  <c r="XL539" s="1"/>
  <c r="YA539"/>
  <c r="YG539" s="1"/>
  <c r="YV539"/>
  <c r="ZB539" s="1"/>
  <c r="ZQ539"/>
  <c r="ZW539" s="1"/>
  <c r="AAL539"/>
  <c r="AAR539" s="1"/>
  <c r="ABG539"/>
  <c r="ABM539" s="1"/>
  <c r="ACB539"/>
  <c r="ACH539" s="1"/>
  <c r="ACW539"/>
  <c r="ADC539" s="1"/>
  <c r="ADR539"/>
  <c r="ADX539" s="1"/>
  <c r="AEM539"/>
  <c r="AES539" s="1"/>
  <c r="AFH539"/>
  <c r="AFN539" s="1"/>
  <c r="AGC539"/>
  <c r="AGI539" s="1"/>
  <c r="AGX539"/>
  <c r="AHD539" s="1"/>
  <c r="AHS539"/>
  <c r="AHY539" s="1"/>
  <c r="AIN539"/>
  <c r="AIT539" s="1"/>
  <c r="AJI539"/>
  <c r="AJO539" s="1"/>
  <c r="AKD539"/>
  <c r="AKJ539" s="1"/>
  <c r="AKY539"/>
  <c r="ALE539" s="1"/>
  <c r="ALT539"/>
  <c r="ALZ539" s="1"/>
  <c r="AMO539"/>
  <c r="AMU539" s="1"/>
  <c r="ANJ539"/>
  <c r="ANP539" s="1"/>
  <c r="AOE539"/>
  <c r="AOK539" s="1"/>
  <c r="AOZ539"/>
  <c r="APF539" s="1"/>
  <c r="APU539"/>
  <c r="AQA539" s="1"/>
  <c r="AQP539"/>
  <c r="AQV539" s="1"/>
  <c r="ARK539"/>
  <c r="ARQ539" s="1"/>
  <c r="ASF539"/>
  <c r="ASL539" s="1"/>
  <c r="ATA539"/>
  <c r="ATG539" s="1"/>
  <c r="ATV539"/>
  <c r="AUB539" s="1"/>
  <c r="AUQ539"/>
  <c r="AUW539" s="1"/>
  <c r="BK541"/>
  <c r="BQ541" s="1"/>
  <c r="DA541"/>
  <c r="DG541" s="1"/>
  <c r="EQ541"/>
  <c r="EW541" s="1"/>
  <c r="GG541"/>
  <c r="GM541" s="1"/>
  <c r="HW541"/>
  <c r="IC541" s="1"/>
  <c r="JM541"/>
  <c r="JS541" s="1"/>
  <c r="LC541"/>
  <c r="LI541" s="1"/>
  <c r="MS541"/>
  <c r="MY541" s="1"/>
  <c r="OI541"/>
  <c r="OO541" s="1"/>
  <c r="PY541"/>
  <c r="QE541" s="1"/>
  <c r="RO541"/>
  <c r="RU541" s="1"/>
  <c r="TE541"/>
  <c r="TK541" s="1"/>
  <c r="UU541"/>
  <c r="VA541" s="1"/>
  <c r="VP541"/>
  <c r="VV541" s="1"/>
  <c r="XF541"/>
  <c r="XL541" s="1"/>
  <c r="YV541"/>
  <c r="ZB541" s="1"/>
  <c r="AAL541"/>
  <c r="AAR541" s="1"/>
  <c r="ACB541"/>
  <c r="ACH541" s="1"/>
  <c r="ADR541"/>
  <c r="ADX541" s="1"/>
  <c r="AFH541"/>
  <c r="AFN541" s="1"/>
  <c r="AGX541"/>
  <c r="AHD541" s="1"/>
  <c r="AJI541"/>
  <c r="AJO541" s="1"/>
  <c r="AKY541"/>
  <c r="ALE541" s="1"/>
  <c r="AMO541"/>
  <c r="AMU541" s="1"/>
  <c r="AOE541"/>
  <c r="AOK541" s="1"/>
  <c r="APU541"/>
  <c r="AQA541" s="1"/>
  <c r="ARK541"/>
  <c r="ARQ541" s="1"/>
  <c r="ATA541"/>
  <c r="ATG541" s="1"/>
  <c r="AUQ541"/>
  <c r="AUW541" s="1"/>
  <c r="AHS544"/>
  <c r="AHY544" s="1"/>
  <c r="AHS546"/>
  <c r="AHY546" s="1"/>
  <c r="AHS548"/>
  <c r="AHY548" s="1"/>
  <c r="AHS536"/>
  <c r="AHY536" s="1"/>
  <c r="AHS538"/>
  <c r="AHY538" s="1"/>
  <c r="AHS540"/>
  <c r="AHY540" s="1"/>
  <c r="AHS542"/>
  <c r="AHY542" s="1"/>
  <c r="AHS543"/>
  <c r="AHY543" s="1"/>
  <c r="AHS545"/>
  <c r="AHY545" s="1"/>
  <c r="AHS547"/>
  <c r="AHY547" s="1"/>
  <c r="AHS549"/>
  <c r="AHY549" s="1"/>
  <c r="AGC544"/>
  <c r="AGI544" s="1"/>
  <c r="AGC546"/>
  <c r="AGI546" s="1"/>
  <c r="AGC548"/>
  <c r="AGI548" s="1"/>
  <c r="AGC536"/>
  <c r="AGI536" s="1"/>
  <c r="AGC538"/>
  <c r="AGI538" s="1"/>
  <c r="AGC540"/>
  <c r="AGI540" s="1"/>
  <c r="AGC542"/>
  <c r="AGI542" s="1"/>
  <c r="AGC543"/>
  <c r="AGI543" s="1"/>
  <c r="AGC545"/>
  <c r="AGI545" s="1"/>
  <c r="AGC547"/>
  <c r="AGI547" s="1"/>
  <c r="AGC549"/>
  <c r="AGI549" s="1"/>
  <c r="AEM544"/>
  <c r="AES544" s="1"/>
  <c r="AEM546"/>
  <c r="AES546" s="1"/>
  <c r="AEM548"/>
  <c r="AES548" s="1"/>
  <c r="AEM536"/>
  <c r="AES536" s="1"/>
  <c r="AEM538"/>
  <c r="AES538" s="1"/>
  <c r="AEM540"/>
  <c r="AES540" s="1"/>
  <c r="AEM542"/>
  <c r="AES542" s="1"/>
  <c r="AEM543"/>
  <c r="AES543" s="1"/>
  <c r="AEM545"/>
  <c r="AES545" s="1"/>
  <c r="AEM547"/>
  <c r="AES547" s="1"/>
  <c r="AEM549"/>
  <c r="AES549" s="1"/>
  <c r="ACW544"/>
  <c r="ADC544" s="1"/>
  <c r="ACW546"/>
  <c r="ADC546" s="1"/>
  <c r="ACW548"/>
  <c r="ADC548" s="1"/>
  <c r="ACW536"/>
  <c r="ADC536" s="1"/>
  <c r="ACW538"/>
  <c r="ADC538" s="1"/>
  <c r="ACW540"/>
  <c r="ADC540" s="1"/>
  <c r="ACW542"/>
  <c r="ADC542" s="1"/>
  <c r="ACW543"/>
  <c r="ADC543" s="1"/>
  <c r="ACW545"/>
  <c r="ADC545" s="1"/>
  <c r="ACW547"/>
  <c r="ADC547" s="1"/>
  <c r="ACW549"/>
  <c r="ADC549" s="1"/>
  <c r="ABG544"/>
  <c r="ABM544" s="1"/>
  <c r="ABG546"/>
  <c r="ABM546" s="1"/>
  <c r="ABG548"/>
  <c r="ABM548" s="1"/>
  <c r="ABG536"/>
  <c r="ABM536" s="1"/>
  <c r="ABG538"/>
  <c r="ABM538" s="1"/>
  <c r="ABG540"/>
  <c r="ABM540" s="1"/>
  <c r="ABG542"/>
  <c r="ABM542" s="1"/>
  <c r="ABG543"/>
  <c r="ABM543" s="1"/>
  <c r="ABG545"/>
  <c r="ABM545" s="1"/>
  <c r="ABG547"/>
  <c r="ABM547" s="1"/>
  <c r="ABG549"/>
  <c r="ABM549" s="1"/>
  <c r="ZQ544"/>
  <c r="ZW544" s="1"/>
  <c r="ZQ546"/>
  <c r="ZW546" s="1"/>
  <c r="ZQ548"/>
  <c r="ZW548" s="1"/>
  <c r="ZQ536"/>
  <c r="ZW536" s="1"/>
  <c r="ZQ538"/>
  <c r="ZW538" s="1"/>
  <c r="ZQ540"/>
  <c r="ZW540" s="1"/>
  <c r="ZQ542"/>
  <c r="ZW542" s="1"/>
  <c r="ZQ543"/>
  <c r="ZW543" s="1"/>
  <c r="ZQ545"/>
  <c r="ZW545" s="1"/>
  <c r="ZQ547"/>
  <c r="ZW547" s="1"/>
  <c r="ZQ549"/>
  <c r="ZW549" s="1"/>
  <c r="YA544"/>
  <c r="YG544" s="1"/>
  <c r="YA546"/>
  <c r="YG546" s="1"/>
  <c r="YA548"/>
  <c r="YG548" s="1"/>
  <c r="YA536"/>
  <c r="YG536" s="1"/>
  <c r="YA538"/>
  <c r="YG538" s="1"/>
  <c r="YA540"/>
  <c r="YG540" s="1"/>
  <c r="YA542"/>
  <c r="YG542" s="1"/>
  <c r="YA543"/>
  <c r="YG543" s="1"/>
  <c r="YA545"/>
  <c r="YG545" s="1"/>
  <c r="YA547"/>
  <c r="YG547" s="1"/>
  <c r="YA549"/>
  <c r="YG549" s="1"/>
  <c r="WK544"/>
  <c r="WQ544" s="1"/>
  <c r="WK546"/>
  <c r="WQ546" s="1"/>
  <c r="WK548"/>
  <c r="WQ548" s="1"/>
  <c r="WK536"/>
  <c r="WQ536" s="1"/>
  <c r="WK538"/>
  <c r="WQ538" s="1"/>
  <c r="WK540"/>
  <c r="WQ540" s="1"/>
  <c r="WK542"/>
  <c r="WQ542" s="1"/>
  <c r="WK543"/>
  <c r="WQ543" s="1"/>
  <c r="WK545"/>
  <c r="WQ545" s="1"/>
  <c r="WK547"/>
  <c r="WQ547" s="1"/>
  <c r="WK549"/>
  <c r="WQ549" s="1"/>
  <c r="FL544"/>
  <c r="FR544" s="1"/>
  <c r="FL546"/>
  <c r="FR546" s="1"/>
  <c r="FL548"/>
  <c r="FR548" s="1"/>
  <c r="FL536"/>
  <c r="FR536" s="1"/>
  <c r="FL538"/>
  <c r="FR538" s="1"/>
  <c r="FL540"/>
  <c r="FR540" s="1"/>
  <c r="FL542"/>
  <c r="FR542" s="1"/>
  <c r="FL543"/>
  <c r="FR543" s="1"/>
  <c r="FL545"/>
  <c r="FR545" s="1"/>
  <c r="FL547"/>
  <c r="FR547" s="1"/>
  <c r="FL549"/>
  <c r="FR549" s="1"/>
  <c r="DV544"/>
  <c r="EB544" s="1"/>
  <c r="DV546"/>
  <c r="EB546" s="1"/>
  <c r="DV548"/>
  <c r="EB548" s="1"/>
  <c r="DV536"/>
  <c r="EB536" s="1"/>
  <c r="DV538"/>
  <c r="EB538" s="1"/>
  <c r="DV540"/>
  <c r="EB540" s="1"/>
  <c r="DV542"/>
  <c r="EB542" s="1"/>
  <c r="DV543"/>
  <c r="EB543" s="1"/>
  <c r="DV545"/>
  <c r="EB545" s="1"/>
  <c r="DV547"/>
  <c r="EB547" s="1"/>
  <c r="DV549"/>
  <c r="EB549" s="1"/>
  <c r="CF544"/>
  <c r="CL544" s="1"/>
  <c r="CF546"/>
  <c r="CL546" s="1"/>
  <c r="CF548"/>
  <c r="CL548" s="1"/>
  <c r="CF536"/>
  <c r="CL536" s="1"/>
  <c r="CF538"/>
  <c r="CL538" s="1"/>
  <c r="CF540"/>
  <c r="CL540" s="1"/>
  <c r="CF542"/>
  <c r="CL542" s="1"/>
  <c r="CF543"/>
  <c r="CL543" s="1"/>
  <c r="CF545"/>
  <c r="CL545" s="1"/>
  <c r="CF547"/>
  <c r="CL547" s="1"/>
  <c r="CF549"/>
  <c r="CL549" s="1"/>
  <c r="AP544"/>
  <c r="AV544" s="1"/>
  <c r="AP546"/>
  <c r="AV546" s="1"/>
  <c r="AP548"/>
  <c r="AV548" s="1"/>
  <c r="AP536"/>
  <c r="AV536" s="1"/>
  <c r="AP538"/>
  <c r="AV538" s="1"/>
  <c r="AP540"/>
  <c r="AV540" s="1"/>
  <c r="AP542"/>
  <c r="AV542" s="1"/>
  <c r="AP543"/>
  <c r="AV543" s="1"/>
  <c r="AP545"/>
  <c r="AV545" s="1"/>
  <c r="AP547"/>
  <c r="AV547" s="1"/>
  <c r="AP549"/>
  <c r="AV549" s="1"/>
  <c r="ATV544"/>
  <c r="AUB544" s="1"/>
  <c r="ATV546"/>
  <c r="AUB546" s="1"/>
  <c r="ATV548"/>
  <c r="AUB548" s="1"/>
  <c r="ATV536"/>
  <c r="AUB536" s="1"/>
  <c r="ATV538"/>
  <c r="AUB538" s="1"/>
  <c r="ATV540"/>
  <c r="AUB540" s="1"/>
  <c r="ATV542"/>
  <c r="AUB542" s="1"/>
  <c r="ATV543"/>
  <c r="AUB543" s="1"/>
  <c r="ATV545"/>
  <c r="AUB545" s="1"/>
  <c r="ATV547"/>
  <c r="AUB547" s="1"/>
  <c r="ATV549"/>
  <c r="AUB549" s="1"/>
  <c r="ASF544"/>
  <c r="ASL544" s="1"/>
  <c r="ASF546"/>
  <c r="ASL546" s="1"/>
  <c r="ASF548"/>
  <c r="ASL548" s="1"/>
  <c r="ASF536"/>
  <c r="ASL536" s="1"/>
  <c r="ASF538"/>
  <c r="ASL538" s="1"/>
  <c r="ASF540"/>
  <c r="ASL540" s="1"/>
  <c r="ASF542"/>
  <c r="ASL542" s="1"/>
  <c r="ASF543"/>
  <c r="ASL543" s="1"/>
  <c r="ASF545"/>
  <c r="ASL545" s="1"/>
  <c r="ASF547"/>
  <c r="ASL547" s="1"/>
  <c r="ASF549"/>
  <c r="ASL549" s="1"/>
  <c r="AQP544"/>
  <c r="AQV544" s="1"/>
  <c r="AQP546"/>
  <c r="AQV546" s="1"/>
  <c r="AQP548"/>
  <c r="AQV548" s="1"/>
  <c r="AQP536"/>
  <c r="AQV536" s="1"/>
  <c r="AQP538"/>
  <c r="AQV538" s="1"/>
  <c r="AQP540"/>
  <c r="AQV540" s="1"/>
  <c r="AQP542"/>
  <c r="AQV542" s="1"/>
  <c r="AQP543"/>
  <c r="AQV543" s="1"/>
  <c r="AQP545"/>
  <c r="AQV545" s="1"/>
  <c r="AQP547"/>
  <c r="AQV547" s="1"/>
  <c r="AQP549"/>
  <c r="AQV549" s="1"/>
  <c r="AOZ544"/>
  <c r="APF544" s="1"/>
  <c r="AOZ546"/>
  <c r="APF546" s="1"/>
  <c r="AOZ548"/>
  <c r="APF548" s="1"/>
  <c r="AOZ536"/>
  <c r="APF536" s="1"/>
  <c r="AOZ538"/>
  <c r="APF538" s="1"/>
  <c r="AOZ540"/>
  <c r="APF540" s="1"/>
  <c r="AOZ542"/>
  <c r="APF542" s="1"/>
  <c r="AOZ543"/>
  <c r="APF543" s="1"/>
  <c r="AOZ545"/>
  <c r="APF545" s="1"/>
  <c r="AOZ547"/>
  <c r="APF547" s="1"/>
  <c r="AOZ549"/>
  <c r="APF549" s="1"/>
  <c r="ANJ544"/>
  <c r="ANP544" s="1"/>
  <c r="ANJ546"/>
  <c r="ANP546" s="1"/>
  <c r="ANJ548"/>
  <c r="ANP548" s="1"/>
  <c r="ANJ536"/>
  <c r="ANP536" s="1"/>
  <c r="ANJ538"/>
  <c r="ANP538" s="1"/>
  <c r="ANJ540"/>
  <c r="ANP540" s="1"/>
  <c r="ANJ542"/>
  <c r="ANP542" s="1"/>
  <c r="ANJ543"/>
  <c r="ANP543" s="1"/>
  <c r="ANJ545"/>
  <c r="ANP545" s="1"/>
  <c r="ANJ547"/>
  <c r="ANP547" s="1"/>
  <c r="ANJ549"/>
  <c r="ANP549" s="1"/>
  <c r="ALT544"/>
  <c r="ALZ544" s="1"/>
  <c r="ALT546"/>
  <c r="ALZ546" s="1"/>
  <c r="ALT548"/>
  <c r="ALZ548" s="1"/>
  <c r="ALT536"/>
  <c r="ALZ536" s="1"/>
  <c r="ALT538"/>
  <c r="ALZ538" s="1"/>
  <c r="ALT540"/>
  <c r="ALZ540" s="1"/>
  <c r="ALT542"/>
  <c r="ALZ542" s="1"/>
  <c r="ALT543"/>
  <c r="ALZ543" s="1"/>
  <c r="ALT545"/>
  <c r="ALZ545" s="1"/>
  <c r="ALT547"/>
  <c r="ALZ547" s="1"/>
  <c r="ALT549"/>
  <c r="ALZ549" s="1"/>
  <c r="AKD544"/>
  <c r="AKJ544" s="1"/>
  <c r="AKD546"/>
  <c r="AKJ546" s="1"/>
  <c r="AKD548"/>
  <c r="AKJ548" s="1"/>
  <c r="AKD536"/>
  <c r="AKJ536" s="1"/>
  <c r="AKD538"/>
  <c r="AKJ538" s="1"/>
  <c r="AKD540"/>
  <c r="AKJ540" s="1"/>
  <c r="AKD542"/>
  <c r="AKJ542" s="1"/>
  <c r="AKD543"/>
  <c r="AKJ543" s="1"/>
  <c r="AKD545"/>
  <c r="AKJ545" s="1"/>
  <c r="AKD547"/>
  <c r="AKJ547" s="1"/>
  <c r="AKD549"/>
  <c r="AKJ549" s="1"/>
  <c r="AIN544"/>
  <c r="AIT544" s="1"/>
  <c r="AIN546"/>
  <c r="AIT546" s="1"/>
  <c r="AIN548"/>
  <c r="AIT548" s="1"/>
  <c r="AIN536"/>
  <c r="AIT536" s="1"/>
  <c r="AIN538"/>
  <c r="AIT538" s="1"/>
  <c r="AIN540"/>
  <c r="AIT540" s="1"/>
  <c r="AIN542"/>
  <c r="AIT542" s="1"/>
  <c r="AIN543"/>
  <c r="AIT543" s="1"/>
  <c r="AIN545"/>
  <c r="AIT545" s="1"/>
  <c r="AIN547"/>
  <c r="AIT547" s="1"/>
  <c r="AIN549"/>
  <c r="AIT549" s="1"/>
  <c r="TZ544"/>
  <c r="UF544" s="1"/>
  <c r="TZ546"/>
  <c r="UF546" s="1"/>
  <c r="TZ548"/>
  <c r="UF548" s="1"/>
  <c r="TZ536"/>
  <c r="UF536" s="1"/>
  <c r="TZ538"/>
  <c r="UF538" s="1"/>
  <c r="TZ540"/>
  <c r="UF540" s="1"/>
  <c r="TZ542"/>
  <c r="UF542" s="1"/>
  <c r="TZ543"/>
  <c r="UF543" s="1"/>
  <c r="TZ545"/>
  <c r="UF545" s="1"/>
  <c r="TZ547"/>
  <c r="UF547" s="1"/>
  <c r="TZ549"/>
  <c r="UF549" s="1"/>
  <c r="SJ544"/>
  <c r="SP544" s="1"/>
  <c r="SJ546"/>
  <c r="SP546" s="1"/>
  <c r="SJ548"/>
  <c r="SP548" s="1"/>
  <c r="SJ536"/>
  <c r="SP536" s="1"/>
  <c r="SJ538"/>
  <c r="SP538" s="1"/>
  <c r="SJ540"/>
  <c r="SP540" s="1"/>
  <c r="SJ542"/>
  <c r="SP542" s="1"/>
  <c r="SJ543"/>
  <c r="SP543" s="1"/>
  <c r="SJ545"/>
  <c r="SP545" s="1"/>
  <c r="SJ547"/>
  <c r="SP547" s="1"/>
  <c r="SJ549"/>
  <c r="SP549" s="1"/>
  <c r="QT544"/>
  <c r="QZ544" s="1"/>
  <c r="QT546"/>
  <c r="QZ546" s="1"/>
  <c r="QT548"/>
  <c r="QZ548" s="1"/>
  <c r="QT536"/>
  <c r="QZ536" s="1"/>
  <c r="QT538"/>
  <c r="QZ538" s="1"/>
  <c r="QT540"/>
  <c r="QZ540" s="1"/>
  <c r="QT542"/>
  <c r="QZ542" s="1"/>
  <c r="QT543"/>
  <c r="QZ543" s="1"/>
  <c r="QT545"/>
  <c r="QZ545" s="1"/>
  <c r="QT547"/>
  <c r="QZ547" s="1"/>
  <c r="QT549"/>
  <c r="QZ549" s="1"/>
  <c r="PD544"/>
  <c r="PJ544" s="1"/>
  <c r="PD546"/>
  <c r="PJ546" s="1"/>
  <c r="PD548"/>
  <c r="PJ548" s="1"/>
  <c r="PD536"/>
  <c r="PJ536" s="1"/>
  <c r="PD538"/>
  <c r="PJ538" s="1"/>
  <c r="PD540"/>
  <c r="PJ540" s="1"/>
  <c r="PD542"/>
  <c r="PJ542" s="1"/>
  <c r="PD543"/>
  <c r="PJ543" s="1"/>
  <c r="PD545"/>
  <c r="PJ545" s="1"/>
  <c r="PD547"/>
  <c r="PJ547" s="1"/>
  <c r="PD549"/>
  <c r="PJ549" s="1"/>
  <c r="NN544"/>
  <c r="NT544" s="1"/>
  <c r="NN546"/>
  <c r="NT546" s="1"/>
  <c r="NN548"/>
  <c r="NT548" s="1"/>
  <c r="NN536"/>
  <c r="NT536" s="1"/>
  <c r="NN538"/>
  <c r="NT538" s="1"/>
  <c r="NN540"/>
  <c r="NT540" s="1"/>
  <c r="NN542"/>
  <c r="NT542" s="1"/>
  <c r="NN543"/>
  <c r="NT543" s="1"/>
  <c r="NN545"/>
  <c r="NT545" s="1"/>
  <c r="NN547"/>
  <c r="NT547" s="1"/>
  <c r="NN549"/>
  <c r="NT549" s="1"/>
  <c r="LX544"/>
  <c r="MD544" s="1"/>
  <c r="LX546"/>
  <c r="MD546" s="1"/>
  <c r="LX548"/>
  <c r="MD548" s="1"/>
  <c r="LX536"/>
  <c r="MD536" s="1"/>
  <c r="LX538"/>
  <c r="MD538" s="1"/>
  <c r="LX540"/>
  <c r="MD540" s="1"/>
  <c r="LX542"/>
  <c r="MD542" s="1"/>
  <c r="LX543"/>
  <c r="MD543" s="1"/>
  <c r="LX545"/>
  <c r="MD545" s="1"/>
  <c r="LX547"/>
  <c r="MD547" s="1"/>
  <c r="LX549"/>
  <c r="MD549" s="1"/>
  <c r="KH544"/>
  <c r="KN544" s="1"/>
  <c r="KH546"/>
  <c r="KN546" s="1"/>
  <c r="KH548"/>
  <c r="KN548" s="1"/>
  <c r="KH536"/>
  <c r="KN536" s="1"/>
  <c r="KH538"/>
  <c r="KN538" s="1"/>
  <c r="KH540"/>
  <c r="KN540" s="1"/>
  <c r="KH542"/>
  <c r="KN542" s="1"/>
  <c r="KH543"/>
  <c r="KN543" s="1"/>
  <c r="KH545"/>
  <c r="KN545" s="1"/>
  <c r="KH547"/>
  <c r="KN547" s="1"/>
  <c r="KH549"/>
  <c r="KN549" s="1"/>
  <c r="IR544"/>
  <c r="IX544" s="1"/>
  <c r="IR546"/>
  <c r="IX546" s="1"/>
  <c r="IR548"/>
  <c r="IX548" s="1"/>
  <c r="IR536"/>
  <c r="IX536" s="1"/>
  <c r="IR538"/>
  <c r="IX538" s="1"/>
  <c r="IR540"/>
  <c r="IX540" s="1"/>
  <c r="IR542"/>
  <c r="IX542" s="1"/>
  <c r="IR543"/>
  <c r="IX543" s="1"/>
  <c r="IR545"/>
  <c r="IX545" s="1"/>
  <c r="IR547"/>
  <c r="IX547" s="1"/>
  <c r="IR549"/>
  <c r="IX549" s="1"/>
  <c r="HB542"/>
  <c r="HH542" s="1"/>
  <c r="HB544"/>
  <c r="HH544" s="1"/>
  <c r="HB546"/>
  <c r="HH546" s="1"/>
  <c r="HB548"/>
  <c r="HH548" s="1"/>
  <c r="HB536"/>
  <c r="HH536" s="1"/>
  <c r="HB538"/>
  <c r="HH538" s="1"/>
  <c r="HB540"/>
  <c r="HH540" s="1"/>
  <c r="HB543"/>
  <c r="HH543" s="1"/>
  <c r="HB545"/>
  <c r="HH545" s="1"/>
  <c r="HB547"/>
  <c r="HH547" s="1"/>
  <c r="HB549"/>
  <c r="HH549" s="1"/>
  <c r="AHU544"/>
  <c r="AIA544" s="1"/>
  <c r="AHU546"/>
  <c r="AIA546" s="1"/>
  <c r="AHU548"/>
  <c r="AIA548" s="1"/>
  <c r="AHU536"/>
  <c r="AIA536" s="1"/>
  <c r="AHU538"/>
  <c r="AIA538" s="1"/>
  <c r="AHU540"/>
  <c r="AIA540" s="1"/>
  <c r="AHU542"/>
  <c r="AIA542" s="1"/>
  <c r="AHU543"/>
  <c r="AIA543" s="1"/>
  <c r="AHU545"/>
  <c r="AIA545" s="1"/>
  <c r="AHU547"/>
  <c r="AIA547" s="1"/>
  <c r="AHU549"/>
  <c r="AIA549" s="1"/>
  <c r="AGE544"/>
  <c r="AGK544" s="1"/>
  <c r="AGE546"/>
  <c r="AGK546" s="1"/>
  <c r="AGE548"/>
  <c r="AGK548" s="1"/>
  <c r="AGE536"/>
  <c r="AGK536" s="1"/>
  <c r="AGE538"/>
  <c r="AGK538" s="1"/>
  <c r="AGE540"/>
  <c r="AGK540" s="1"/>
  <c r="AGE542"/>
  <c r="AGK542" s="1"/>
  <c r="AGE543"/>
  <c r="AGK543" s="1"/>
  <c r="AGE545"/>
  <c r="AGK545" s="1"/>
  <c r="AGE547"/>
  <c r="AGK547" s="1"/>
  <c r="AGE549"/>
  <c r="AGK549" s="1"/>
  <c r="AEO544"/>
  <c r="AEU544" s="1"/>
  <c r="AEO546"/>
  <c r="AEU546" s="1"/>
  <c r="AEO548"/>
  <c r="AEU548" s="1"/>
  <c r="AEO536"/>
  <c r="AEU536" s="1"/>
  <c r="AEO538"/>
  <c r="AEU538" s="1"/>
  <c r="AEO540"/>
  <c r="AEU540" s="1"/>
  <c r="AEO542"/>
  <c r="AEU542" s="1"/>
  <c r="AEO543"/>
  <c r="AEU543" s="1"/>
  <c r="AEO545"/>
  <c r="AEU545" s="1"/>
  <c r="AEO547"/>
  <c r="AEU547" s="1"/>
  <c r="AEO549"/>
  <c r="AEU549" s="1"/>
  <c r="ACY544"/>
  <c r="ADE544" s="1"/>
  <c r="ACY546"/>
  <c r="ADE546" s="1"/>
  <c r="ACY548"/>
  <c r="ADE548" s="1"/>
  <c r="ACY536"/>
  <c r="ADE536" s="1"/>
  <c r="ACY538"/>
  <c r="ADE538" s="1"/>
  <c r="ACY540"/>
  <c r="ADE540" s="1"/>
  <c r="ACY542"/>
  <c r="ADE542" s="1"/>
  <c r="ACY543"/>
  <c r="ADE543" s="1"/>
  <c r="ACY545"/>
  <c r="ADE545" s="1"/>
  <c r="ACY547"/>
  <c r="ADE547" s="1"/>
  <c r="ACY549"/>
  <c r="ADE549" s="1"/>
  <c r="ABI544"/>
  <c r="ABO544" s="1"/>
  <c r="ABI546"/>
  <c r="ABO546" s="1"/>
  <c r="ABI548"/>
  <c r="ABO548" s="1"/>
  <c r="ABI536"/>
  <c r="ABO536" s="1"/>
  <c r="ABI538"/>
  <c r="ABO538" s="1"/>
  <c r="ABI540"/>
  <c r="ABO540" s="1"/>
  <c r="ABI542"/>
  <c r="ABO542" s="1"/>
  <c r="ABI543"/>
  <c r="ABO543" s="1"/>
  <c r="ABI545"/>
  <c r="ABO545" s="1"/>
  <c r="ABI547"/>
  <c r="ABO547" s="1"/>
  <c r="ABI549"/>
  <c r="ABO549" s="1"/>
  <c r="ZS544"/>
  <c r="ZY544" s="1"/>
  <c r="ZS546"/>
  <c r="ZY546" s="1"/>
  <c r="ZS548"/>
  <c r="ZY548" s="1"/>
  <c r="ZS536"/>
  <c r="ZY536" s="1"/>
  <c r="ZS538"/>
  <c r="ZY538" s="1"/>
  <c r="ZS540"/>
  <c r="ZY540" s="1"/>
  <c r="ZS542"/>
  <c r="ZY542" s="1"/>
  <c r="ZS543"/>
  <c r="ZY543" s="1"/>
  <c r="ZS545"/>
  <c r="ZY545" s="1"/>
  <c r="ZS547"/>
  <c r="ZY547" s="1"/>
  <c r="ZS549"/>
  <c r="ZY549" s="1"/>
  <c r="YC544"/>
  <c r="YI544" s="1"/>
  <c r="YC546"/>
  <c r="YI546" s="1"/>
  <c r="YC548"/>
  <c r="YI548" s="1"/>
  <c r="YC536"/>
  <c r="YI536" s="1"/>
  <c r="YC538"/>
  <c r="YI538" s="1"/>
  <c r="YC540"/>
  <c r="YI540" s="1"/>
  <c r="YC542"/>
  <c r="YI542" s="1"/>
  <c r="YC543"/>
  <c r="YI543" s="1"/>
  <c r="YC545"/>
  <c r="YI545" s="1"/>
  <c r="YC547"/>
  <c r="YI547" s="1"/>
  <c r="YC549"/>
  <c r="YI549" s="1"/>
  <c r="WM544"/>
  <c r="WS544" s="1"/>
  <c r="WM546"/>
  <c r="WS546" s="1"/>
  <c r="WM548"/>
  <c r="WS548" s="1"/>
  <c r="WM536"/>
  <c r="WS536" s="1"/>
  <c r="WM538"/>
  <c r="WS538" s="1"/>
  <c r="WM540"/>
  <c r="WS540" s="1"/>
  <c r="WM542"/>
  <c r="WS542" s="1"/>
  <c r="WM543"/>
  <c r="WS543" s="1"/>
  <c r="WM545"/>
  <c r="WS545" s="1"/>
  <c r="WM547"/>
  <c r="WS547" s="1"/>
  <c r="WM549"/>
  <c r="WS549" s="1"/>
  <c r="FN544"/>
  <c r="FT544" s="1"/>
  <c r="FN546"/>
  <c r="FT546" s="1"/>
  <c r="FN548"/>
  <c r="FT548" s="1"/>
  <c r="FN536"/>
  <c r="FT536" s="1"/>
  <c r="FN538"/>
  <c r="FT538" s="1"/>
  <c r="FN540"/>
  <c r="FT540" s="1"/>
  <c r="FN542"/>
  <c r="FT542" s="1"/>
  <c r="FN543"/>
  <c r="FT543" s="1"/>
  <c r="FN545"/>
  <c r="FT545" s="1"/>
  <c r="FN547"/>
  <c r="FT547" s="1"/>
  <c r="FN549"/>
  <c r="FT549" s="1"/>
  <c r="DX544"/>
  <c r="ED544" s="1"/>
  <c r="DX546"/>
  <c r="ED546" s="1"/>
  <c r="DX548"/>
  <c r="ED548" s="1"/>
  <c r="DX536"/>
  <c r="ED536" s="1"/>
  <c r="DX538"/>
  <c r="ED538" s="1"/>
  <c r="DX540"/>
  <c r="ED540" s="1"/>
  <c r="DX542"/>
  <c r="ED542" s="1"/>
  <c r="DX543"/>
  <c r="ED543" s="1"/>
  <c r="DX545"/>
  <c r="ED545" s="1"/>
  <c r="DX547"/>
  <c r="ED547" s="1"/>
  <c r="DX549"/>
  <c r="ED549" s="1"/>
  <c r="CH544"/>
  <c r="CN544" s="1"/>
  <c r="CH546"/>
  <c r="CN546" s="1"/>
  <c r="CH548"/>
  <c r="CN548" s="1"/>
  <c r="CH536"/>
  <c r="CN536" s="1"/>
  <c r="CH538"/>
  <c r="CN538" s="1"/>
  <c r="CH540"/>
  <c r="CN540" s="1"/>
  <c r="CH542"/>
  <c r="CN542" s="1"/>
  <c r="CH543"/>
  <c r="CN543" s="1"/>
  <c r="CH545"/>
  <c r="CN545" s="1"/>
  <c r="CH547"/>
  <c r="CN547" s="1"/>
  <c r="CH549"/>
  <c r="CN549" s="1"/>
  <c r="AR544"/>
  <c r="AX544" s="1"/>
  <c r="AR546"/>
  <c r="AX546" s="1"/>
  <c r="AR548"/>
  <c r="AX548" s="1"/>
  <c r="AR536"/>
  <c r="AX536" s="1"/>
  <c r="AR538"/>
  <c r="AX538" s="1"/>
  <c r="AR540"/>
  <c r="AX540" s="1"/>
  <c r="AR542"/>
  <c r="AX542" s="1"/>
  <c r="AR543"/>
  <c r="AX543" s="1"/>
  <c r="AR545"/>
  <c r="AX545" s="1"/>
  <c r="AR547"/>
  <c r="AX547" s="1"/>
  <c r="AR549"/>
  <c r="AX549" s="1"/>
  <c r="ATX544"/>
  <c r="AUD544" s="1"/>
  <c r="ATX546"/>
  <c r="AUD546" s="1"/>
  <c r="ATX548"/>
  <c r="AUD548" s="1"/>
  <c r="ATX536"/>
  <c r="AUD536" s="1"/>
  <c r="ATX538"/>
  <c r="AUD538" s="1"/>
  <c r="ATX540"/>
  <c r="AUD540" s="1"/>
  <c r="ATX542"/>
  <c r="AUD542" s="1"/>
  <c r="ATX543"/>
  <c r="AUD543" s="1"/>
  <c r="ATX545"/>
  <c r="AUD545" s="1"/>
  <c r="ATX547"/>
  <c r="AUD547" s="1"/>
  <c r="ATX549"/>
  <c r="AUD549" s="1"/>
  <c r="ASH544"/>
  <c r="ASN544" s="1"/>
  <c r="ASH546"/>
  <c r="ASN546" s="1"/>
  <c r="ASH548"/>
  <c r="ASN548" s="1"/>
  <c r="ASH536"/>
  <c r="ASN536" s="1"/>
  <c r="ASH538"/>
  <c r="ASN538" s="1"/>
  <c r="ASH540"/>
  <c r="ASN540" s="1"/>
  <c r="ASH542"/>
  <c r="ASN542" s="1"/>
  <c r="ASH543"/>
  <c r="ASN543" s="1"/>
  <c r="ASH545"/>
  <c r="ASN545" s="1"/>
  <c r="ASH547"/>
  <c r="ASN547" s="1"/>
  <c r="ASH549"/>
  <c r="ASN549" s="1"/>
  <c r="AQR544"/>
  <c r="AQX544" s="1"/>
  <c r="AQR546"/>
  <c r="AQX546" s="1"/>
  <c r="AQR548"/>
  <c r="AQX548" s="1"/>
  <c r="AQR536"/>
  <c r="AQX536" s="1"/>
  <c r="AQR538"/>
  <c r="AQX538" s="1"/>
  <c r="AQR540"/>
  <c r="AQX540" s="1"/>
  <c r="AQR542"/>
  <c r="AQX542" s="1"/>
  <c r="AQR543"/>
  <c r="AQX543" s="1"/>
  <c r="AQR545"/>
  <c r="AQX545" s="1"/>
  <c r="AQR547"/>
  <c r="AQX547" s="1"/>
  <c r="AQR549"/>
  <c r="AQX549" s="1"/>
  <c r="APB544"/>
  <c r="APH544" s="1"/>
  <c r="APB546"/>
  <c r="APH546" s="1"/>
  <c r="APB548"/>
  <c r="APH548" s="1"/>
  <c r="APB536"/>
  <c r="APH536" s="1"/>
  <c r="APB538"/>
  <c r="APH538" s="1"/>
  <c r="APB540"/>
  <c r="APH540" s="1"/>
  <c r="APB542"/>
  <c r="APH542" s="1"/>
  <c r="APB543"/>
  <c r="APH543" s="1"/>
  <c r="APB545"/>
  <c r="APH545" s="1"/>
  <c r="APB547"/>
  <c r="APH547" s="1"/>
  <c r="APB549"/>
  <c r="APH549" s="1"/>
  <c r="ANL544"/>
  <c r="ANR544" s="1"/>
  <c r="ANL546"/>
  <c r="ANR546" s="1"/>
  <c r="ANL548"/>
  <c r="ANR548" s="1"/>
  <c r="ANL536"/>
  <c r="ANR536" s="1"/>
  <c r="ANL538"/>
  <c r="ANR538" s="1"/>
  <c r="ANL540"/>
  <c r="ANR540" s="1"/>
  <c r="ANL542"/>
  <c r="ANR542" s="1"/>
  <c r="ANL543"/>
  <c r="ANR543" s="1"/>
  <c r="ANL545"/>
  <c r="ANR545" s="1"/>
  <c r="ANL547"/>
  <c r="ANR547" s="1"/>
  <c r="ANL549"/>
  <c r="ANR549" s="1"/>
  <c r="ALV544"/>
  <c r="AMB544" s="1"/>
  <c r="ALV546"/>
  <c r="AMB546" s="1"/>
  <c r="ALV548"/>
  <c r="AMB548" s="1"/>
  <c r="ALV536"/>
  <c r="AMB536" s="1"/>
  <c r="ALV538"/>
  <c r="AMB538" s="1"/>
  <c r="ALV540"/>
  <c r="AMB540" s="1"/>
  <c r="ALV542"/>
  <c r="AMB542" s="1"/>
  <c r="ALV543"/>
  <c r="AMB543" s="1"/>
  <c r="ALV545"/>
  <c r="AMB545" s="1"/>
  <c r="ALV547"/>
  <c r="AMB547" s="1"/>
  <c r="ALV549"/>
  <c r="AMB549" s="1"/>
  <c r="AKF544"/>
  <c r="AKL544" s="1"/>
  <c r="AKF546"/>
  <c r="AKL546" s="1"/>
  <c r="AKF548"/>
  <c r="AKL548" s="1"/>
  <c r="AKF536"/>
  <c r="AKL536" s="1"/>
  <c r="AKF538"/>
  <c r="AKL538" s="1"/>
  <c r="AKF540"/>
  <c r="AKL540" s="1"/>
  <c r="AKF542"/>
  <c r="AKL542" s="1"/>
  <c r="AKF543"/>
  <c r="AKL543" s="1"/>
  <c r="AKF545"/>
  <c r="AKL545" s="1"/>
  <c r="AKF547"/>
  <c r="AKL547" s="1"/>
  <c r="AKF549"/>
  <c r="AKL549" s="1"/>
  <c r="AIP544"/>
  <c r="AIV544" s="1"/>
  <c r="AIP546"/>
  <c r="AIV546" s="1"/>
  <c r="AIP548"/>
  <c r="AIV548" s="1"/>
  <c r="AIP536"/>
  <c r="AIV536" s="1"/>
  <c r="AIP538"/>
  <c r="AIV538" s="1"/>
  <c r="AIP540"/>
  <c r="AIV540" s="1"/>
  <c r="AIP542"/>
  <c r="AIV542" s="1"/>
  <c r="AIP543"/>
  <c r="AIV543" s="1"/>
  <c r="AIP545"/>
  <c r="AIV545" s="1"/>
  <c r="AIP547"/>
  <c r="AIV547" s="1"/>
  <c r="AIP549"/>
  <c r="AIV549" s="1"/>
  <c r="UB544"/>
  <c r="UH544" s="1"/>
  <c r="UB546"/>
  <c r="UH546" s="1"/>
  <c r="UB548"/>
  <c r="UH548" s="1"/>
  <c r="UB536"/>
  <c r="UH536" s="1"/>
  <c r="UB538"/>
  <c r="UH538" s="1"/>
  <c r="UB540"/>
  <c r="UH540" s="1"/>
  <c r="UB542"/>
  <c r="UH542" s="1"/>
  <c r="UB543"/>
  <c r="UH543" s="1"/>
  <c r="UB545"/>
  <c r="UH545" s="1"/>
  <c r="UB547"/>
  <c r="UH547" s="1"/>
  <c r="UB549"/>
  <c r="UH549" s="1"/>
  <c r="SL544"/>
  <c r="SR544" s="1"/>
  <c r="SL546"/>
  <c r="SR546" s="1"/>
  <c r="SL548"/>
  <c r="SR548" s="1"/>
  <c r="SL536"/>
  <c r="SR536" s="1"/>
  <c r="SL538"/>
  <c r="SR538" s="1"/>
  <c r="SL540"/>
  <c r="SR540" s="1"/>
  <c r="SL542"/>
  <c r="SR542" s="1"/>
  <c r="SL543"/>
  <c r="SR543" s="1"/>
  <c r="SL545"/>
  <c r="SR545" s="1"/>
  <c r="SL547"/>
  <c r="SR547" s="1"/>
  <c r="SL549"/>
  <c r="SR549" s="1"/>
  <c r="QV544"/>
  <c r="RB544" s="1"/>
  <c r="QV546"/>
  <c r="RB546" s="1"/>
  <c r="QV548"/>
  <c r="RB548" s="1"/>
  <c r="QV536"/>
  <c r="RB536" s="1"/>
  <c r="QV538"/>
  <c r="RB538" s="1"/>
  <c r="QV540"/>
  <c r="RB540" s="1"/>
  <c r="QV542"/>
  <c r="RB542" s="1"/>
  <c r="QV543"/>
  <c r="RB543" s="1"/>
  <c r="QV545"/>
  <c r="RB545" s="1"/>
  <c r="QV547"/>
  <c r="RB547" s="1"/>
  <c r="QV549"/>
  <c r="RB549" s="1"/>
  <c r="PF544"/>
  <c r="PL544" s="1"/>
  <c r="PF546"/>
  <c r="PL546" s="1"/>
  <c r="PF548"/>
  <c r="PL548" s="1"/>
  <c r="PF536"/>
  <c r="PL536" s="1"/>
  <c r="PF538"/>
  <c r="PL538" s="1"/>
  <c r="PF540"/>
  <c r="PL540" s="1"/>
  <c r="PF542"/>
  <c r="PL542" s="1"/>
  <c r="PF543"/>
  <c r="PL543" s="1"/>
  <c r="PF545"/>
  <c r="PL545" s="1"/>
  <c r="PF547"/>
  <c r="PL547" s="1"/>
  <c r="PF549"/>
  <c r="PL549" s="1"/>
  <c r="NP544"/>
  <c r="NV544" s="1"/>
  <c r="NP546"/>
  <c r="NV546" s="1"/>
  <c r="NP548"/>
  <c r="NV548" s="1"/>
  <c r="NP536"/>
  <c r="NV536" s="1"/>
  <c r="NP538"/>
  <c r="NV538" s="1"/>
  <c r="NP540"/>
  <c r="NV540" s="1"/>
  <c r="NP542"/>
  <c r="NV542" s="1"/>
  <c r="NP543"/>
  <c r="NV543" s="1"/>
  <c r="NP545"/>
  <c r="NV545" s="1"/>
  <c r="NP547"/>
  <c r="NV547" s="1"/>
  <c r="NP549"/>
  <c r="NV549" s="1"/>
  <c r="LZ544"/>
  <c r="MF544" s="1"/>
  <c r="LZ546"/>
  <c r="MF546" s="1"/>
  <c r="LZ548"/>
  <c r="MF548" s="1"/>
  <c r="LZ536"/>
  <c r="MF536" s="1"/>
  <c r="LZ538"/>
  <c r="MF538" s="1"/>
  <c r="LZ540"/>
  <c r="MF540" s="1"/>
  <c r="LZ542"/>
  <c r="MF542" s="1"/>
  <c r="LZ543"/>
  <c r="MF543" s="1"/>
  <c r="LZ545"/>
  <c r="MF545" s="1"/>
  <c r="LZ547"/>
  <c r="MF547" s="1"/>
  <c r="LZ549"/>
  <c r="MF549" s="1"/>
  <c r="KJ544"/>
  <c r="KP544" s="1"/>
  <c r="KJ546"/>
  <c r="KP546" s="1"/>
  <c r="KJ548"/>
  <c r="KP548" s="1"/>
  <c r="KJ536"/>
  <c r="KP536" s="1"/>
  <c r="KJ538"/>
  <c r="KP538" s="1"/>
  <c r="KJ540"/>
  <c r="KP540" s="1"/>
  <c r="KJ542"/>
  <c r="KP542" s="1"/>
  <c r="KJ543"/>
  <c r="KP543" s="1"/>
  <c r="KJ545"/>
  <c r="KP545" s="1"/>
  <c r="KJ547"/>
  <c r="KP547" s="1"/>
  <c r="KJ549"/>
  <c r="KP549" s="1"/>
  <c r="IT544"/>
  <c r="IZ544" s="1"/>
  <c r="IT546"/>
  <c r="IZ546" s="1"/>
  <c r="IT548"/>
  <c r="IZ548" s="1"/>
  <c r="IT536"/>
  <c r="IZ536" s="1"/>
  <c r="IT538"/>
  <c r="IZ538" s="1"/>
  <c r="IT540"/>
  <c r="IZ540" s="1"/>
  <c r="IT542"/>
  <c r="IZ542" s="1"/>
  <c r="IT543"/>
  <c r="IZ543" s="1"/>
  <c r="IT545"/>
  <c r="IZ545" s="1"/>
  <c r="IT547"/>
  <c r="IZ547" s="1"/>
  <c r="IT549"/>
  <c r="IZ549" s="1"/>
  <c r="HD542"/>
  <c r="HJ542" s="1"/>
  <c r="HD544"/>
  <c r="HJ544" s="1"/>
  <c r="HD546"/>
  <c r="HJ546" s="1"/>
  <c r="HD548"/>
  <c r="HJ548" s="1"/>
  <c r="HD536"/>
  <c r="HJ536" s="1"/>
  <c r="HD538"/>
  <c r="HJ538" s="1"/>
  <c r="HD540"/>
  <c r="HJ540" s="1"/>
  <c r="HD543"/>
  <c r="HJ543" s="1"/>
  <c r="HD545"/>
  <c r="HJ545" s="1"/>
  <c r="HD547"/>
  <c r="HJ547" s="1"/>
  <c r="HD549"/>
  <c r="HJ549" s="1"/>
  <c r="ATY552"/>
  <c r="AUE552" s="1"/>
  <c r="ATY554"/>
  <c r="AUE554" s="1"/>
  <c r="ATY556"/>
  <c r="AUE556" s="1"/>
  <c r="ATY558"/>
  <c r="AUE558" s="1"/>
  <c r="ATY560"/>
  <c r="AUE560" s="1"/>
  <c r="ATY553"/>
  <c r="AUE553" s="1"/>
  <c r="ATY555"/>
  <c r="AUE555" s="1"/>
  <c r="ATY557"/>
  <c r="AUE557" s="1"/>
  <c r="ATY559"/>
  <c r="AUE559" s="1"/>
  <c r="ATY561"/>
  <c r="AUE561" s="1"/>
  <c r="ATY544"/>
  <c r="AUE544" s="1"/>
  <c r="ATY548"/>
  <c r="AUE548" s="1"/>
  <c r="ATY536"/>
  <c r="AUE536" s="1"/>
  <c r="ATY538"/>
  <c r="AUE538" s="1"/>
  <c r="ATY540"/>
  <c r="AUE540" s="1"/>
  <c r="ATY542"/>
  <c r="AUE542" s="1"/>
  <c r="ATY537"/>
  <c r="AUE537" s="1"/>
  <c r="ATY539"/>
  <c r="AUE539" s="1"/>
  <c r="ATY541"/>
  <c r="AUE541" s="1"/>
  <c r="ATY546"/>
  <c r="AUE546" s="1"/>
  <c r="ATY543"/>
  <c r="AUE543" s="1"/>
  <c r="ATY545"/>
  <c r="AUE545" s="1"/>
  <c r="ATY549"/>
  <c r="AUE549" s="1"/>
  <c r="ATY547"/>
  <c r="AUE547" s="1"/>
  <c r="ASI552"/>
  <c r="ASO552" s="1"/>
  <c r="ASI554"/>
  <c r="ASO554" s="1"/>
  <c r="ASI556"/>
  <c r="ASO556" s="1"/>
  <c r="ASI558"/>
  <c r="ASO558" s="1"/>
  <c r="ASI553"/>
  <c r="ASO553" s="1"/>
  <c r="ASI557"/>
  <c r="ASO557" s="1"/>
  <c r="ASI559"/>
  <c r="ASO559" s="1"/>
  <c r="ASI561"/>
  <c r="ASO561" s="1"/>
  <c r="ASI544"/>
  <c r="ASO544" s="1"/>
  <c r="ASI548"/>
  <c r="ASO548" s="1"/>
  <c r="ASI560"/>
  <c r="ASO560" s="1"/>
  <c r="ASI536"/>
  <c r="ASO536" s="1"/>
  <c r="ASI538"/>
  <c r="ASO538" s="1"/>
  <c r="ASI540"/>
  <c r="ASO540" s="1"/>
  <c r="ASI542"/>
  <c r="ASO542" s="1"/>
  <c r="ASI555"/>
  <c r="ASO555" s="1"/>
  <c r="ASI537"/>
  <c r="ASO537" s="1"/>
  <c r="ASI539"/>
  <c r="ASO539" s="1"/>
  <c r="ASI541"/>
  <c r="ASO541" s="1"/>
  <c r="ASI546"/>
  <c r="ASO546" s="1"/>
  <c r="ASI543"/>
  <c r="ASO543" s="1"/>
  <c r="ASI545"/>
  <c r="ASO545" s="1"/>
  <c r="ASI549"/>
  <c r="ASO549" s="1"/>
  <c r="ASI547"/>
  <c r="ASO547" s="1"/>
  <c r="AQS552"/>
  <c r="AQY552" s="1"/>
  <c r="AQS554"/>
  <c r="AQY554" s="1"/>
  <c r="AQS556"/>
  <c r="AQY556" s="1"/>
  <c r="AQS558"/>
  <c r="AQY558" s="1"/>
  <c r="AQS560"/>
  <c r="AQY560" s="1"/>
  <c r="AQS553"/>
  <c r="AQY553" s="1"/>
  <c r="AQS555"/>
  <c r="AQY555" s="1"/>
  <c r="AQS557"/>
  <c r="AQY557" s="1"/>
  <c r="AQS559"/>
  <c r="AQY559" s="1"/>
  <c r="AQS561"/>
  <c r="AQY561" s="1"/>
  <c r="AQS544"/>
  <c r="AQY544" s="1"/>
  <c r="AQS548"/>
  <c r="AQY548" s="1"/>
  <c r="AQS536"/>
  <c r="AQY536" s="1"/>
  <c r="AQS538"/>
  <c r="AQY538" s="1"/>
  <c r="AQS540"/>
  <c r="AQY540" s="1"/>
  <c r="AQS542"/>
  <c r="AQY542" s="1"/>
  <c r="AQS537"/>
  <c r="AQY537" s="1"/>
  <c r="AQS539"/>
  <c r="AQY539" s="1"/>
  <c r="AQS541"/>
  <c r="AQY541" s="1"/>
  <c r="AQS546"/>
  <c r="AQY546" s="1"/>
  <c r="AQS543"/>
  <c r="AQY543" s="1"/>
  <c r="AQS545"/>
  <c r="AQY545" s="1"/>
  <c r="AQS549"/>
  <c r="AQY549" s="1"/>
  <c r="AQS547"/>
  <c r="AQY547" s="1"/>
  <c r="APC552"/>
  <c r="API552" s="1"/>
  <c r="APC554"/>
  <c r="API554" s="1"/>
  <c r="APC556"/>
  <c r="API556" s="1"/>
  <c r="APC558"/>
  <c r="API558" s="1"/>
  <c r="APC553"/>
  <c r="API553" s="1"/>
  <c r="APC557"/>
  <c r="API557" s="1"/>
  <c r="APC559"/>
  <c r="API559" s="1"/>
  <c r="APC561"/>
  <c r="API561" s="1"/>
  <c r="APC544"/>
  <c r="API544" s="1"/>
  <c r="APC548"/>
  <c r="API548" s="1"/>
  <c r="APC560"/>
  <c r="API560" s="1"/>
  <c r="APC536"/>
  <c r="API536" s="1"/>
  <c r="APC538"/>
  <c r="API538" s="1"/>
  <c r="APC540"/>
  <c r="API540" s="1"/>
  <c r="APC542"/>
  <c r="API542" s="1"/>
  <c r="APC555"/>
  <c r="API555" s="1"/>
  <c r="APC537"/>
  <c r="API537" s="1"/>
  <c r="APC539"/>
  <c r="API539" s="1"/>
  <c r="APC541"/>
  <c r="API541" s="1"/>
  <c r="APC546"/>
  <c r="API546" s="1"/>
  <c r="APC543"/>
  <c r="API543" s="1"/>
  <c r="APC545"/>
  <c r="API545" s="1"/>
  <c r="APC549"/>
  <c r="API549" s="1"/>
  <c r="APC547"/>
  <c r="API547" s="1"/>
  <c r="ANM552"/>
  <c r="ANS552" s="1"/>
  <c r="ANM554"/>
  <c r="ANS554" s="1"/>
  <c r="ANM556"/>
  <c r="ANS556" s="1"/>
  <c r="ANM558"/>
  <c r="ANS558" s="1"/>
  <c r="ANM560"/>
  <c r="ANS560" s="1"/>
  <c r="ANM553"/>
  <c r="ANS553" s="1"/>
  <c r="ANM555"/>
  <c r="ANS555" s="1"/>
  <c r="ANM557"/>
  <c r="ANS557" s="1"/>
  <c r="ANM559"/>
  <c r="ANS559" s="1"/>
  <c r="ANM561"/>
  <c r="ANS561" s="1"/>
  <c r="ANM544"/>
  <c r="ANS544" s="1"/>
  <c r="ANM548"/>
  <c r="ANS548" s="1"/>
  <c r="ANM536"/>
  <c r="ANS536" s="1"/>
  <c r="ANM538"/>
  <c r="ANS538" s="1"/>
  <c r="ANM540"/>
  <c r="ANS540" s="1"/>
  <c r="ANM542"/>
  <c r="ANS542" s="1"/>
  <c r="ANM537"/>
  <c r="ANS537" s="1"/>
  <c r="ANM539"/>
  <c r="ANS539" s="1"/>
  <c r="ANM541"/>
  <c r="ANS541" s="1"/>
  <c r="ANM546"/>
  <c r="ANS546" s="1"/>
  <c r="ANM543"/>
  <c r="ANS543" s="1"/>
  <c r="ANM545"/>
  <c r="ANS545" s="1"/>
  <c r="ANM549"/>
  <c r="ANS549" s="1"/>
  <c r="ANM547"/>
  <c r="ANS547" s="1"/>
  <c r="ALW552"/>
  <c r="AMC552" s="1"/>
  <c r="ALW554"/>
  <c r="AMC554" s="1"/>
  <c r="ALW556"/>
  <c r="AMC556" s="1"/>
  <c r="ALW558"/>
  <c r="AMC558" s="1"/>
  <c r="ALW553"/>
  <c r="AMC553" s="1"/>
  <c r="ALW557"/>
  <c r="AMC557" s="1"/>
  <c r="ALW559"/>
  <c r="AMC559" s="1"/>
  <c r="ALW561"/>
  <c r="AMC561" s="1"/>
  <c r="ALW544"/>
  <c r="AMC544" s="1"/>
  <c r="ALW548"/>
  <c r="AMC548" s="1"/>
  <c r="ALW560"/>
  <c r="AMC560" s="1"/>
  <c r="ALW536"/>
  <c r="AMC536" s="1"/>
  <c r="ALW538"/>
  <c r="AMC538" s="1"/>
  <c r="ALW540"/>
  <c r="AMC540" s="1"/>
  <c r="ALW542"/>
  <c r="AMC542" s="1"/>
  <c r="ALW555"/>
  <c r="AMC555" s="1"/>
  <c r="ALW537"/>
  <c r="AMC537" s="1"/>
  <c r="ALW539"/>
  <c r="AMC539" s="1"/>
  <c r="ALW541"/>
  <c r="AMC541" s="1"/>
  <c r="ALW546"/>
  <c r="AMC546" s="1"/>
  <c r="ALW543"/>
  <c r="AMC543" s="1"/>
  <c r="ALW545"/>
  <c r="AMC545" s="1"/>
  <c r="ALW549"/>
  <c r="AMC549" s="1"/>
  <c r="ALW547"/>
  <c r="AMC547" s="1"/>
  <c r="AKG552"/>
  <c r="AKM552" s="1"/>
  <c r="AKG554"/>
  <c r="AKM554" s="1"/>
  <c r="AKG556"/>
  <c r="AKM556" s="1"/>
  <c r="AKG558"/>
  <c r="AKM558" s="1"/>
  <c r="AKG560"/>
  <c r="AKM560" s="1"/>
  <c r="AKG553"/>
  <c r="AKM553" s="1"/>
  <c r="AKG555"/>
  <c r="AKM555" s="1"/>
  <c r="AKG557"/>
  <c r="AKM557" s="1"/>
  <c r="AKG559"/>
  <c r="AKM559" s="1"/>
  <c r="AKG561"/>
  <c r="AKM561" s="1"/>
  <c r="AKG544"/>
  <c r="AKM544" s="1"/>
  <c r="AKG548"/>
  <c r="AKM548" s="1"/>
  <c r="AKG536"/>
  <c r="AKM536" s="1"/>
  <c r="AKG538"/>
  <c r="AKM538" s="1"/>
  <c r="AKG540"/>
  <c r="AKM540" s="1"/>
  <c r="AKG542"/>
  <c r="AKM542" s="1"/>
  <c r="AKG537"/>
  <c r="AKM537" s="1"/>
  <c r="AKG539"/>
  <c r="AKM539" s="1"/>
  <c r="AKG541"/>
  <c r="AKM541" s="1"/>
  <c r="AKG546"/>
  <c r="AKM546" s="1"/>
  <c r="AKG543"/>
  <c r="AKM543" s="1"/>
  <c r="AKG545"/>
  <c r="AKM545" s="1"/>
  <c r="AKG549"/>
  <c r="AKM549" s="1"/>
  <c r="AKG547"/>
  <c r="AKM547" s="1"/>
  <c r="AIQ552"/>
  <c r="AIW552" s="1"/>
  <c r="AIQ554"/>
  <c r="AIW554" s="1"/>
  <c r="AIQ556"/>
  <c r="AIW556" s="1"/>
  <c r="AIQ558"/>
  <c r="AIW558" s="1"/>
  <c r="AIQ553"/>
  <c r="AIW553" s="1"/>
  <c r="AIQ557"/>
  <c r="AIW557" s="1"/>
  <c r="AIQ559"/>
  <c r="AIW559" s="1"/>
  <c r="AIQ561"/>
  <c r="AIW561" s="1"/>
  <c r="AIQ544"/>
  <c r="AIW544" s="1"/>
  <c r="AIQ548"/>
  <c r="AIW548" s="1"/>
  <c r="AIQ560"/>
  <c r="AIW560" s="1"/>
  <c r="AIQ536"/>
  <c r="AIW536" s="1"/>
  <c r="AIQ538"/>
  <c r="AIW538" s="1"/>
  <c r="AIQ540"/>
  <c r="AIW540" s="1"/>
  <c r="AIQ542"/>
  <c r="AIW542" s="1"/>
  <c r="AIQ555"/>
  <c r="AIW555" s="1"/>
  <c r="AIQ537"/>
  <c r="AIW537" s="1"/>
  <c r="AIQ539"/>
  <c r="AIW539" s="1"/>
  <c r="AIQ541"/>
  <c r="AIW541" s="1"/>
  <c r="AIQ546"/>
  <c r="AIW546" s="1"/>
  <c r="AIQ543"/>
  <c r="AIW543" s="1"/>
  <c r="AIQ545"/>
  <c r="AIW545" s="1"/>
  <c r="AIQ549"/>
  <c r="AIW549" s="1"/>
  <c r="AIQ547"/>
  <c r="AIW547" s="1"/>
  <c r="UC552"/>
  <c r="UI552" s="1"/>
  <c r="UC554"/>
  <c r="UI554" s="1"/>
  <c r="UC556"/>
  <c r="UI556" s="1"/>
  <c r="UC558"/>
  <c r="UI558" s="1"/>
  <c r="UC560"/>
  <c r="UI560" s="1"/>
  <c r="UC553"/>
  <c r="UI553" s="1"/>
  <c r="UC555"/>
  <c r="UI555" s="1"/>
  <c r="UC557"/>
  <c r="UI557" s="1"/>
  <c r="UC561"/>
  <c r="UI561" s="1"/>
  <c r="UC544"/>
  <c r="UI544" s="1"/>
  <c r="UC548"/>
  <c r="UI548" s="1"/>
  <c r="UC536"/>
  <c r="UI536" s="1"/>
  <c r="UC538"/>
  <c r="UI538" s="1"/>
  <c r="UC540"/>
  <c r="UI540" s="1"/>
  <c r="UC542"/>
  <c r="UI542" s="1"/>
  <c r="UC559"/>
  <c r="UI559" s="1"/>
  <c r="UC537"/>
  <c r="UI537" s="1"/>
  <c r="UC539"/>
  <c r="UI539" s="1"/>
  <c r="UC541"/>
  <c r="UI541" s="1"/>
  <c r="UC546"/>
  <c r="UI546" s="1"/>
  <c r="UC543"/>
  <c r="UI543" s="1"/>
  <c r="UC545"/>
  <c r="UI545" s="1"/>
  <c r="UC547"/>
  <c r="UI547" s="1"/>
  <c r="UC549"/>
  <c r="UI549" s="1"/>
  <c r="SM552"/>
  <c r="SS552" s="1"/>
  <c r="SM554"/>
  <c r="SS554" s="1"/>
  <c r="SM556"/>
  <c r="SS556" s="1"/>
  <c r="SM558"/>
  <c r="SS558" s="1"/>
  <c r="SM553"/>
  <c r="SS553" s="1"/>
  <c r="SM557"/>
  <c r="SS557" s="1"/>
  <c r="SM561"/>
  <c r="SS561" s="1"/>
  <c r="SM544"/>
  <c r="SS544" s="1"/>
  <c r="SM548"/>
  <c r="SS548" s="1"/>
  <c r="SM560"/>
  <c r="SS560" s="1"/>
  <c r="SM536"/>
  <c r="SS536" s="1"/>
  <c r="SM538"/>
  <c r="SS538" s="1"/>
  <c r="SM540"/>
  <c r="SS540" s="1"/>
  <c r="SM542"/>
  <c r="SS542" s="1"/>
  <c r="SM555"/>
  <c r="SS555" s="1"/>
  <c r="SM559"/>
  <c r="SS559" s="1"/>
  <c r="SM537"/>
  <c r="SS537" s="1"/>
  <c r="SM539"/>
  <c r="SS539" s="1"/>
  <c r="SM541"/>
  <c r="SS541" s="1"/>
  <c r="SM546"/>
  <c r="SS546" s="1"/>
  <c r="SM543"/>
  <c r="SS543" s="1"/>
  <c r="SM545"/>
  <c r="SS545" s="1"/>
  <c r="SM549"/>
  <c r="SS549" s="1"/>
  <c r="SM547"/>
  <c r="SS547" s="1"/>
  <c r="QW552"/>
  <c r="RC552" s="1"/>
  <c r="QW554"/>
  <c r="RC554" s="1"/>
  <c r="QW556"/>
  <c r="RC556" s="1"/>
  <c r="QW558"/>
  <c r="RC558" s="1"/>
  <c r="QW560"/>
  <c r="RC560" s="1"/>
  <c r="QW553"/>
  <c r="RC553" s="1"/>
  <c r="QW555"/>
  <c r="RC555" s="1"/>
  <c r="QW557"/>
  <c r="RC557" s="1"/>
  <c r="QW561"/>
  <c r="RC561" s="1"/>
  <c r="QW544"/>
  <c r="RC544" s="1"/>
  <c r="QW548"/>
  <c r="RC548" s="1"/>
  <c r="QW536"/>
  <c r="RC536" s="1"/>
  <c r="QW538"/>
  <c r="RC538" s="1"/>
  <c r="QW540"/>
  <c r="RC540" s="1"/>
  <c r="QW542"/>
  <c r="RC542" s="1"/>
  <c r="QW559"/>
  <c r="RC559" s="1"/>
  <c r="QW537"/>
  <c r="RC537" s="1"/>
  <c r="QW539"/>
  <c r="RC539" s="1"/>
  <c r="QW541"/>
  <c r="RC541" s="1"/>
  <c r="QW546"/>
  <c r="RC546" s="1"/>
  <c r="QW543"/>
  <c r="RC543" s="1"/>
  <c r="QW545"/>
  <c r="RC545" s="1"/>
  <c r="QW547"/>
  <c r="RC547" s="1"/>
  <c r="QW549"/>
  <c r="RC549" s="1"/>
  <c r="PG552"/>
  <c r="PM552" s="1"/>
  <c r="PG554"/>
  <c r="PM554" s="1"/>
  <c r="PG556"/>
  <c r="PM556" s="1"/>
  <c r="PG558"/>
  <c r="PM558" s="1"/>
  <c r="PG553"/>
  <c r="PM553" s="1"/>
  <c r="PG557"/>
  <c r="PM557" s="1"/>
  <c r="PG559"/>
  <c r="PM559" s="1"/>
  <c r="PG561"/>
  <c r="PM561" s="1"/>
  <c r="PG544"/>
  <c r="PM544" s="1"/>
  <c r="PG548"/>
  <c r="PM548" s="1"/>
  <c r="PG560"/>
  <c r="PM560" s="1"/>
  <c r="PG536"/>
  <c r="PM536" s="1"/>
  <c r="PG538"/>
  <c r="PM538" s="1"/>
  <c r="PG540"/>
  <c r="PM540" s="1"/>
  <c r="PG542"/>
  <c r="PM542" s="1"/>
  <c r="PG555"/>
  <c r="PM555" s="1"/>
  <c r="PG537"/>
  <c r="PM537" s="1"/>
  <c r="PG539"/>
  <c r="PM539" s="1"/>
  <c r="PG541"/>
  <c r="PM541" s="1"/>
  <c r="PG546"/>
  <c r="PM546" s="1"/>
  <c r="PG543"/>
  <c r="PM543" s="1"/>
  <c r="PG545"/>
  <c r="PM545" s="1"/>
  <c r="PG549"/>
  <c r="PM549" s="1"/>
  <c r="PG547"/>
  <c r="PM547" s="1"/>
  <c r="NQ552"/>
  <c r="NW552" s="1"/>
  <c r="NQ554"/>
  <c r="NW554" s="1"/>
  <c r="NQ556"/>
  <c r="NW556" s="1"/>
  <c r="NQ558"/>
  <c r="NW558" s="1"/>
  <c r="NQ560"/>
  <c r="NW560" s="1"/>
  <c r="NQ553"/>
  <c r="NW553" s="1"/>
  <c r="NQ555"/>
  <c r="NW555" s="1"/>
  <c r="NQ557"/>
  <c r="NW557" s="1"/>
  <c r="NQ561"/>
  <c r="NW561" s="1"/>
  <c r="NQ544"/>
  <c r="NW544" s="1"/>
  <c r="NQ548"/>
  <c r="NW548" s="1"/>
  <c r="NQ536"/>
  <c r="NW536" s="1"/>
  <c r="NQ538"/>
  <c r="NW538" s="1"/>
  <c r="NQ540"/>
  <c r="NW540" s="1"/>
  <c r="NQ542"/>
  <c r="NW542" s="1"/>
  <c r="NQ559"/>
  <c r="NW559" s="1"/>
  <c r="NQ537"/>
  <c r="NW537" s="1"/>
  <c r="NQ539"/>
  <c r="NW539" s="1"/>
  <c r="NQ541"/>
  <c r="NW541" s="1"/>
  <c r="NQ546"/>
  <c r="NW546" s="1"/>
  <c r="NQ543"/>
  <c r="NW543" s="1"/>
  <c r="NQ545"/>
  <c r="NW545" s="1"/>
  <c r="NQ547"/>
  <c r="NW547" s="1"/>
  <c r="NQ549"/>
  <c r="NW549" s="1"/>
  <c r="MA552"/>
  <c r="MG552" s="1"/>
  <c r="MA554"/>
  <c r="MG554" s="1"/>
  <c r="MA556"/>
  <c r="MG556" s="1"/>
  <c r="MA558"/>
  <c r="MG558" s="1"/>
  <c r="MA553"/>
  <c r="MG553" s="1"/>
  <c r="MA557"/>
  <c r="MG557" s="1"/>
  <c r="MA561"/>
  <c r="MG561" s="1"/>
  <c r="MA544"/>
  <c r="MG544" s="1"/>
  <c r="MA548"/>
  <c r="MG548" s="1"/>
  <c r="MA560"/>
  <c r="MG560" s="1"/>
  <c r="MA536"/>
  <c r="MG536" s="1"/>
  <c r="MA538"/>
  <c r="MG538" s="1"/>
  <c r="MA540"/>
  <c r="MG540" s="1"/>
  <c r="MA542"/>
  <c r="MG542" s="1"/>
  <c r="MA555"/>
  <c r="MG555" s="1"/>
  <c r="MA559"/>
  <c r="MG559" s="1"/>
  <c r="MA537"/>
  <c r="MG537" s="1"/>
  <c r="MA539"/>
  <c r="MG539" s="1"/>
  <c r="MA541"/>
  <c r="MG541" s="1"/>
  <c r="MA546"/>
  <c r="MG546" s="1"/>
  <c r="MA543"/>
  <c r="MG543" s="1"/>
  <c r="MA545"/>
  <c r="MG545" s="1"/>
  <c r="MA549"/>
  <c r="MG549" s="1"/>
  <c r="MA547"/>
  <c r="MG547" s="1"/>
  <c r="KK552"/>
  <c r="KQ552" s="1"/>
  <c r="KK554"/>
  <c r="KQ554" s="1"/>
  <c r="KK556"/>
  <c r="KQ556" s="1"/>
  <c r="KK558"/>
  <c r="KQ558" s="1"/>
  <c r="KK560"/>
  <c r="KQ560" s="1"/>
  <c r="KK553"/>
  <c r="KQ553" s="1"/>
  <c r="KK555"/>
  <c r="KQ555" s="1"/>
  <c r="KK557"/>
  <c r="KQ557" s="1"/>
  <c r="KK561"/>
  <c r="KQ561" s="1"/>
  <c r="KK544"/>
  <c r="KQ544" s="1"/>
  <c r="KK548"/>
  <c r="KQ548" s="1"/>
  <c r="KK536"/>
  <c r="KQ536" s="1"/>
  <c r="KK538"/>
  <c r="KQ538" s="1"/>
  <c r="KK540"/>
  <c r="KQ540" s="1"/>
  <c r="KK542"/>
  <c r="KQ542" s="1"/>
  <c r="KK559"/>
  <c r="KQ559" s="1"/>
  <c r="KK537"/>
  <c r="KQ537" s="1"/>
  <c r="KK539"/>
  <c r="KQ539" s="1"/>
  <c r="KK541"/>
  <c r="KQ541" s="1"/>
  <c r="KK546"/>
  <c r="KQ546" s="1"/>
  <c r="KK543"/>
  <c r="KQ543" s="1"/>
  <c r="KK545"/>
  <c r="KQ545" s="1"/>
  <c r="KK547"/>
  <c r="KQ547" s="1"/>
  <c r="KK549"/>
  <c r="KQ549" s="1"/>
  <c r="IU552"/>
  <c r="JA552" s="1"/>
  <c r="IU554"/>
  <c r="JA554" s="1"/>
  <c r="IU556"/>
  <c r="JA556" s="1"/>
  <c r="IU558"/>
  <c r="JA558" s="1"/>
  <c r="IU553"/>
  <c r="JA553" s="1"/>
  <c r="IU557"/>
  <c r="JA557" s="1"/>
  <c r="IU559"/>
  <c r="JA559" s="1"/>
  <c r="IU561"/>
  <c r="JA561" s="1"/>
  <c r="IU544"/>
  <c r="JA544" s="1"/>
  <c r="IU548"/>
  <c r="JA548" s="1"/>
  <c r="IU560"/>
  <c r="JA560" s="1"/>
  <c r="IU536"/>
  <c r="JA536" s="1"/>
  <c r="IU538"/>
  <c r="JA538" s="1"/>
  <c r="IU540"/>
  <c r="JA540" s="1"/>
  <c r="IU542"/>
  <c r="JA542" s="1"/>
  <c r="IU555"/>
  <c r="JA555" s="1"/>
  <c r="IU537"/>
  <c r="JA537" s="1"/>
  <c r="IU539"/>
  <c r="JA539" s="1"/>
  <c r="IU541"/>
  <c r="JA541" s="1"/>
  <c r="IU546"/>
  <c r="JA546" s="1"/>
  <c r="IU543"/>
  <c r="JA543" s="1"/>
  <c r="IU545"/>
  <c r="JA545" s="1"/>
  <c r="IU549"/>
  <c r="JA549" s="1"/>
  <c r="IU547"/>
  <c r="JA547" s="1"/>
  <c r="AHV552"/>
  <c r="AIB552" s="1"/>
  <c r="AHV554"/>
  <c r="AIB554" s="1"/>
  <c r="AHV558"/>
  <c r="AIB558" s="1"/>
  <c r="AHV553"/>
  <c r="AIB553" s="1"/>
  <c r="AHV555"/>
  <c r="AIB555" s="1"/>
  <c r="AHV557"/>
  <c r="AIB557" s="1"/>
  <c r="AHV544"/>
  <c r="AIB544" s="1"/>
  <c r="AHV548"/>
  <c r="AIB548" s="1"/>
  <c r="AHV556"/>
  <c r="AIB556" s="1"/>
  <c r="AHV560"/>
  <c r="AIB560" s="1"/>
  <c r="AHV536"/>
  <c r="AIB536" s="1"/>
  <c r="AHV538"/>
  <c r="AIB538" s="1"/>
  <c r="AHV540"/>
  <c r="AIB540" s="1"/>
  <c r="AHV542"/>
  <c r="AIB542" s="1"/>
  <c r="AHV559"/>
  <c r="AIB559" s="1"/>
  <c r="AHV561"/>
  <c r="AIB561" s="1"/>
  <c r="AHV537"/>
  <c r="AIB537" s="1"/>
  <c r="AHV539"/>
  <c r="AIB539" s="1"/>
  <c r="AHV541"/>
  <c r="AIB541" s="1"/>
  <c r="AHV546"/>
  <c r="AIB546" s="1"/>
  <c r="AHV543"/>
  <c r="AIB543" s="1"/>
  <c r="AHV545"/>
  <c r="AIB545" s="1"/>
  <c r="AHV547"/>
  <c r="AIB547" s="1"/>
  <c r="AHV549"/>
  <c r="AIB549" s="1"/>
  <c r="AGF552"/>
  <c r="AGL552" s="1"/>
  <c r="AGF554"/>
  <c r="AGL554" s="1"/>
  <c r="AGF558"/>
  <c r="AGL558" s="1"/>
  <c r="AGF560"/>
  <c r="AGL560" s="1"/>
  <c r="AGF553"/>
  <c r="AGL553" s="1"/>
  <c r="AGF555"/>
  <c r="AGL555" s="1"/>
  <c r="AGF557"/>
  <c r="AGL557" s="1"/>
  <c r="AGF559"/>
  <c r="AGL559" s="1"/>
  <c r="AGF544"/>
  <c r="AGL544" s="1"/>
  <c r="AGF548"/>
  <c r="AGL548" s="1"/>
  <c r="AGF556"/>
  <c r="AGL556" s="1"/>
  <c r="AGF536"/>
  <c r="AGL536" s="1"/>
  <c r="AGF538"/>
  <c r="AGL538" s="1"/>
  <c r="AGF540"/>
  <c r="AGL540" s="1"/>
  <c r="AGF542"/>
  <c r="AGL542" s="1"/>
  <c r="AGF561"/>
  <c r="AGL561" s="1"/>
  <c r="AGF537"/>
  <c r="AGL537" s="1"/>
  <c r="AGF539"/>
  <c r="AGL539" s="1"/>
  <c r="AGF541"/>
  <c r="AGL541" s="1"/>
  <c r="AGF546"/>
  <c r="AGL546" s="1"/>
  <c r="AGF543"/>
  <c r="AGL543" s="1"/>
  <c r="AGF545"/>
  <c r="AGL545" s="1"/>
  <c r="AGF547"/>
  <c r="AGL547" s="1"/>
  <c r="AGF549"/>
  <c r="AGL549" s="1"/>
  <c r="AEP552"/>
  <c r="AEV552" s="1"/>
  <c r="AEP554"/>
  <c r="AEV554" s="1"/>
  <c r="AEP558"/>
  <c r="AEV558" s="1"/>
  <c r="AEP560"/>
  <c r="AEV560" s="1"/>
  <c r="AEP553"/>
  <c r="AEV553" s="1"/>
  <c r="AEP555"/>
  <c r="AEV555" s="1"/>
  <c r="AEP557"/>
  <c r="AEV557" s="1"/>
  <c r="AEP544"/>
  <c r="AEV544" s="1"/>
  <c r="AEP548"/>
  <c r="AEV548" s="1"/>
  <c r="AEP556"/>
  <c r="AEV556" s="1"/>
  <c r="AEP536"/>
  <c r="AEV536" s="1"/>
  <c r="AEP538"/>
  <c r="AEV538" s="1"/>
  <c r="AEP540"/>
  <c r="AEV540" s="1"/>
  <c r="AEP542"/>
  <c r="AEV542" s="1"/>
  <c r="AEP559"/>
  <c r="AEV559" s="1"/>
  <c r="AEP561"/>
  <c r="AEV561" s="1"/>
  <c r="AEP537"/>
  <c r="AEV537" s="1"/>
  <c r="AEP539"/>
  <c r="AEV539" s="1"/>
  <c r="AEP541"/>
  <c r="AEV541" s="1"/>
  <c r="AEP546"/>
  <c r="AEV546" s="1"/>
  <c r="AEP543"/>
  <c r="AEV543" s="1"/>
  <c r="AEP545"/>
  <c r="AEV545" s="1"/>
  <c r="AEP547"/>
  <c r="AEV547" s="1"/>
  <c r="AEP549"/>
  <c r="AEV549" s="1"/>
  <c r="ACZ552"/>
  <c r="ADF552" s="1"/>
  <c r="ACZ558"/>
  <c r="ADF558" s="1"/>
  <c r="ACZ560"/>
  <c r="ADF560" s="1"/>
  <c r="ACZ553"/>
  <c r="ADF553" s="1"/>
  <c r="ACZ557"/>
  <c r="ADF557" s="1"/>
  <c r="ACZ544"/>
  <c r="ADF544" s="1"/>
  <c r="ACZ548"/>
  <c r="ADF548" s="1"/>
  <c r="ACZ554"/>
  <c r="ADF554" s="1"/>
  <c r="ACZ556"/>
  <c r="ADF556" s="1"/>
  <c r="ACZ536"/>
  <c r="ADF536" s="1"/>
  <c r="ACZ538"/>
  <c r="ADF538" s="1"/>
  <c r="ACZ540"/>
  <c r="ADF540" s="1"/>
  <c r="ACZ542"/>
  <c r="ADF542" s="1"/>
  <c r="ACZ555"/>
  <c r="ADF555" s="1"/>
  <c r="ACZ559"/>
  <c r="ADF559" s="1"/>
  <c r="ACZ561"/>
  <c r="ADF561" s="1"/>
  <c r="ACZ537"/>
  <c r="ADF537" s="1"/>
  <c r="ACZ539"/>
  <c r="ADF539" s="1"/>
  <c r="ACZ541"/>
  <c r="ADF541" s="1"/>
  <c r="ACZ546"/>
  <c r="ADF546" s="1"/>
  <c r="ACZ543"/>
  <c r="ADF543" s="1"/>
  <c r="ACZ545"/>
  <c r="ADF545" s="1"/>
  <c r="ACZ547"/>
  <c r="ADF547" s="1"/>
  <c r="ACZ549"/>
  <c r="ADF549" s="1"/>
  <c r="ABJ552"/>
  <c r="ABP552" s="1"/>
  <c r="ABJ554"/>
  <c r="ABP554" s="1"/>
  <c r="ABJ558"/>
  <c r="ABP558" s="1"/>
  <c r="ABJ553"/>
  <c r="ABP553" s="1"/>
  <c r="ABJ555"/>
  <c r="ABP555" s="1"/>
  <c r="ABJ557"/>
  <c r="ABP557" s="1"/>
  <c r="ABJ544"/>
  <c r="ABP544" s="1"/>
  <c r="ABJ548"/>
  <c r="ABP548" s="1"/>
  <c r="ABJ556"/>
  <c r="ABP556" s="1"/>
  <c r="ABJ560"/>
  <c r="ABP560" s="1"/>
  <c r="ABJ536"/>
  <c r="ABP536" s="1"/>
  <c r="ABJ538"/>
  <c r="ABP538" s="1"/>
  <c r="ABJ540"/>
  <c r="ABP540" s="1"/>
  <c r="ABJ542"/>
  <c r="ABP542" s="1"/>
  <c r="ABJ559"/>
  <c r="ABP559" s="1"/>
  <c r="ABJ561"/>
  <c r="ABP561" s="1"/>
  <c r="ABJ537"/>
  <c r="ABP537" s="1"/>
  <c r="ABJ539"/>
  <c r="ABP539" s="1"/>
  <c r="ABJ541"/>
  <c r="ABP541" s="1"/>
  <c r="ABJ546"/>
  <c r="ABP546" s="1"/>
  <c r="ABJ543"/>
  <c r="ABP543" s="1"/>
  <c r="ABJ545"/>
  <c r="ABP545" s="1"/>
  <c r="ABJ547"/>
  <c r="ABP547" s="1"/>
  <c r="ABJ549"/>
  <c r="ABP549" s="1"/>
  <c r="ZT552"/>
  <c r="ZZ552" s="1"/>
  <c r="ZT554"/>
  <c r="ZZ554" s="1"/>
  <c r="ZT558"/>
  <c r="ZZ558" s="1"/>
  <c r="ZT560"/>
  <c r="ZZ560" s="1"/>
  <c r="ZT553"/>
  <c r="ZZ553" s="1"/>
  <c r="ZT555"/>
  <c r="ZZ555" s="1"/>
  <c r="ZT557"/>
  <c r="ZZ557" s="1"/>
  <c r="ZT559"/>
  <c r="ZZ559" s="1"/>
  <c r="ZT544"/>
  <c r="ZZ544" s="1"/>
  <c r="ZT548"/>
  <c r="ZZ548" s="1"/>
  <c r="ZT556"/>
  <c r="ZZ556" s="1"/>
  <c r="ZT536"/>
  <c r="ZZ536" s="1"/>
  <c r="ZT538"/>
  <c r="ZZ538" s="1"/>
  <c r="ZT540"/>
  <c r="ZZ540" s="1"/>
  <c r="ZT542"/>
  <c r="ZZ542" s="1"/>
  <c r="ZT561"/>
  <c r="ZZ561" s="1"/>
  <c r="ZT537"/>
  <c r="ZZ537" s="1"/>
  <c r="ZT539"/>
  <c r="ZZ539" s="1"/>
  <c r="ZT541"/>
  <c r="ZZ541" s="1"/>
  <c r="ZT546"/>
  <c r="ZZ546" s="1"/>
  <c r="ZT543"/>
  <c r="ZZ543" s="1"/>
  <c r="ZT545"/>
  <c r="ZZ545" s="1"/>
  <c r="ZT547"/>
  <c r="ZZ547" s="1"/>
  <c r="ZT549"/>
  <c r="ZZ549" s="1"/>
  <c r="YD552"/>
  <c r="YJ552" s="1"/>
  <c r="YD554"/>
  <c r="YJ554" s="1"/>
  <c r="YD558"/>
  <c r="YJ558" s="1"/>
  <c r="YD553"/>
  <c r="YJ553" s="1"/>
  <c r="YD555"/>
  <c r="YJ555" s="1"/>
  <c r="YD557"/>
  <c r="YJ557" s="1"/>
  <c r="YD544"/>
  <c r="YJ544" s="1"/>
  <c r="YD548"/>
  <c r="YJ548" s="1"/>
  <c r="YD556"/>
  <c r="YJ556" s="1"/>
  <c r="YD560"/>
  <c r="YJ560" s="1"/>
  <c r="YD536"/>
  <c r="YJ536" s="1"/>
  <c r="YD538"/>
  <c r="YJ538" s="1"/>
  <c r="YD540"/>
  <c r="YJ540" s="1"/>
  <c r="YD542"/>
  <c r="YJ542" s="1"/>
  <c r="YD559"/>
  <c r="YJ559" s="1"/>
  <c r="YD561"/>
  <c r="YJ561" s="1"/>
  <c r="YD537"/>
  <c r="YJ537" s="1"/>
  <c r="YD539"/>
  <c r="YJ539" s="1"/>
  <c r="YD541"/>
  <c r="YJ541" s="1"/>
  <c r="YD546"/>
  <c r="YJ546" s="1"/>
  <c r="YD543"/>
  <c r="YJ543" s="1"/>
  <c r="YD545"/>
  <c r="YJ545" s="1"/>
  <c r="YD547"/>
  <c r="YJ547" s="1"/>
  <c r="YD549"/>
  <c r="YJ549" s="1"/>
  <c r="WN552"/>
  <c r="WT552" s="1"/>
  <c r="WN558"/>
  <c r="WT558" s="1"/>
  <c r="WN560"/>
  <c r="WT560" s="1"/>
  <c r="WN553"/>
  <c r="WT553" s="1"/>
  <c r="WN557"/>
  <c r="WT557" s="1"/>
  <c r="WN544"/>
  <c r="WT544" s="1"/>
  <c r="WN548"/>
  <c r="WT548" s="1"/>
  <c r="WN554"/>
  <c r="WT554" s="1"/>
  <c r="WN556"/>
  <c r="WT556" s="1"/>
  <c r="WN536"/>
  <c r="WT536" s="1"/>
  <c r="WN538"/>
  <c r="WT538" s="1"/>
  <c r="WN540"/>
  <c r="WT540" s="1"/>
  <c r="WN542"/>
  <c r="WT542" s="1"/>
  <c r="WN555"/>
  <c r="WT555" s="1"/>
  <c r="WN559"/>
  <c r="WT559" s="1"/>
  <c r="WN561"/>
  <c r="WT561" s="1"/>
  <c r="WN537"/>
  <c r="WT537" s="1"/>
  <c r="WN539"/>
  <c r="WT539" s="1"/>
  <c r="WN541"/>
  <c r="WT541" s="1"/>
  <c r="WN546"/>
  <c r="WT546" s="1"/>
  <c r="WN543"/>
  <c r="WT543" s="1"/>
  <c r="WN545"/>
  <c r="WT545" s="1"/>
  <c r="WN547"/>
  <c r="WT547" s="1"/>
  <c r="WN549"/>
  <c r="WT549" s="1"/>
  <c r="FO552"/>
  <c r="FU552" s="1"/>
  <c r="FO554"/>
  <c r="FU554" s="1"/>
  <c r="FO556"/>
  <c r="FU556" s="1"/>
  <c r="FO558"/>
  <c r="FU558" s="1"/>
  <c r="FO560"/>
  <c r="FU560" s="1"/>
  <c r="FO553"/>
  <c r="FU553" s="1"/>
  <c r="FO555"/>
  <c r="FU555" s="1"/>
  <c r="FO557"/>
  <c r="FU557" s="1"/>
  <c r="FO559"/>
  <c r="FU559" s="1"/>
  <c r="FO561"/>
  <c r="FU561" s="1"/>
  <c r="FO544"/>
  <c r="FU544" s="1"/>
  <c r="FO548"/>
  <c r="FU548" s="1"/>
  <c r="FO536"/>
  <c r="FU536" s="1"/>
  <c r="FO538"/>
  <c r="FU538" s="1"/>
  <c r="FO540"/>
  <c r="FU540" s="1"/>
  <c r="FO542"/>
  <c r="FU542" s="1"/>
  <c r="FO537"/>
  <c r="FU537" s="1"/>
  <c r="FO539"/>
  <c r="FU539" s="1"/>
  <c r="FO541"/>
  <c r="FU541" s="1"/>
  <c r="FO546"/>
  <c r="FU546" s="1"/>
  <c r="FO543"/>
  <c r="FU543" s="1"/>
  <c r="FO545"/>
  <c r="FU545" s="1"/>
  <c r="FO549"/>
  <c r="FU549" s="1"/>
  <c r="FO547"/>
  <c r="FU547" s="1"/>
  <c r="DY554"/>
  <c r="EE554" s="1"/>
  <c r="DY560"/>
  <c r="EE560" s="1"/>
  <c r="DY555"/>
  <c r="EE555" s="1"/>
  <c r="DY559"/>
  <c r="EE559" s="1"/>
  <c r="DY544"/>
  <c r="EE544" s="1"/>
  <c r="DY556"/>
  <c r="EE556" s="1"/>
  <c r="DY538"/>
  <c r="EE538" s="1"/>
  <c r="DY542"/>
  <c r="EE542" s="1"/>
  <c r="DY539"/>
  <c r="EE539" s="1"/>
  <c r="DY546"/>
  <c r="EE546" s="1"/>
  <c r="DY545"/>
  <c r="EE545" s="1"/>
  <c r="DY549"/>
  <c r="EE549" s="1"/>
  <c r="CI552"/>
  <c r="CO552" s="1"/>
  <c r="CI554"/>
  <c r="CO554" s="1"/>
  <c r="CI556"/>
  <c r="CO556" s="1"/>
  <c r="CI558"/>
  <c r="CO558" s="1"/>
  <c r="CI560"/>
  <c r="CO560" s="1"/>
  <c r="CI553"/>
  <c r="CO553" s="1"/>
  <c r="CI555"/>
  <c r="CO555" s="1"/>
  <c r="CI557"/>
  <c r="CO557" s="1"/>
  <c r="CI559"/>
  <c r="CO559" s="1"/>
  <c r="CI561"/>
  <c r="CO561" s="1"/>
  <c r="CI544"/>
  <c r="CO544" s="1"/>
  <c r="CI548"/>
  <c r="CO548" s="1"/>
  <c r="CI536"/>
  <c r="CO536" s="1"/>
  <c r="CI538"/>
  <c r="CO538" s="1"/>
  <c r="CI540"/>
  <c r="CO540" s="1"/>
  <c r="CI542"/>
  <c r="CO542" s="1"/>
  <c r="CI537"/>
  <c r="CO537" s="1"/>
  <c r="CI539"/>
  <c r="CO539" s="1"/>
  <c r="CI541"/>
  <c r="CO541" s="1"/>
  <c r="CI546"/>
  <c r="CO546" s="1"/>
  <c r="CI543"/>
  <c r="CO543" s="1"/>
  <c r="CI545"/>
  <c r="CO545" s="1"/>
  <c r="CI549"/>
  <c r="CO549" s="1"/>
  <c r="CI547"/>
  <c r="CO547" s="1"/>
  <c r="AUA552"/>
  <c r="AUG552" s="1"/>
  <c r="AUA554"/>
  <c r="AUG554" s="1"/>
  <c r="AUA556"/>
  <c r="AUG556" s="1"/>
  <c r="AUA558"/>
  <c r="AUG558" s="1"/>
  <c r="AUA560"/>
  <c r="AUG560" s="1"/>
  <c r="AUA553"/>
  <c r="AUG553" s="1"/>
  <c r="AUA557"/>
  <c r="AUG557" s="1"/>
  <c r="AUA559"/>
  <c r="AUG559" s="1"/>
  <c r="AUA561"/>
  <c r="AUG561" s="1"/>
  <c r="AUA544"/>
  <c r="AUG544" s="1"/>
  <c r="AUA546"/>
  <c r="AUG546" s="1"/>
  <c r="AUA536"/>
  <c r="AUG536" s="1"/>
  <c r="AUA538"/>
  <c r="AUG538" s="1"/>
  <c r="AUA540"/>
  <c r="AUG540" s="1"/>
  <c r="AUA542"/>
  <c r="AUG542" s="1"/>
  <c r="AUA555"/>
  <c r="AUG555" s="1"/>
  <c r="AUA537"/>
  <c r="AUG537" s="1"/>
  <c r="AUA539"/>
  <c r="AUG539" s="1"/>
  <c r="AUA541"/>
  <c r="AUG541" s="1"/>
  <c r="AUA548"/>
  <c r="AUG548" s="1"/>
  <c r="AUA543"/>
  <c r="AUG543" s="1"/>
  <c r="AUA547"/>
  <c r="AUG547" s="1"/>
  <c r="AUA545"/>
  <c r="AUG545" s="1"/>
  <c r="AUA549"/>
  <c r="AUG549" s="1"/>
  <c r="ASK554"/>
  <c r="ASQ554" s="1"/>
  <c r="ASK558"/>
  <c r="ASQ558" s="1"/>
  <c r="ASK553"/>
  <c r="ASQ553" s="1"/>
  <c r="ASK559"/>
  <c r="ASQ559" s="1"/>
  <c r="ASK544"/>
  <c r="ASQ544" s="1"/>
  <c r="ASK536"/>
  <c r="ASQ536" s="1"/>
  <c r="ASK540"/>
  <c r="ASQ540" s="1"/>
  <c r="ASK555"/>
  <c r="ASQ555" s="1"/>
  <c r="ASK539"/>
  <c r="ASQ539" s="1"/>
  <c r="ASK548"/>
  <c r="ASQ548" s="1"/>
  <c r="ASK547"/>
  <c r="ASQ547" s="1"/>
  <c r="ASK549"/>
  <c r="ASQ549" s="1"/>
  <c r="AQU552"/>
  <c r="ARA552" s="1"/>
  <c r="AQU554"/>
  <c r="ARA554" s="1"/>
  <c r="AQU556"/>
  <c r="ARA556" s="1"/>
  <c r="AQU558"/>
  <c r="ARA558" s="1"/>
  <c r="AQU560"/>
  <c r="ARA560" s="1"/>
  <c r="AQU553"/>
  <c r="ARA553" s="1"/>
  <c r="AQU557"/>
  <c r="ARA557" s="1"/>
  <c r="AQU559"/>
  <c r="ARA559" s="1"/>
  <c r="AQU561"/>
  <c r="ARA561" s="1"/>
  <c r="AQU544"/>
  <c r="ARA544" s="1"/>
  <c r="AQU546"/>
  <c r="ARA546" s="1"/>
  <c r="AQU536"/>
  <c r="ARA536" s="1"/>
  <c r="AQU538"/>
  <c r="ARA538" s="1"/>
  <c r="AQU540"/>
  <c r="ARA540" s="1"/>
  <c r="AQU542"/>
  <c r="ARA542" s="1"/>
  <c r="AQU555"/>
  <c r="ARA555" s="1"/>
  <c r="AQU537"/>
  <c r="ARA537" s="1"/>
  <c r="AQU539"/>
  <c r="ARA539" s="1"/>
  <c r="AQU541"/>
  <c r="ARA541" s="1"/>
  <c r="AQU548"/>
  <c r="ARA548" s="1"/>
  <c r="AQU543"/>
  <c r="ARA543" s="1"/>
  <c r="AQU547"/>
  <c r="ARA547" s="1"/>
  <c r="AQU545"/>
  <c r="ARA545" s="1"/>
  <c r="AQU549"/>
  <c r="ARA549" s="1"/>
  <c r="ANO552"/>
  <c r="ANU552" s="1"/>
  <c r="ANO554"/>
  <c r="ANU554" s="1"/>
  <c r="ANO556"/>
  <c r="ANU556" s="1"/>
  <c r="ANO558"/>
  <c r="ANU558" s="1"/>
  <c r="ANO560"/>
  <c r="ANU560" s="1"/>
  <c r="ANO553"/>
  <c r="ANU553" s="1"/>
  <c r="ANO557"/>
  <c r="ANU557" s="1"/>
  <c r="ANO559"/>
  <c r="ANU559" s="1"/>
  <c r="ANO561"/>
  <c r="ANU561" s="1"/>
  <c r="ANO544"/>
  <c r="ANU544" s="1"/>
  <c r="ANO546"/>
  <c r="ANU546" s="1"/>
  <c r="ANO536"/>
  <c r="ANU536" s="1"/>
  <c r="ANO538"/>
  <c r="ANU538" s="1"/>
  <c r="ANO540"/>
  <c r="ANU540" s="1"/>
  <c r="ANO542"/>
  <c r="ANU542" s="1"/>
  <c r="ANO555"/>
  <c r="ANU555" s="1"/>
  <c r="ANO537"/>
  <c r="ANU537" s="1"/>
  <c r="ANO539"/>
  <c r="ANU539" s="1"/>
  <c r="ANO541"/>
  <c r="ANU541" s="1"/>
  <c r="ANO548"/>
  <c r="ANU548" s="1"/>
  <c r="ANO543"/>
  <c r="ANU543" s="1"/>
  <c r="ANO547"/>
  <c r="ANU547" s="1"/>
  <c r="ANO545"/>
  <c r="ANU545" s="1"/>
  <c r="ANO549"/>
  <c r="ANU549" s="1"/>
  <c r="ALY552"/>
  <c r="AME552" s="1"/>
  <c r="ALY554"/>
  <c r="AME554" s="1"/>
  <c r="ALY556"/>
  <c r="AME556" s="1"/>
  <c r="ALY558"/>
  <c r="AME558" s="1"/>
  <c r="ALY553"/>
  <c r="AME553" s="1"/>
  <c r="ALY557"/>
  <c r="AME557" s="1"/>
  <c r="ALY559"/>
  <c r="AME559" s="1"/>
  <c r="ALY561"/>
  <c r="AME561" s="1"/>
  <c r="ALY544"/>
  <c r="AME544" s="1"/>
  <c r="ALY546"/>
  <c r="AME546" s="1"/>
  <c r="ALY560"/>
  <c r="AME560" s="1"/>
  <c r="ALY536"/>
  <c r="AME536" s="1"/>
  <c r="ALY538"/>
  <c r="AME538" s="1"/>
  <c r="ALY540"/>
  <c r="AME540" s="1"/>
  <c r="ALY542"/>
  <c r="AME542" s="1"/>
  <c r="ALY555"/>
  <c r="AME555" s="1"/>
  <c r="ALY537"/>
  <c r="AME537" s="1"/>
  <c r="ALY539"/>
  <c r="AME539" s="1"/>
  <c r="ALY541"/>
  <c r="AME541" s="1"/>
  <c r="ALY548"/>
  <c r="AME548" s="1"/>
  <c r="ALY543"/>
  <c r="AME543" s="1"/>
  <c r="ALY547"/>
  <c r="AME547" s="1"/>
  <c r="ALY545"/>
  <c r="AME545" s="1"/>
  <c r="ALY549"/>
  <c r="AME549" s="1"/>
  <c r="AKI552"/>
  <c r="AKO552" s="1"/>
  <c r="AKI554"/>
  <c r="AKO554" s="1"/>
  <c r="AKI556"/>
  <c r="AKO556" s="1"/>
  <c r="AKI558"/>
  <c r="AKO558" s="1"/>
  <c r="AKI560"/>
  <c r="AKO560" s="1"/>
  <c r="AKI553"/>
  <c r="AKO553" s="1"/>
  <c r="AKI557"/>
  <c r="AKO557" s="1"/>
  <c r="AKI559"/>
  <c r="AKO559" s="1"/>
  <c r="AKI561"/>
  <c r="AKO561" s="1"/>
  <c r="AKI544"/>
  <c r="AKO544" s="1"/>
  <c r="AKI546"/>
  <c r="AKO546" s="1"/>
  <c r="AKI536"/>
  <c r="AKO536" s="1"/>
  <c r="AKI538"/>
  <c r="AKO538" s="1"/>
  <c r="AKI540"/>
  <c r="AKO540" s="1"/>
  <c r="AKI542"/>
  <c r="AKO542" s="1"/>
  <c r="AKI555"/>
  <c r="AKO555" s="1"/>
  <c r="AKI537"/>
  <c r="AKO537" s="1"/>
  <c r="AKI539"/>
  <c r="AKO539" s="1"/>
  <c r="AKI541"/>
  <c r="AKO541" s="1"/>
  <c r="AKI548"/>
  <c r="AKO548" s="1"/>
  <c r="AKI543"/>
  <c r="AKO543" s="1"/>
  <c r="AKI547"/>
  <c r="AKO547" s="1"/>
  <c r="AKI545"/>
  <c r="AKO545" s="1"/>
  <c r="AKI549"/>
  <c r="AKO549" s="1"/>
  <c r="UE552"/>
  <c r="UK552" s="1"/>
  <c r="UE554"/>
  <c r="UK554" s="1"/>
  <c r="UE556"/>
  <c r="UK556" s="1"/>
  <c r="UE558"/>
  <c r="UK558" s="1"/>
  <c r="UE560"/>
  <c r="UK560" s="1"/>
  <c r="UE553"/>
  <c r="UK553" s="1"/>
  <c r="UE557"/>
  <c r="UK557" s="1"/>
  <c r="UE559"/>
  <c r="UK559" s="1"/>
  <c r="UE561"/>
  <c r="UK561" s="1"/>
  <c r="UE544"/>
  <c r="UK544" s="1"/>
  <c r="UE546"/>
  <c r="UK546" s="1"/>
  <c r="UE536"/>
  <c r="UK536" s="1"/>
  <c r="UE538"/>
  <c r="UK538" s="1"/>
  <c r="UE540"/>
  <c r="UK540" s="1"/>
  <c r="UE542"/>
  <c r="UK542" s="1"/>
  <c r="UE555"/>
  <c r="UK555" s="1"/>
  <c r="UE537"/>
  <c r="UK537" s="1"/>
  <c r="UE539"/>
  <c r="UK539" s="1"/>
  <c r="UE541"/>
  <c r="UK541" s="1"/>
  <c r="UE548"/>
  <c r="UK548" s="1"/>
  <c r="UE543"/>
  <c r="UK543" s="1"/>
  <c r="UE545"/>
  <c r="UK545" s="1"/>
  <c r="UE547"/>
  <c r="UK547" s="1"/>
  <c r="UE549"/>
  <c r="UK549" s="1"/>
  <c r="SO554"/>
  <c r="SU554" s="1"/>
  <c r="SO558"/>
  <c r="SU558" s="1"/>
  <c r="SO553"/>
  <c r="SU553" s="1"/>
  <c r="SO559"/>
  <c r="SU559" s="1"/>
  <c r="SO544"/>
  <c r="SU544" s="1"/>
  <c r="SO536"/>
  <c r="SU536" s="1"/>
  <c r="SO540"/>
  <c r="SU540" s="1"/>
  <c r="SO555"/>
  <c r="SU555" s="1"/>
  <c r="SO539"/>
  <c r="SU539" s="1"/>
  <c r="SO548"/>
  <c r="SU548" s="1"/>
  <c r="SO545"/>
  <c r="SU545" s="1"/>
  <c r="SO549"/>
  <c r="SU549" s="1"/>
  <c r="QY552"/>
  <c r="RE552" s="1"/>
  <c r="QY554"/>
  <c r="RE554" s="1"/>
  <c r="QY556"/>
  <c r="RE556" s="1"/>
  <c r="QY558"/>
  <c r="RE558" s="1"/>
  <c r="QY560"/>
  <c r="RE560" s="1"/>
  <c r="QY553"/>
  <c r="RE553" s="1"/>
  <c r="QY557"/>
  <c r="RE557" s="1"/>
  <c r="QY559"/>
  <c r="RE559" s="1"/>
  <c r="QY561"/>
  <c r="RE561" s="1"/>
  <c r="QY544"/>
  <c r="RE544" s="1"/>
  <c r="QY546"/>
  <c r="RE546" s="1"/>
  <c r="QY536"/>
  <c r="RE536" s="1"/>
  <c r="QY538"/>
  <c r="RE538" s="1"/>
  <c r="QY540"/>
  <c r="RE540" s="1"/>
  <c r="QY542"/>
  <c r="RE542" s="1"/>
  <c r="QY555"/>
  <c r="RE555" s="1"/>
  <c r="QY537"/>
  <c r="RE537" s="1"/>
  <c r="QY539"/>
  <c r="RE539" s="1"/>
  <c r="QY541"/>
  <c r="RE541" s="1"/>
  <c r="QY548"/>
  <c r="RE548" s="1"/>
  <c r="QY543"/>
  <c r="RE543" s="1"/>
  <c r="QY545"/>
  <c r="RE545" s="1"/>
  <c r="QY547"/>
  <c r="RE547" s="1"/>
  <c r="QY549"/>
  <c r="RE549" s="1"/>
  <c r="NS552"/>
  <c r="NY552" s="1"/>
  <c r="NS554"/>
  <c r="NY554" s="1"/>
  <c r="NS556"/>
  <c r="NY556" s="1"/>
  <c r="NS558"/>
  <c r="NY558" s="1"/>
  <c r="NS560"/>
  <c r="NY560" s="1"/>
  <c r="NS553"/>
  <c r="NY553" s="1"/>
  <c r="NS557"/>
  <c r="NY557" s="1"/>
  <c r="NS559"/>
  <c r="NY559" s="1"/>
  <c r="NS561"/>
  <c r="NY561" s="1"/>
  <c r="NS544"/>
  <c r="NY544" s="1"/>
  <c r="NS546"/>
  <c r="NY546" s="1"/>
  <c r="NS536"/>
  <c r="NY536" s="1"/>
  <c r="NS538"/>
  <c r="NY538" s="1"/>
  <c r="NS540"/>
  <c r="NY540" s="1"/>
  <c r="NS542"/>
  <c r="NY542" s="1"/>
  <c r="NS555"/>
  <c r="NY555" s="1"/>
  <c r="NS537"/>
  <c r="NY537" s="1"/>
  <c r="NS539"/>
  <c r="NY539" s="1"/>
  <c r="NS541"/>
  <c r="NY541" s="1"/>
  <c r="NS548"/>
  <c r="NY548" s="1"/>
  <c r="NS543"/>
  <c r="NY543" s="1"/>
  <c r="NS545"/>
  <c r="NY545" s="1"/>
  <c r="NS547"/>
  <c r="NY547" s="1"/>
  <c r="NS549"/>
  <c r="NY549" s="1"/>
  <c r="MC552"/>
  <c r="MI552" s="1"/>
  <c r="MC554"/>
  <c r="MI554" s="1"/>
  <c r="MC556"/>
  <c r="MI556" s="1"/>
  <c r="MC558"/>
  <c r="MI558" s="1"/>
  <c r="MC553"/>
  <c r="MI553" s="1"/>
  <c r="MC557"/>
  <c r="MI557" s="1"/>
  <c r="MC559"/>
  <c r="MI559" s="1"/>
  <c r="MC561"/>
  <c r="MI561" s="1"/>
  <c r="MC544"/>
  <c r="MI544" s="1"/>
  <c r="MC546"/>
  <c r="MI546" s="1"/>
  <c r="MC560"/>
  <c r="MI560" s="1"/>
  <c r="MC536"/>
  <c r="MI536" s="1"/>
  <c r="MC538"/>
  <c r="MI538" s="1"/>
  <c r="MC540"/>
  <c r="MI540" s="1"/>
  <c r="MC542"/>
  <c r="MI542" s="1"/>
  <c r="MC555"/>
  <c r="MI555" s="1"/>
  <c r="MC537"/>
  <c r="MI537" s="1"/>
  <c r="MC539"/>
  <c r="MI539" s="1"/>
  <c r="MC541"/>
  <c r="MI541" s="1"/>
  <c r="MC548"/>
  <c r="MI548" s="1"/>
  <c r="MC543"/>
  <c r="MI543" s="1"/>
  <c r="MC545"/>
  <c r="MI545" s="1"/>
  <c r="MC547"/>
  <c r="MI547" s="1"/>
  <c r="MC549"/>
  <c r="MI549" s="1"/>
  <c r="KM552"/>
  <c r="KS552" s="1"/>
  <c r="KM554"/>
  <c r="KS554" s="1"/>
  <c r="KM556"/>
  <c r="KS556" s="1"/>
  <c r="KM558"/>
  <c r="KS558" s="1"/>
  <c r="KM560"/>
  <c r="KS560" s="1"/>
  <c r="KM553"/>
  <c r="KS553" s="1"/>
  <c r="KM557"/>
  <c r="KS557" s="1"/>
  <c r="KM559"/>
  <c r="KS559" s="1"/>
  <c r="KM561"/>
  <c r="KS561" s="1"/>
  <c r="KM544"/>
  <c r="KS544" s="1"/>
  <c r="KM546"/>
  <c r="KS546" s="1"/>
  <c r="KM536"/>
  <c r="KS536" s="1"/>
  <c r="KM538"/>
  <c r="KS538" s="1"/>
  <c r="KM540"/>
  <c r="KS540" s="1"/>
  <c r="KM542"/>
  <c r="KS542" s="1"/>
  <c r="KM555"/>
  <c r="KS555" s="1"/>
  <c r="KM537"/>
  <c r="KS537" s="1"/>
  <c r="KM539"/>
  <c r="KS539" s="1"/>
  <c r="KM541"/>
  <c r="KS541" s="1"/>
  <c r="KM548"/>
  <c r="KS548" s="1"/>
  <c r="KM543"/>
  <c r="KS543" s="1"/>
  <c r="KM545"/>
  <c r="KS545" s="1"/>
  <c r="KM547"/>
  <c r="KS547" s="1"/>
  <c r="KM549"/>
  <c r="KS549" s="1"/>
  <c r="HG552"/>
  <c r="HM552" s="1"/>
  <c r="HG554"/>
  <c r="HM554" s="1"/>
  <c r="HG556"/>
  <c r="HM556" s="1"/>
  <c r="HG558"/>
  <c r="HM558" s="1"/>
  <c r="HG560"/>
  <c r="HM560" s="1"/>
  <c r="HG553"/>
  <c r="HM553" s="1"/>
  <c r="HG557"/>
  <c r="HM557" s="1"/>
  <c r="HG559"/>
  <c r="HM559" s="1"/>
  <c r="HG561"/>
  <c r="HM561" s="1"/>
  <c r="HG544"/>
  <c r="HM544" s="1"/>
  <c r="HG546"/>
  <c r="HM546" s="1"/>
  <c r="HG536"/>
  <c r="HM536" s="1"/>
  <c r="HG538"/>
  <c r="HM538" s="1"/>
  <c r="HG540"/>
  <c r="HM540" s="1"/>
  <c r="HG542"/>
  <c r="HM542" s="1"/>
  <c r="HG555"/>
  <c r="HM555" s="1"/>
  <c r="HG537"/>
  <c r="HM537" s="1"/>
  <c r="HG539"/>
  <c r="HM539" s="1"/>
  <c r="HG541"/>
  <c r="HM541" s="1"/>
  <c r="HG548"/>
  <c r="HM548" s="1"/>
  <c r="HG543"/>
  <c r="HM543" s="1"/>
  <c r="HG545"/>
  <c r="HM545" s="1"/>
  <c r="HG547"/>
  <c r="HM547" s="1"/>
  <c r="HG549"/>
  <c r="HM549" s="1"/>
  <c r="AHX552"/>
  <c r="AID552" s="1"/>
  <c r="AHX558"/>
  <c r="AID558" s="1"/>
  <c r="AHX560"/>
  <c r="AID560" s="1"/>
  <c r="AHX557"/>
  <c r="AID557" s="1"/>
  <c r="AHX559"/>
  <c r="AID559" s="1"/>
  <c r="AHX544"/>
  <c r="AID544" s="1"/>
  <c r="AHX546"/>
  <c r="AID546" s="1"/>
  <c r="AHX554"/>
  <c r="AID554" s="1"/>
  <c r="AHX556"/>
  <c r="AID556" s="1"/>
  <c r="AHX536"/>
  <c r="AID536" s="1"/>
  <c r="AHX538"/>
  <c r="AID538" s="1"/>
  <c r="AHX540"/>
  <c r="AID540" s="1"/>
  <c r="AHX542"/>
  <c r="AID542" s="1"/>
  <c r="AHX553"/>
  <c r="AID553" s="1"/>
  <c r="AHX555"/>
  <c r="AID555" s="1"/>
  <c r="AHX561"/>
  <c r="AID561" s="1"/>
  <c r="AHX537"/>
  <c r="AID537" s="1"/>
  <c r="AHX539"/>
  <c r="AID539" s="1"/>
  <c r="AHX541"/>
  <c r="AID541" s="1"/>
  <c r="AHX548"/>
  <c r="AID548" s="1"/>
  <c r="AHX543"/>
  <c r="AID543" s="1"/>
  <c r="AHX547"/>
  <c r="AID547" s="1"/>
  <c r="AHX545"/>
  <c r="AID545" s="1"/>
  <c r="AHX549"/>
  <c r="AID549" s="1"/>
  <c r="AGH558"/>
  <c r="AGN558" s="1"/>
  <c r="AGH560"/>
  <c r="AGN560" s="1"/>
  <c r="AGH553"/>
  <c r="AGN553" s="1"/>
  <c r="AGH555"/>
  <c r="AGN555" s="1"/>
  <c r="AGH557"/>
  <c r="AGN557" s="1"/>
  <c r="AGH544"/>
  <c r="AGN544" s="1"/>
  <c r="AGH546"/>
  <c r="AGN546" s="1"/>
  <c r="AGH552"/>
  <c r="AGN552" s="1"/>
  <c r="AGH554"/>
  <c r="AGN554" s="1"/>
  <c r="AGH556"/>
  <c r="AGN556" s="1"/>
  <c r="AGH536"/>
  <c r="AGN536" s="1"/>
  <c r="AGH538"/>
  <c r="AGN538" s="1"/>
  <c r="AGH540"/>
  <c r="AGN540" s="1"/>
  <c r="AGH542"/>
  <c r="AGN542" s="1"/>
  <c r="AGH559"/>
  <c r="AGN559" s="1"/>
  <c r="AGH561"/>
  <c r="AGN561" s="1"/>
  <c r="AGH537"/>
  <c r="AGN537" s="1"/>
  <c r="AGH539"/>
  <c r="AGN539" s="1"/>
  <c r="AGH541"/>
  <c r="AGN541" s="1"/>
  <c r="AGH548"/>
  <c r="AGN548" s="1"/>
  <c r="AGH543"/>
  <c r="AGN543" s="1"/>
  <c r="AGH547"/>
  <c r="AGN547" s="1"/>
  <c r="AGH545"/>
  <c r="AGN545" s="1"/>
  <c r="AGH549"/>
  <c r="AGN549" s="1"/>
  <c r="AER552"/>
  <c r="AEX552" s="1"/>
  <c r="AER554"/>
  <c r="AEX554" s="1"/>
  <c r="AER558"/>
  <c r="AEX558" s="1"/>
  <c r="AER560"/>
  <c r="AEX560" s="1"/>
  <c r="AER557"/>
  <c r="AEX557" s="1"/>
  <c r="AER544"/>
  <c r="AEX544" s="1"/>
  <c r="AER546"/>
  <c r="AEX546" s="1"/>
  <c r="AER556"/>
  <c r="AEX556" s="1"/>
  <c r="AER536"/>
  <c r="AEX536" s="1"/>
  <c r="AER538"/>
  <c r="AEX538" s="1"/>
  <c r="AER540"/>
  <c r="AEX540" s="1"/>
  <c r="AER542"/>
  <c r="AEX542" s="1"/>
  <c r="AER553"/>
  <c r="AEX553" s="1"/>
  <c r="AER555"/>
  <c r="AEX555" s="1"/>
  <c r="AER559"/>
  <c r="AEX559" s="1"/>
  <c r="AER561"/>
  <c r="AEX561" s="1"/>
  <c r="AER537"/>
  <c r="AEX537" s="1"/>
  <c r="AER539"/>
  <c r="AEX539" s="1"/>
  <c r="AER541"/>
  <c r="AEX541" s="1"/>
  <c r="AER548"/>
  <c r="AEX548" s="1"/>
  <c r="AER543"/>
  <c r="AEX543" s="1"/>
  <c r="AER545"/>
  <c r="AEX545" s="1"/>
  <c r="AER547"/>
  <c r="AEX547" s="1"/>
  <c r="AER549"/>
  <c r="AEX549" s="1"/>
  <c r="ADB558"/>
  <c r="ADH558" s="1"/>
  <c r="ADB560"/>
  <c r="ADH560" s="1"/>
  <c r="ADB553"/>
  <c r="ADH553" s="1"/>
  <c r="ADB555"/>
  <c r="ADH555" s="1"/>
  <c r="ADB544"/>
  <c r="ADH544" s="1"/>
  <c r="ADB546"/>
  <c r="ADH546" s="1"/>
  <c r="ADB552"/>
  <c r="ADH552" s="1"/>
  <c r="ADB554"/>
  <c r="ADH554" s="1"/>
  <c r="ADB556"/>
  <c r="ADH556" s="1"/>
  <c r="ADB536"/>
  <c r="ADH536" s="1"/>
  <c r="ADB538"/>
  <c r="ADH538" s="1"/>
  <c r="ADB540"/>
  <c r="ADH540" s="1"/>
  <c r="ADB542"/>
  <c r="ADH542" s="1"/>
  <c r="ADB557"/>
  <c r="ADH557" s="1"/>
  <c r="ADB559"/>
  <c r="ADH559" s="1"/>
  <c r="ADB561"/>
  <c r="ADH561" s="1"/>
  <c r="ADB537"/>
  <c r="ADH537" s="1"/>
  <c r="ADB539"/>
  <c r="ADH539" s="1"/>
  <c r="ADB541"/>
  <c r="ADH541" s="1"/>
  <c r="ADB548"/>
  <c r="ADH548" s="1"/>
  <c r="ADB543"/>
  <c r="ADH543" s="1"/>
  <c r="ADB545"/>
  <c r="ADH545" s="1"/>
  <c r="ADB547"/>
  <c r="ADH547" s="1"/>
  <c r="ADB549"/>
  <c r="ADH549" s="1"/>
  <c r="ABL552"/>
  <c r="ABR552" s="1"/>
  <c r="ABL558"/>
  <c r="ABR558" s="1"/>
  <c r="ABL560"/>
  <c r="ABR560" s="1"/>
  <c r="ABL557"/>
  <c r="ABR557" s="1"/>
  <c r="ABL559"/>
  <c r="ABR559" s="1"/>
  <c r="ABL544"/>
  <c r="ABR544" s="1"/>
  <c r="ABL546"/>
  <c r="ABR546" s="1"/>
  <c r="ABL554"/>
  <c r="ABR554" s="1"/>
  <c r="ABL556"/>
  <c r="ABR556" s="1"/>
  <c r="ABL536"/>
  <c r="ABR536" s="1"/>
  <c r="ABL538"/>
  <c r="ABR538" s="1"/>
  <c r="ABL540"/>
  <c r="ABR540" s="1"/>
  <c r="ABL542"/>
  <c r="ABR542" s="1"/>
  <c r="ABL553"/>
  <c r="ABR553" s="1"/>
  <c r="ABL555"/>
  <c r="ABR555" s="1"/>
  <c r="ABL561"/>
  <c r="ABR561" s="1"/>
  <c r="ABL537"/>
  <c r="ABR537" s="1"/>
  <c r="ABL539"/>
  <c r="ABR539" s="1"/>
  <c r="ABL541"/>
  <c r="ABR541" s="1"/>
  <c r="ABL548"/>
  <c r="ABR548" s="1"/>
  <c r="ABL543"/>
  <c r="ABR543" s="1"/>
  <c r="ABL545"/>
  <c r="ABR545" s="1"/>
  <c r="ABL547"/>
  <c r="ABR547" s="1"/>
  <c r="ABL549"/>
  <c r="ABR549" s="1"/>
  <c r="ZV558"/>
  <c r="AAB558" s="1"/>
  <c r="ZV560"/>
  <c r="AAB560" s="1"/>
  <c r="ZV553"/>
  <c r="AAB553" s="1"/>
  <c r="ZV555"/>
  <c r="AAB555" s="1"/>
  <c r="ZV557"/>
  <c r="AAB557" s="1"/>
  <c r="ZV544"/>
  <c r="AAB544" s="1"/>
  <c r="ZV546"/>
  <c r="AAB546" s="1"/>
  <c r="ZV552"/>
  <c r="AAB552" s="1"/>
  <c r="ZV554"/>
  <c r="AAB554" s="1"/>
  <c r="ZV556"/>
  <c r="AAB556" s="1"/>
  <c r="ZV536"/>
  <c r="AAB536" s="1"/>
  <c r="ZV538"/>
  <c r="AAB538" s="1"/>
  <c r="ZV540"/>
  <c r="AAB540" s="1"/>
  <c r="ZV542"/>
  <c r="AAB542" s="1"/>
  <c r="ZV559"/>
  <c r="AAB559" s="1"/>
  <c r="ZV561"/>
  <c r="AAB561" s="1"/>
  <c r="ZV537"/>
  <c r="AAB537" s="1"/>
  <c r="ZV539"/>
  <c r="AAB539" s="1"/>
  <c r="ZV541"/>
  <c r="AAB541" s="1"/>
  <c r="ZV548"/>
  <c r="AAB548" s="1"/>
  <c r="ZV543"/>
  <c r="AAB543" s="1"/>
  <c r="ZV545"/>
  <c r="AAB545" s="1"/>
  <c r="ZV547"/>
  <c r="AAB547" s="1"/>
  <c r="ZV549"/>
  <c r="AAB549" s="1"/>
  <c r="YF552"/>
  <c r="YL552" s="1"/>
  <c r="YF554"/>
  <c r="YL554" s="1"/>
  <c r="YF558"/>
  <c r="YL558" s="1"/>
  <c r="YF560"/>
  <c r="YL560" s="1"/>
  <c r="YF557"/>
  <c r="YL557" s="1"/>
  <c r="YF544"/>
  <c r="YL544" s="1"/>
  <c r="YF546"/>
  <c r="YL546" s="1"/>
  <c r="YF556"/>
  <c r="YL556" s="1"/>
  <c r="YF536"/>
  <c r="YL536" s="1"/>
  <c r="YF538"/>
  <c r="YL538" s="1"/>
  <c r="YF540"/>
  <c r="YL540" s="1"/>
  <c r="YF542"/>
  <c r="YL542" s="1"/>
  <c r="YF553"/>
  <c r="YL553" s="1"/>
  <c r="YF555"/>
  <c r="YL555" s="1"/>
  <c r="YF559"/>
  <c r="YL559" s="1"/>
  <c r="YF561"/>
  <c r="YL561" s="1"/>
  <c r="YF537"/>
  <c r="YL537" s="1"/>
  <c r="YF539"/>
  <c r="YL539" s="1"/>
  <c r="YF541"/>
  <c r="YL541" s="1"/>
  <c r="YF548"/>
  <c r="YL548" s="1"/>
  <c r="YF543"/>
  <c r="YL543" s="1"/>
  <c r="YF545"/>
  <c r="YL545" s="1"/>
  <c r="YF547"/>
  <c r="YL547" s="1"/>
  <c r="YF549"/>
  <c r="YL549" s="1"/>
  <c r="WP558"/>
  <c r="WV558" s="1"/>
  <c r="WP553"/>
  <c r="WV553" s="1"/>
  <c r="WP555"/>
  <c r="WV555" s="1"/>
  <c r="WP544"/>
  <c r="WV544" s="1"/>
  <c r="WP546"/>
  <c r="WV546" s="1"/>
  <c r="WP552"/>
  <c r="WV552" s="1"/>
  <c r="WP554"/>
  <c r="WV554" s="1"/>
  <c r="WP556"/>
  <c r="WV556" s="1"/>
  <c r="WP560"/>
  <c r="WV560" s="1"/>
  <c r="WP536"/>
  <c r="WV536" s="1"/>
  <c r="WP538"/>
  <c r="WV538" s="1"/>
  <c r="WP540"/>
  <c r="WV540" s="1"/>
  <c r="WP542"/>
  <c r="WV542" s="1"/>
  <c r="WP557"/>
  <c r="WV557" s="1"/>
  <c r="WP559"/>
  <c r="WV559" s="1"/>
  <c r="WP561"/>
  <c r="WV561" s="1"/>
  <c r="WP537"/>
  <c r="WV537" s="1"/>
  <c r="WP539"/>
  <c r="WV539" s="1"/>
  <c r="WP541"/>
  <c r="WV541" s="1"/>
  <c r="WP548"/>
  <c r="WV548" s="1"/>
  <c r="WP543"/>
  <c r="WV543" s="1"/>
  <c r="WP545"/>
  <c r="WV545" s="1"/>
  <c r="WP547"/>
  <c r="WV547" s="1"/>
  <c r="WP549"/>
  <c r="WV549" s="1"/>
  <c r="FQ552"/>
  <c r="FW552" s="1"/>
  <c r="FQ554"/>
  <c r="FW554" s="1"/>
  <c r="FQ556"/>
  <c r="FW556" s="1"/>
  <c r="FQ558"/>
  <c r="FW558" s="1"/>
  <c r="FQ560"/>
  <c r="FW560" s="1"/>
  <c r="FQ553"/>
  <c r="FW553" s="1"/>
  <c r="FQ555"/>
  <c r="FW555" s="1"/>
  <c r="FQ557"/>
  <c r="FW557" s="1"/>
  <c r="FQ559"/>
  <c r="FW559" s="1"/>
  <c r="FQ544"/>
  <c r="FW544" s="1"/>
  <c r="FQ546"/>
  <c r="FW546" s="1"/>
  <c r="FQ536"/>
  <c r="FW536" s="1"/>
  <c r="FQ538"/>
  <c r="FW538" s="1"/>
  <c r="FQ540"/>
  <c r="FW540" s="1"/>
  <c r="FQ542"/>
  <c r="FW542" s="1"/>
  <c r="FQ561"/>
  <c r="FW561" s="1"/>
  <c r="FQ537"/>
  <c r="FW537" s="1"/>
  <c r="FQ539"/>
  <c r="FW539" s="1"/>
  <c r="FQ541"/>
  <c r="FW541" s="1"/>
  <c r="FQ548"/>
  <c r="FW548" s="1"/>
  <c r="FQ543"/>
  <c r="FW543" s="1"/>
  <c r="FQ545"/>
  <c r="FW545" s="1"/>
  <c r="FQ547"/>
  <c r="FW547" s="1"/>
  <c r="FQ549"/>
  <c r="FW549" s="1"/>
  <c r="EA554"/>
  <c r="EG554" s="1"/>
  <c r="EA560"/>
  <c r="EG560" s="1"/>
  <c r="EA555"/>
  <c r="EG555" s="1"/>
  <c r="EA559"/>
  <c r="EG559" s="1"/>
  <c r="EA546"/>
  <c r="EG546" s="1"/>
  <c r="EA536"/>
  <c r="EG536" s="1"/>
  <c r="EA540"/>
  <c r="EG540" s="1"/>
  <c r="EA561"/>
  <c r="EG561" s="1"/>
  <c r="EA539"/>
  <c r="EG539" s="1"/>
  <c r="EA548"/>
  <c r="EG548" s="1"/>
  <c r="EA545"/>
  <c r="EG545" s="1"/>
  <c r="EA549"/>
  <c r="EG549" s="1"/>
  <c r="CK552"/>
  <c r="CQ552" s="1"/>
  <c r="CK554"/>
  <c r="CQ554" s="1"/>
  <c r="CK556"/>
  <c r="CQ556" s="1"/>
  <c r="CK558"/>
  <c r="CQ558" s="1"/>
  <c r="CK560"/>
  <c r="CQ560" s="1"/>
  <c r="CK553"/>
  <c r="CQ553" s="1"/>
  <c r="CK555"/>
  <c r="CQ555" s="1"/>
  <c r="CK557"/>
  <c r="CQ557" s="1"/>
  <c r="CK559"/>
  <c r="CQ559" s="1"/>
  <c r="CK544"/>
  <c r="CQ544" s="1"/>
  <c r="CK546"/>
  <c r="CQ546" s="1"/>
  <c r="CK536"/>
  <c r="CQ536" s="1"/>
  <c r="CK538"/>
  <c r="CQ538" s="1"/>
  <c r="CK540"/>
  <c r="CQ540" s="1"/>
  <c r="CK542"/>
  <c r="CQ542" s="1"/>
  <c r="CK561"/>
  <c r="CQ561" s="1"/>
  <c r="CK537"/>
  <c r="CQ537" s="1"/>
  <c r="CK539"/>
  <c r="CQ539" s="1"/>
  <c r="CK541"/>
  <c r="CQ541" s="1"/>
  <c r="CK548"/>
  <c r="CQ548" s="1"/>
  <c r="CK543"/>
  <c r="CQ543" s="1"/>
  <c r="CK545"/>
  <c r="CQ545" s="1"/>
  <c r="CK547"/>
  <c r="CQ547" s="1"/>
  <c r="CK549"/>
  <c r="CQ549" s="1"/>
  <c r="AHW561"/>
  <c r="AIC561" s="1"/>
  <c r="AHW556"/>
  <c r="AIC556" s="1"/>
  <c r="AHW543"/>
  <c r="AIC543" s="1"/>
  <c r="AHW545"/>
  <c r="AIC545" s="1"/>
  <c r="AHW547"/>
  <c r="AIC547" s="1"/>
  <c r="AHW549"/>
  <c r="AIC549" s="1"/>
  <c r="AHW553"/>
  <c r="AIC553" s="1"/>
  <c r="AHW555"/>
  <c r="AIC555" s="1"/>
  <c r="AHW557"/>
  <c r="AIC557" s="1"/>
  <c r="AHW559"/>
  <c r="AIC559" s="1"/>
  <c r="AHW537"/>
  <c r="AIC537" s="1"/>
  <c r="AHW539"/>
  <c r="AIC539" s="1"/>
  <c r="AHW541"/>
  <c r="AIC541" s="1"/>
  <c r="AHW552"/>
  <c r="AIC552" s="1"/>
  <c r="AHW554"/>
  <c r="AIC554" s="1"/>
  <c r="AHW558"/>
  <c r="AIC558" s="1"/>
  <c r="AHW560"/>
  <c r="AIC560" s="1"/>
  <c r="AHW536"/>
  <c r="AIC536" s="1"/>
  <c r="AHW538"/>
  <c r="AIC538" s="1"/>
  <c r="AHW540"/>
  <c r="AIC540" s="1"/>
  <c r="AHW542"/>
  <c r="AIC542" s="1"/>
  <c r="AHW544"/>
  <c r="AIC544" s="1"/>
  <c r="AHW546"/>
  <c r="AIC546" s="1"/>
  <c r="AHW548"/>
  <c r="AIC548" s="1"/>
  <c r="AGG561"/>
  <c r="AGM561" s="1"/>
  <c r="AGG556"/>
  <c r="AGM556" s="1"/>
  <c r="AGG543"/>
  <c r="AGM543" s="1"/>
  <c r="AGG545"/>
  <c r="AGM545" s="1"/>
  <c r="AGG547"/>
  <c r="AGM547" s="1"/>
  <c r="AGG549"/>
  <c r="AGM549" s="1"/>
  <c r="AGG553"/>
  <c r="AGM553" s="1"/>
  <c r="AGG555"/>
  <c r="AGM555" s="1"/>
  <c r="AGG557"/>
  <c r="AGM557" s="1"/>
  <c r="AGG559"/>
  <c r="AGM559" s="1"/>
  <c r="AGG537"/>
  <c r="AGM537" s="1"/>
  <c r="AGG539"/>
  <c r="AGM539" s="1"/>
  <c r="AGG541"/>
  <c r="AGM541" s="1"/>
  <c r="AGG552"/>
  <c r="AGM552" s="1"/>
  <c r="AGG554"/>
  <c r="AGM554" s="1"/>
  <c r="AGG558"/>
  <c r="AGM558" s="1"/>
  <c r="AGG560"/>
  <c r="AGM560" s="1"/>
  <c r="AGG536"/>
  <c r="AGM536" s="1"/>
  <c r="AGG538"/>
  <c r="AGM538" s="1"/>
  <c r="AGG540"/>
  <c r="AGM540" s="1"/>
  <c r="AGG542"/>
  <c r="AGM542" s="1"/>
  <c r="AGG544"/>
  <c r="AGM544" s="1"/>
  <c r="AGG546"/>
  <c r="AGM546" s="1"/>
  <c r="AGG548"/>
  <c r="AGM548" s="1"/>
  <c r="ADA561"/>
  <c r="ADG561" s="1"/>
  <c r="ADA556"/>
  <c r="ADG556" s="1"/>
  <c r="ADA543"/>
  <c r="ADG543" s="1"/>
  <c r="ADA545"/>
  <c r="ADG545" s="1"/>
  <c r="ADA547"/>
  <c r="ADG547" s="1"/>
  <c r="ADA549"/>
  <c r="ADG549" s="1"/>
  <c r="ADA553"/>
  <c r="ADG553" s="1"/>
  <c r="ADA555"/>
  <c r="ADG555" s="1"/>
  <c r="ADA557"/>
  <c r="ADG557" s="1"/>
  <c r="ADA559"/>
  <c r="ADG559" s="1"/>
  <c r="ADA537"/>
  <c r="ADG537" s="1"/>
  <c r="ADA539"/>
  <c r="ADG539" s="1"/>
  <c r="ADA541"/>
  <c r="ADG541" s="1"/>
  <c r="ADA552"/>
  <c r="ADG552" s="1"/>
  <c r="ADA554"/>
  <c r="ADG554" s="1"/>
  <c r="ADA558"/>
  <c r="ADG558" s="1"/>
  <c r="ADA560"/>
  <c r="ADG560" s="1"/>
  <c r="ADA536"/>
  <c r="ADG536" s="1"/>
  <c r="ADA538"/>
  <c r="ADG538" s="1"/>
  <c r="ADA540"/>
  <c r="ADG540" s="1"/>
  <c r="ADA542"/>
  <c r="ADG542" s="1"/>
  <c r="ADA544"/>
  <c r="ADG544" s="1"/>
  <c r="ADA546"/>
  <c r="ADG546" s="1"/>
  <c r="ADA548"/>
  <c r="ADG548" s="1"/>
  <c r="ABK556"/>
  <c r="ABQ556" s="1"/>
  <c r="ABK545"/>
  <c r="ABQ545" s="1"/>
  <c r="ABK549"/>
  <c r="ABQ549" s="1"/>
  <c r="ABK555"/>
  <c r="ABQ555" s="1"/>
  <c r="ABK559"/>
  <c r="ABQ559" s="1"/>
  <c r="ABK539"/>
  <c r="ABQ539" s="1"/>
  <c r="ABK552"/>
  <c r="ABQ552" s="1"/>
  <c r="ABK558"/>
  <c r="ABQ558" s="1"/>
  <c r="ABK536"/>
  <c r="ABQ536" s="1"/>
  <c r="ABK540"/>
  <c r="ABQ540" s="1"/>
  <c r="ABK544"/>
  <c r="ABQ544" s="1"/>
  <c r="ABK548"/>
  <c r="ABQ548" s="1"/>
  <c r="ZU556"/>
  <c r="AAA556" s="1"/>
  <c r="ZU543"/>
  <c r="AAA543" s="1"/>
  <c r="ZU545"/>
  <c r="AAA545" s="1"/>
  <c r="ZU547"/>
  <c r="AAA547" s="1"/>
  <c r="ZU549"/>
  <c r="AAA549" s="1"/>
  <c r="ZU553"/>
  <c r="AAA553" s="1"/>
  <c r="ZU555"/>
  <c r="AAA555" s="1"/>
  <c r="ZU557"/>
  <c r="AAA557" s="1"/>
  <c r="ZU559"/>
  <c r="AAA559" s="1"/>
  <c r="ZU561"/>
  <c r="AAA561" s="1"/>
  <c r="ZU537"/>
  <c r="AAA537" s="1"/>
  <c r="ZU539"/>
  <c r="AAA539" s="1"/>
  <c r="ZU541"/>
  <c r="AAA541" s="1"/>
  <c r="ZU552"/>
  <c r="AAA552" s="1"/>
  <c r="ZU554"/>
  <c r="AAA554" s="1"/>
  <c r="ZU558"/>
  <c r="AAA558" s="1"/>
  <c r="ZU560"/>
  <c r="AAA560" s="1"/>
  <c r="ZU536"/>
  <c r="AAA536" s="1"/>
  <c r="ZU538"/>
  <c r="AAA538" s="1"/>
  <c r="ZU540"/>
  <c r="AAA540" s="1"/>
  <c r="ZU542"/>
  <c r="AAA542" s="1"/>
  <c r="ZU544"/>
  <c r="AAA544" s="1"/>
  <c r="ZU546"/>
  <c r="AAA546" s="1"/>
  <c r="ZU548"/>
  <c r="AAA548" s="1"/>
  <c r="WO559"/>
  <c r="WU559" s="1"/>
  <c r="WO561"/>
  <c r="WU561" s="1"/>
  <c r="WO556"/>
  <c r="WU556" s="1"/>
  <c r="WO543"/>
  <c r="WU543" s="1"/>
  <c r="WO545"/>
  <c r="WU545" s="1"/>
  <c r="WO547"/>
  <c r="WU547" s="1"/>
  <c r="WO549"/>
  <c r="WU549" s="1"/>
  <c r="WO553"/>
  <c r="WU553" s="1"/>
  <c r="WO555"/>
  <c r="WU555" s="1"/>
  <c r="WO557"/>
  <c r="WU557" s="1"/>
  <c r="WO537"/>
  <c r="WU537" s="1"/>
  <c r="WO539"/>
  <c r="WU539" s="1"/>
  <c r="WO541"/>
  <c r="WU541" s="1"/>
  <c r="WO552"/>
  <c r="WU552" s="1"/>
  <c r="WO554"/>
  <c r="WU554" s="1"/>
  <c r="WO558"/>
  <c r="WU558" s="1"/>
  <c r="WO560"/>
  <c r="WU560" s="1"/>
  <c r="WO536"/>
  <c r="WU536" s="1"/>
  <c r="WO538"/>
  <c r="WU538" s="1"/>
  <c r="WO540"/>
  <c r="WU540" s="1"/>
  <c r="WO542"/>
  <c r="WU542" s="1"/>
  <c r="WO544"/>
  <c r="WU544" s="1"/>
  <c r="WO546"/>
  <c r="WU546" s="1"/>
  <c r="WO548"/>
  <c r="WU548" s="1"/>
  <c r="FP561"/>
  <c r="FV561" s="1"/>
  <c r="FP554"/>
  <c r="FV554" s="1"/>
  <c r="FP556"/>
  <c r="FV556" s="1"/>
  <c r="FP543"/>
  <c r="FV543" s="1"/>
  <c r="FP545"/>
  <c r="FV545" s="1"/>
  <c r="FP547"/>
  <c r="FV547" s="1"/>
  <c r="FP549"/>
  <c r="FV549" s="1"/>
  <c r="FP553"/>
  <c r="FV553" s="1"/>
  <c r="FP555"/>
  <c r="FV555" s="1"/>
  <c r="FP557"/>
  <c r="FV557" s="1"/>
  <c r="FP559"/>
  <c r="FV559" s="1"/>
  <c r="FP537"/>
  <c r="FV537" s="1"/>
  <c r="FP539"/>
  <c r="FV539" s="1"/>
  <c r="FP541"/>
  <c r="FV541" s="1"/>
  <c r="FP552"/>
  <c r="FV552" s="1"/>
  <c r="FP558"/>
  <c r="FV558" s="1"/>
  <c r="FP560"/>
  <c r="FV560" s="1"/>
  <c r="FP536"/>
  <c r="FV536" s="1"/>
  <c r="FP538"/>
  <c r="FV538" s="1"/>
  <c r="FP540"/>
  <c r="FV540" s="1"/>
  <c r="FP542"/>
  <c r="FV542" s="1"/>
  <c r="FP544"/>
  <c r="FV544" s="1"/>
  <c r="FP546"/>
  <c r="FV546" s="1"/>
  <c r="FP548"/>
  <c r="FV548" s="1"/>
  <c r="CJ552"/>
  <c r="CP552" s="1"/>
  <c r="CJ558"/>
  <c r="CP558" s="1"/>
  <c r="CJ545"/>
  <c r="CP545" s="1"/>
  <c r="CJ549"/>
  <c r="CP549" s="1"/>
  <c r="CJ555"/>
  <c r="CP555" s="1"/>
  <c r="CJ559"/>
  <c r="CP559" s="1"/>
  <c r="CJ539"/>
  <c r="CP539" s="1"/>
  <c r="CJ554"/>
  <c r="CP554" s="1"/>
  <c r="CJ536"/>
  <c r="CP536" s="1"/>
  <c r="CJ540"/>
  <c r="CP540" s="1"/>
  <c r="CJ544"/>
  <c r="CP544" s="1"/>
  <c r="CJ548"/>
  <c r="CP548" s="1"/>
  <c r="ASJ555"/>
  <c r="ASP555" s="1"/>
  <c r="ASJ554"/>
  <c r="ASP554" s="1"/>
  <c r="ASJ560"/>
  <c r="ASP560" s="1"/>
  <c r="ASJ543"/>
  <c r="ASP543" s="1"/>
  <c r="ASJ545"/>
  <c r="ASP545" s="1"/>
  <c r="ASJ547"/>
  <c r="ASP547" s="1"/>
  <c r="ASJ549"/>
  <c r="ASP549" s="1"/>
  <c r="ASJ553"/>
  <c r="ASP553" s="1"/>
  <c r="ASJ557"/>
  <c r="ASP557" s="1"/>
  <c r="ASJ559"/>
  <c r="ASP559" s="1"/>
  <c r="ASJ561"/>
  <c r="ASP561" s="1"/>
  <c r="ASJ537"/>
  <c r="ASP537" s="1"/>
  <c r="ASJ539"/>
  <c r="ASP539" s="1"/>
  <c r="ASJ541"/>
  <c r="ASP541" s="1"/>
  <c r="ASJ552"/>
  <c r="ASP552" s="1"/>
  <c r="ASJ556"/>
  <c r="ASP556" s="1"/>
  <c r="ASJ558"/>
  <c r="ASP558" s="1"/>
  <c r="ASJ536"/>
  <c r="ASP536" s="1"/>
  <c r="ASJ538"/>
  <c r="ASP538" s="1"/>
  <c r="ASJ540"/>
  <c r="ASP540" s="1"/>
  <c r="ASJ542"/>
  <c r="ASP542" s="1"/>
  <c r="ASJ544"/>
  <c r="ASP544" s="1"/>
  <c r="ASJ546"/>
  <c r="ASP546" s="1"/>
  <c r="ASJ548"/>
  <c r="ASP548" s="1"/>
  <c r="APD558"/>
  <c r="APJ558" s="1"/>
  <c r="APD543"/>
  <c r="APJ543" s="1"/>
  <c r="APD547"/>
  <c r="APJ547" s="1"/>
  <c r="APD553"/>
  <c r="APJ553" s="1"/>
  <c r="APD559"/>
  <c r="APJ559" s="1"/>
  <c r="APD537"/>
  <c r="APJ537" s="1"/>
  <c r="APD541"/>
  <c r="APJ541" s="1"/>
  <c r="APD554"/>
  <c r="APJ554" s="1"/>
  <c r="APD536"/>
  <c r="APJ536" s="1"/>
  <c r="APD540"/>
  <c r="APJ540" s="1"/>
  <c r="APD544"/>
  <c r="APJ544" s="1"/>
  <c r="APD548"/>
  <c r="APJ548" s="1"/>
  <c r="ALX555"/>
  <c r="AMD555" s="1"/>
  <c r="ALX554"/>
  <c r="AMD554" s="1"/>
  <c r="ALX560"/>
  <c r="AMD560" s="1"/>
  <c r="ALX543"/>
  <c r="AMD543" s="1"/>
  <c r="ALX545"/>
  <c r="AMD545" s="1"/>
  <c r="ALX547"/>
  <c r="AMD547" s="1"/>
  <c r="ALX549"/>
  <c r="AMD549" s="1"/>
  <c r="ALX553"/>
  <c r="AMD553" s="1"/>
  <c r="ALX557"/>
  <c r="AMD557" s="1"/>
  <c r="ALX559"/>
  <c r="AMD559" s="1"/>
  <c r="ALX561"/>
  <c r="AMD561" s="1"/>
  <c r="ALX537"/>
  <c r="AMD537" s="1"/>
  <c r="ALX539"/>
  <c r="AMD539" s="1"/>
  <c r="ALX541"/>
  <c r="AMD541" s="1"/>
  <c r="ALX552"/>
  <c r="AMD552" s="1"/>
  <c r="ALX556"/>
  <c r="AMD556" s="1"/>
  <c r="ALX558"/>
  <c r="AMD558" s="1"/>
  <c r="ALX536"/>
  <c r="AMD536" s="1"/>
  <c r="ALX538"/>
  <c r="AMD538" s="1"/>
  <c r="ALX540"/>
  <c r="AMD540" s="1"/>
  <c r="ALX542"/>
  <c r="AMD542" s="1"/>
  <c r="ALX544"/>
  <c r="AMD544" s="1"/>
  <c r="ALX546"/>
  <c r="AMD546" s="1"/>
  <c r="ALX548"/>
  <c r="AMD548" s="1"/>
  <c r="AIR558"/>
  <c r="AIX558" s="1"/>
  <c r="AIR543"/>
  <c r="AIX543" s="1"/>
  <c r="AIR547"/>
  <c r="AIX547" s="1"/>
  <c r="AIR553"/>
  <c r="AIX553" s="1"/>
  <c r="AIR559"/>
  <c r="AIX559" s="1"/>
  <c r="AIR537"/>
  <c r="AIX537" s="1"/>
  <c r="AIR541"/>
  <c r="AIX541" s="1"/>
  <c r="AIR554"/>
  <c r="AIX554" s="1"/>
  <c r="AIR536"/>
  <c r="AIX536" s="1"/>
  <c r="AIR540"/>
  <c r="AIX540" s="1"/>
  <c r="AIR544"/>
  <c r="AIX544" s="1"/>
  <c r="AIR548"/>
  <c r="AIX548" s="1"/>
  <c r="SN555"/>
  <c r="ST555" s="1"/>
  <c r="SN559"/>
  <c r="ST559" s="1"/>
  <c r="SN554"/>
  <c r="ST554" s="1"/>
  <c r="SN560"/>
  <c r="ST560" s="1"/>
  <c r="SN543"/>
  <c r="ST543" s="1"/>
  <c r="SN545"/>
  <c r="ST545" s="1"/>
  <c r="SN547"/>
  <c r="ST547" s="1"/>
  <c r="SN549"/>
  <c r="ST549" s="1"/>
  <c r="SN553"/>
  <c r="ST553" s="1"/>
  <c r="SN557"/>
  <c r="ST557" s="1"/>
  <c r="SN561"/>
  <c r="ST561" s="1"/>
  <c r="SN537"/>
  <c r="ST537" s="1"/>
  <c r="SN539"/>
  <c r="ST539" s="1"/>
  <c r="SN541"/>
  <c r="ST541" s="1"/>
  <c r="SN552"/>
  <c r="ST552" s="1"/>
  <c r="SN556"/>
  <c r="ST556" s="1"/>
  <c r="SN558"/>
  <c r="ST558" s="1"/>
  <c r="SN536"/>
  <c r="ST536" s="1"/>
  <c r="SN538"/>
  <c r="ST538" s="1"/>
  <c r="SN540"/>
  <c r="ST540" s="1"/>
  <c r="SN542"/>
  <c r="ST542" s="1"/>
  <c r="SN544"/>
  <c r="ST544" s="1"/>
  <c r="SN546"/>
  <c r="ST546" s="1"/>
  <c r="SN548"/>
  <c r="ST548" s="1"/>
  <c r="PH559"/>
  <c r="PN559" s="1"/>
  <c r="PH560"/>
  <c r="PN560" s="1"/>
  <c r="PH545"/>
  <c r="PN545" s="1"/>
  <c r="PH549"/>
  <c r="PN549" s="1"/>
  <c r="PH557"/>
  <c r="PN557" s="1"/>
  <c r="PH537"/>
  <c r="PN537" s="1"/>
  <c r="PH541"/>
  <c r="PN541" s="1"/>
  <c r="PH554"/>
  <c r="PN554" s="1"/>
  <c r="PH536"/>
  <c r="PN536" s="1"/>
  <c r="PH540"/>
  <c r="PN540" s="1"/>
  <c r="PH544"/>
  <c r="PN544" s="1"/>
  <c r="PH548"/>
  <c r="PN548" s="1"/>
  <c r="MB555"/>
  <c r="MH555" s="1"/>
  <c r="MB559"/>
  <c r="MH559" s="1"/>
  <c r="MB554"/>
  <c r="MH554" s="1"/>
  <c r="MB560"/>
  <c r="MH560" s="1"/>
  <c r="MB543"/>
  <c r="MH543" s="1"/>
  <c r="MB545"/>
  <c r="MH545" s="1"/>
  <c r="MB547"/>
  <c r="MH547" s="1"/>
  <c r="MB549"/>
  <c r="MH549" s="1"/>
  <c r="MB553"/>
  <c r="MH553" s="1"/>
  <c r="MB557"/>
  <c r="MH557" s="1"/>
  <c r="MB561"/>
  <c r="MH561" s="1"/>
  <c r="MB537"/>
  <c r="MH537" s="1"/>
  <c r="MB539"/>
  <c r="MH539" s="1"/>
  <c r="MB541"/>
  <c r="MH541" s="1"/>
  <c r="MB552"/>
  <c r="MH552" s="1"/>
  <c r="MB556"/>
  <c r="MH556" s="1"/>
  <c r="MB558"/>
  <c r="MH558" s="1"/>
  <c r="MB536"/>
  <c r="MH536" s="1"/>
  <c r="MB538"/>
  <c r="MH538" s="1"/>
  <c r="MB540"/>
  <c r="MH540" s="1"/>
  <c r="MB542"/>
  <c r="MH542" s="1"/>
  <c r="MB544"/>
  <c r="MH544" s="1"/>
  <c r="MB546"/>
  <c r="MH546" s="1"/>
  <c r="MB548"/>
  <c r="MH548" s="1"/>
  <c r="IV559"/>
  <c r="JB559" s="1"/>
  <c r="IV560"/>
  <c r="JB560" s="1"/>
  <c r="IV545"/>
  <c r="JB545" s="1"/>
  <c r="IV549"/>
  <c r="JB549" s="1"/>
  <c r="IV557"/>
  <c r="JB557" s="1"/>
  <c r="IV537"/>
  <c r="JB537" s="1"/>
  <c r="IV541"/>
  <c r="JB541" s="1"/>
  <c r="IV554"/>
  <c r="JB554" s="1"/>
  <c r="IV536"/>
  <c r="JB536" s="1"/>
  <c r="IV540"/>
  <c r="JB540" s="1"/>
  <c r="IV544"/>
  <c r="JB544" s="1"/>
  <c r="IV548"/>
  <c r="JB548" s="1"/>
  <c r="U544"/>
  <c r="AA544" s="1"/>
  <c r="U546"/>
  <c r="AA546" s="1"/>
  <c r="AVR546" s="1"/>
  <c r="U548"/>
  <c r="AA548" s="1"/>
  <c r="U536"/>
  <c r="AA536" s="1"/>
  <c r="U538"/>
  <c r="AA538" s="1"/>
  <c r="U540"/>
  <c r="AA540" s="1"/>
  <c r="AVR540" s="1"/>
  <c r="U542"/>
  <c r="AA542" s="1"/>
  <c r="U543"/>
  <c r="AA543" s="1"/>
  <c r="AVR543" s="1"/>
  <c r="U545"/>
  <c r="AA545" s="1"/>
  <c r="U547"/>
  <c r="AA547" s="1"/>
  <c r="AVR547" s="1"/>
  <c r="U549"/>
  <c r="AA549" s="1"/>
  <c r="W544"/>
  <c r="AC544" s="1"/>
  <c r="AVT544" s="1"/>
  <c r="W546"/>
  <c r="AC546" s="1"/>
  <c r="W548"/>
  <c r="AC548" s="1"/>
  <c r="AVT548" s="1"/>
  <c r="W536"/>
  <c r="AC536" s="1"/>
  <c r="W538"/>
  <c r="AC538" s="1"/>
  <c r="AVT538" s="1"/>
  <c r="W540"/>
  <c r="AC540" s="1"/>
  <c r="W542"/>
  <c r="AC542" s="1"/>
  <c r="AVT542" s="1"/>
  <c r="W543"/>
  <c r="AC543" s="1"/>
  <c r="W545"/>
  <c r="AC545" s="1"/>
  <c r="AVT545" s="1"/>
  <c r="W547"/>
  <c r="AC547" s="1"/>
  <c r="W549"/>
  <c r="AC549" s="1"/>
  <c r="AVT549" s="1"/>
  <c r="X558"/>
  <c r="AD558" s="1"/>
  <c r="X560"/>
  <c r="AD560" s="1"/>
  <c r="X553"/>
  <c r="AD553" s="1"/>
  <c r="X557"/>
  <c r="AD557" s="1"/>
  <c r="X559"/>
  <c r="AD559" s="1"/>
  <c r="X544"/>
  <c r="AD544" s="1"/>
  <c r="X548"/>
  <c r="AD548" s="1"/>
  <c r="X552"/>
  <c r="AD552" s="1"/>
  <c r="X554"/>
  <c r="AD554" s="1"/>
  <c r="X556"/>
  <c r="AD556" s="1"/>
  <c r="X536"/>
  <c r="AD536" s="1"/>
  <c r="X538"/>
  <c r="AD538" s="1"/>
  <c r="X540"/>
  <c r="AD540" s="1"/>
  <c r="X542"/>
  <c r="AD542" s="1"/>
  <c r="X555"/>
  <c r="AD555" s="1"/>
  <c r="X561"/>
  <c r="AD561" s="1"/>
  <c r="X537"/>
  <c r="AD537" s="1"/>
  <c r="X539"/>
  <c r="AD539" s="1"/>
  <c r="X541"/>
  <c r="AD541" s="1"/>
  <c r="X546"/>
  <c r="AD546" s="1"/>
  <c r="X543"/>
  <c r="AD543" s="1"/>
  <c r="X545"/>
  <c r="AD545" s="1"/>
  <c r="X547"/>
  <c r="AD547" s="1"/>
  <c r="X549"/>
  <c r="AD549" s="1"/>
  <c r="Z552"/>
  <c r="AF552" s="1"/>
  <c r="Z554"/>
  <c r="AF554" s="1"/>
  <c r="Z558"/>
  <c r="AF558" s="1"/>
  <c r="Z553"/>
  <c r="AF553" s="1"/>
  <c r="Z555"/>
  <c r="AF555" s="1"/>
  <c r="Z557"/>
  <c r="AF557" s="1"/>
  <c r="Z544"/>
  <c r="AF544" s="1"/>
  <c r="Z546"/>
  <c r="AF546" s="1"/>
  <c r="Z556"/>
  <c r="AF556" s="1"/>
  <c r="Z560"/>
  <c r="AF560" s="1"/>
  <c r="Z536"/>
  <c r="AF536" s="1"/>
  <c r="Z538"/>
  <c r="AF538" s="1"/>
  <c r="Z540"/>
  <c r="AF540" s="1"/>
  <c r="Z542"/>
  <c r="AF542" s="1"/>
  <c r="Z559"/>
  <c r="AF559" s="1"/>
  <c r="Z561"/>
  <c r="AF561" s="1"/>
  <c r="Z537"/>
  <c r="AF537" s="1"/>
  <c r="Z539"/>
  <c r="AF539" s="1"/>
  <c r="Z541"/>
  <c r="AF541" s="1"/>
  <c r="Z548"/>
  <c r="AF548" s="1"/>
  <c r="Z543"/>
  <c r="AF543" s="1"/>
  <c r="Z545"/>
  <c r="AF545" s="1"/>
  <c r="Z547"/>
  <c r="AF547" s="1"/>
  <c r="Z549"/>
  <c r="AF549" s="1"/>
  <c r="AVG536"/>
  <c r="AVG535" s="1"/>
  <c r="AVG563" s="1"/>
  <c r="P535"/>
  <c r="P563" s="1"/>
  <c r="V564" s="1"/>
  <c r="AQ543"/>
  <c r="AW543" s="1"/>
  <c r="AQ545"/>
  <c r="AW545" s="1"/>
  <c r="AQ547"/>
  <c r="AW547" s="1"/>
  <c r="AQ549"/>
  <c r="AW549" s="1"/>
  <c r="AQ537"/>
  <c r="AW537" s="1"/>
  <c r="AQ539"/>
  <c r="AW539" s="1"/>
  <c r="AQ541"/>
  <c r="AW541" s="1"/>
  <c r="AQ538"/>
  <c r="AW538" s="1"/>
  <c r="AQ540"/>
  <c r="AW540" s="1"/>
  <c r="AQ542"/>
  <c r="AW542" s="1"/>
  <c r="AQ544"/>
  <c r="AW544" s="1"/>
  <c r="AQ546"/>
  <c r="AW546" s="1"/>
  <c r="AQ548"/>
  <c r="AW548" s="1"/>
  <c r="BL543"/>
  <c r="BR543" s="1"/>
  <c r="BL545"/>
  <c r="BR545" s="1"/>
  <c r="BL547"/>
  <c r="BR547" s="1"/>
  <c r="BL549"/>
  <c r="BR549" s="1"/>
  <c r="BL537"/>
  <c r="BR537" s="1"/>
  <c r="BL539"/>
  <c r="BR539" s="1"/>
  <c r="BL541"/>
  <c r="BR541" s="1"/>
  <c r="BL538"/>
  <c r="BR538" s="1"/>
  <c r="BL540"/>
  <c r="BR540" s="1"/>
  <c r="BL542"/>
  <c r="BR542" s="1"/>
  <c r="BL544"/>
  <c r="BR544" s="1"/>
  <c r="BL546"/>
  <c r="BR546" s="1"/>
  <c r="BL548"/>
  <c r="BR548" s="1"/>
  <c r="CG543"/>
  <c r="CM543" s="1"/>
  <c r="CG545"/>
  <c r="CM545" s="1"/>
  <c r="CG547"/>
  <c r="CM547" s="1"/>
  <c r="CG549"/>
  <c r="CM549" s="1"/>
  <c r="CG537"/>
  <c r="CM537" s="1"/>
  <c r="CG539"/>
  <c r="CM539" s="1"/>
  <c r="CG541"/>
  <c r="CM541" s="1"/>
  <c r="CG538"/>
  <c r="CM538" s="1"/>
  <c r="CG540"/>
  <c r="CM540" s="1"/>
  <c r="CG542"/>
  <c r="CM542" s="1"/>
  <c r="CG544"/>
  <c r="CM544" s="1"/>
  <c r="CG546"/>
  <c r="CM546" s="1"/>
  <c r="CG548"/>
  <c r="CM548" s="1"/>
  <c r="DB543"/>
  <c r="DH543" s="1"/>
  <c r="DB545"/>
  <c r="DH545" s="1"/>
  <c r="DB547"/>
  <c r="DH547" s="1"/>
  <c r="DB549"/>
  <c r="DH549" s="1"/>
  <c r="DB537"/>
  <c r="DH537" s="1"/>
  <c r="DB539"/>
  <c r="DH539" s="1"/>
  <c r="DB541"/>
  <c r="DH541" s="1"/>
  <c r="DB538"/>
  <c r="DH538" s="1"/>
  <c r="DB540"/>
  <c r="DH540" s="1"/>
  <c r="DB542"/>
  <c r="DH542" s="1"/>
  <c r="DB544"/>
  <c r="DH544" s="1"/>
  <c r="DB546"/>
  <c r="DH546" s="1"/>
  <c r="DB548"/>
  <c r="DH548" s="1"/>
  <c r="DW543"/>
  <c r="EC543" s="1"/>
  <c r="DW545"/>
  <c r="EC545" s="1"/>
  <c r="DW547"/>
  <c r="EC547" s="1"/>
  <c r="DW549"/>
  <c r="EC549" s="1"/>
  <c r="DW537"/>
  <c r="EC537" s="1"/>
  <c r="DW539"/>
  <c r="EC539" s="1"/>
  <c r="DW541"/>
  <c r="EC541" s="1"/>
  <c r="DW538"/>
  <c r="EC538" s="1"/>
  <c r="DW540"/>
  <c r="EC540" s="1"/>
  <c r="DW542"/>
  <c r="EC542" s="1"/>
  <c r="DW544"/>
  <c r="EC544" s="1"/>
  <c r="DW546"/>
  <c r="EC546" s="1"/>
  <c r="DW548"/>
  <c r="EC548" s="1"/>
  <c r="ER543"/>
  <c r="EX543" s="1"/>
  <c r="ER545"/>
  <c r="EX545" s="1"/>
  <c r="ER547"/>
  <c r="EX547" s="1"/>
  <c r="ER549"/>
  <c r="EX549" s="1"/>
  <c r="ER537"/>
  <c r="EX537" s="1"/>
  <c r="ER539"/>
  <c r="EX539" s="1"/>
  <c r="ER541"/>
  <c r="EX541" s="1"/>
  <c r="ER538"/>
  <c r="EX538" s="1"/>
  <c r="ER540"/>
  <c r="EX540" s="1"/>
  <c r="ER542"/>
  <c r="EX542" s="1"/>
  <c r="ER544"/>
  <c r="EX544" s="1"/>
  <c r="ER546"/>
  <c r="EX546" s="1"/>
  <c r="ER548"/>
  <c r="EX548" s="1"/>
  <c r="FM543"/>
  <c r="FS543" s="1"/>
  <c r="FM545"/>
  <c r="FS545" s="1"/>
  <c r="FM547"/>
  <c r="FS547" s="1"/>
  <c r="FM549"/>
  <c r="FS549" s="1"/>
  <c r="FM537"/>
  <c r="FS537" s="1"/>
  <c r="FM539"/>
  <c r="FS539" s="1"/>
  <c r="FM541"/>
  <c r="FS541" s="1"/>
  <c r="FM538"/>
  <c r="FS538" s="1"/>
  <c r="FM540"/>
  <c r="FS540" s="1"/>
  <c r="FM542"/>
  <c r="FS542" s="1"/>
  <c r="FM544"/>
  <c r="FS544" s="1"/>
  <c r="FM546"/>
  <c r="FS546" s="1"/>
  <c r="FM548"/>
  <c r="FS548" s="1"/>
  <c r="VQ543"/>
  <c r="VW543" s="1"/>
  <c r="VQ545"/>
  <c r="VW545" s="1"/>
  <c r="VQ547"/>
  <c r="VW547" s="1"/>
  <c r="VQ549"/>
  <c r="VW549" s="1"/>
  <c r="VQ537"/>
  <c r="VW537" s="1"/>
  <c r="VQ539"/>
  <c r="VW539" s="1"/>
  <c r="VQ541"/>
  <c r="VW541" s="1"/>
  <c r="VQ538"/>
  <c r="VW538" s="1"/>
  <c r="VQ540"/>
  <c r="VW540" s="1"/>
  <c r="VQ542"/>
  <c r="VW542" s="1"/>
  <c r="VQ544"/>
  <c r="VW544" s="1"/>
  <c r="VQ546"/>
  <c r="VW546" s="1"/>
  <c r="VQ548"/>
  <c r="VW548" s="1"/>
  <c r="WL543"/>
  <c r="WR543" s="1"/>
  <c r="WL545"/>
  <c r="WR545" s="1"/>
  <c r="WL547"/>
  <c r="WR547" s="1"/>
  <c r="WL549"/>
  <c r="WR549" s="1"/>
  <c r="WL537"/>
  <c r="WR537" s="1"/>
  <c r="WL539"/>
  <c r="WR539" s="1"/>
  <c r="WL541"/>
  <c r="WR541" s="1"/>
  <c r="WL538"/>
  <c r="WR538" s="1"/>
  <c r="WL540"/>
  <c r="WR540" s="1"/>
  <c r="WL542"/>
  <c r="WR542" s="1"/>
  <c r="WL544"/>
  <c r="WR544" s="1"/>
  <c r="WL546"/>
  <c r="WR546" s="1"/>
  <c r="WL548"/>
  <c r="WR548" s="1"/>
  <c r="XG543"/>
  <c r="XM543" s="1"/>
  <c r="XG545"/>
  <c r="XM545" s="1"/>
  <c r="XG547"/>
  <c r="XM547" s="1"/>
  <c r="XG549"/>
  <c r="XM549" s="1"/>
  <c r="XG537"/>
  <c r="XM537" s="1"/>
  <c r="XG539"/>
  <c r="XM539" s="1"/>
  <c r="XG541"/>
  <c r="XM541" s="1"/>
  <c r="XG538"/>
  <c r="XM538" s="1"/>
  <c r="XG540"/>
  <c r="XM540" s="1"/>
  <c r="XG542"/>
  <c r="XM542" s="1"/>
  <c r="XG544"/>
  <c r="XM544" s="1"/>
  <c r="XG546"/>
  <c r="XM546" s="1"/>
  <c r="XG548"/>
  <c r="XM548" s="1"/>
  <c r="YB543"/>
  <c r="YH543" s="1"/>
  <c r="YB545"/>
  <c r="YH545" s="1"/>
  <c r="YB547"/>
  <c r="YH547" s="1"/>
  <c r="YB549"/>
  <c r="YH549" s="1"/>
  <c r="YB537"/>
  <c r="YH537" s="1"/>
  <c r="YB539"/>
  <c r="YH539" s="1"/>
  <c r="YB541"/>
  <c r="YH541" s="1"/>
  <c r="YB538"/>
  <c r="YH538" s="1"/>
  <c r="YB540"/>
  <c r="YH540" s="1"/>
  <c r="YB542"/>
  <c r="YH542" s="1"/>
  <c r="YB544"/>
  <c r="YH544" s="1"/>
  <c r="YB546"/>
  <c r="YH546" s="1"/>
  <c r="YB548"/>
  <c r="YH548" s="1"/>
  <c r="YW543"/>
  <c r="ZC543" s="1"/>
  <c r="YW545"/>
  <c r="ZC545" s="1"/>
  <c r="YW547"/>
  <c r="ZC547" s="1"/>
  <c r="YW549"/>
  <c r="ZC549" s="1"/>
  <c r="YW537"/>
  <c r="ZC537" s="1"/>
  <c r="YW539"/>
  <c r="ZC539" s="1"/>
  <c r="YW541"/>
  <c r="ZC541" s="1"/>
  <c r="YW538"/>
  <c r="ZC538" s="1"/>
  <c r="YW540"/>
  <c r="ZC540" s="1"/>
  <c r="YW542"/>
  <c r="ZC542" s="1"/>
  <c r="YW544"/>
  <c r="ZC544" s="1"/>
  <c r="YW546"/>
  <c r="ZC546" s="1"/>
  <c r="YW548"/>
  <c r="ZC548" s="1"/>
  <c r="ZR543"/>
  <c r="ZX543" s="1"/>
  <c r="ZR545"/>
  <c r="ZX545" s="1"/>
  <c r="ZR547"/>
  <c r="ZX547" s="1"/>
  <c r="ZR549"/>
  <c r="ZX549" s="1"/>
  <c r="ZR537"/>
  <c r="ZX537" s="1"/>
  <c r="ZR539"/>
  <c r="ZX539" s="1"/>
  <c r="ZR541"/>
  <c r="ZX541" s="1"/>
  <c r="ZR538"/>
  <c r="ZX538" s="1"/>
  <c r="ZR540"/>
  <c r="ZX540" s="1"/>
  <c r="ZR542"/>
  <c r="ZX542" s="1"/>
  <c r="ZR544"/>
  <c r="ZX544" s="1"/>
  <c r="ZR546"/>
  <c r="ZX546" s="1"/>
  <c r="ZR548"/>
  <c r="ZX548" s="1"/>
  <c r="AAM543"/>
  <c r="AAS543" s="1"/>
  <c r="AAM545"/>
  <c r="AAS545" s="1"/>
  <c r="AAM547"/>
  <c r="AAS547" s="1"/>
  <c r="AAM549"/>
  <c r="AAS549" s="1"/>
  <c r="AAM537"/>
  <c r="AAS537" s="1"/>
  <c r="AAM539"/>
  <c r="AAS539" s="1"/>
  <c r="AAM541"/>
  <c r="AAS541" s="1"/>
  <c r="AAM538"/>
  <c r="AAS538" s="1"/>
  <c r="AAM540"/>
  <c r="AAS540" s="1"/>
  <c r="AAM542"/>
  <c r="AAS542" s="1"/>
  <c r="AAM544"/>
  <c r="AAS544" s="1"/>
  <c r="AAM546"/>
  <c r="AAS546" s="1"/>
  <c r="AAM548"/>
  <c r="AAS548" s="1"/>
  <c r="ABH543"/>
  <c r="ABN543" s="1"/>
  <c r="ABH545"/>
  <c r="ABN545" s="1"/>
  <c r="ABH547"/>
  <c r="ABN547" s="1"/>
  <c r="ABH549"/>
  <c r="ABN549" s="1"/>
  <c r="ABH537"/>
  <c r="ABN537" s="1"/>
  <c r="ABH539"/>
  <c r="ABN539" s="1"/>
  <c r="ABH541"/>
  <c r="ABN541" s="1"/>
  <c r="ABH538"/>
  <c r="ABN538" s="1"/>
  <c r="ABH540"/>
  <c r="ABN540" s="1"/>
  <c r="ABH542"/>
  <c r="ABN542" s="1"/>
  <c r="ABH544"/>
  <c r="ABN544" s="1"/>
  <c r="ABH546"/>
  <c r="ABN546" s="1"/>
  <c r="ABH548"/>
  <c r="ABN548" s="1"/>
  <c r="ACC543"/>
  <c r="ACI543" s="1"/>
  <c r="ACC545"/>
  <c r="ACI545" s="1"/>
  <c r="ACC547"/>
  <c r="ACI547" s="1"/>
  <c r="ACC549"/>
  <c r="ACI549" s="1"/>
  <c r="ACC537"/>
  <c r="ACI537" s="1"/>
  <c r="ACC539"/>
  <c r="ACI539" s="1"/>
  <c r="ACC541"/>
  <c r="ACI541" s="1"/>
  <c r="ACC538"/>
  <c r="ACI538" s="1"/>
  <c r="ACC540"/>
  <c r="ACI540" s="1"/>
  <c r="ACC542"/>
  <c r="ACI542" s="1"/>
  <c r="ACC544"/>
  <c r="ACI544" s="1"/>
  <c r="ACC546"/>
  <c r="ACI546" s="1"/>
  <c r="ACC548"/>
  <c r="ACI548" s="1"/>
  <c r="ACX543"/>
  <c r="ADD543" s="1"/>
  <c r="ACX545"/>
  <c r="ADD545" s="1"/>
  <c r="ACX547"/>
  <c r="ADD547" s="1"/>
  <c r="ACX549"/>
  <c r="ADD549" s="1"/>
  <c r="ACX537"/>
  <c r="ADD537" s="1"/>
  <c r="ACX539"/>
  <c r="ADD539" s="1"/>
  <c r="ACX541"/>
  <c r="ADD541" s="1"/>
  <c r="ACX538"/>
  <c r="ADD538" s="1"/>
  <c r="ACX540"/>
  <c r="ADD540" s="1"/>
  <c r="ACX542"/>
  <c r="ADD542" s="1"/>
  <c r="ACX544"/>
  <c r="ADD544" s="1"/>
  <c r="ACX546"/>
  <c r="ADD546" s="1"/>
  <c r="ACX548"/>
  <c r="ADD548" s="1"/>
  <c r="ADS543"/>
  <c r="ADY543" s="1"/>
  <c r="ADS545"/>
  <c r="ADY545" s="1"/>
  <c r="ADS547"/>
  <c r="ADY547" s="1"/>
  <c r="ADS549"/>
  <c r="ADY549" s="1"/>
  <c r="ADS537"/>
  <c r="ADY537" s="1"/>
  <c r="ADS539"/>
  <c r="ADY539" s="1"/>
  <c r="ADS541"/>
  <c r="ADY541" s="1"/>
  <c r="ADS538"/>
  <c r="ADY538" s="1"/>
  <c r="ADS540"/>
  <c r="ADY540" s="1"/>
  <c r="ADS542"/>
  <c r="ADY542" s="1"/>
  <c r="ADS544"/>
  <c r="ADY544" s="1"/>
  <c r="ADS546"/>
  <c r="ADY546" s="1"/>
  <c r="ADS548"/>
  <c r="ADY548" s="1"/>
  <c r="AEN543"/>
  <c r="AET543" s="1"/>
  <c r="AEN545"/>
  <c r="AET545" s="1"/>
  <c r="AEN547"/>
  <c r="AET547" s="1"/>
  <c r="AEN549"/>
  <c r="AET549" s="1"/>
  <c r="AEN537"/>
  <c r="AET537" s="1"/>
  <c r="AEN539"/>
  <c r="AET539" s="1"/>
  <c r="AEN541"/>
  <c r="AET541" s="1"/>
  <c r="AEN538"/>
  <c r="AET538" s="1"/>
  <c r="AEN540"/>
  <c r="AET540" s="1"/>
  <c r="AEN542"/>
  <c r="AET542" s="1"/>
  <c r="AEN544"/>
  <c r="AET544" s="1"/>
  <c r="AEN546"/>
  <c r="AET546" s="1"/>
  <c r="AEN548"/>
  <c r="AET548" s="1"/>
  <c r="AFI543"/>
  <c r="AFO543" s="1"/>
  <c r="AFI545"/>
  <c r="AFO545" s="1"/>
  <c r="AFI547"/>
  <c r="AFO547" s="1"/>
  <c r="AFI549"/>
  <c r="AFO549" s="1"/>
  <c r="AFI537"/>
  <c r="AFO537" s="1"/>
  <c r="AFI539"/>
  <c r="AFO539" s="1"/>
  <c r="AFI541"/>
  <c r="AFO541" s="1"/>
  <c r="AFI538"/>
  <c r="AFO538" s="1"/>
  <c r="AFI540"/>
  <c r="AFO540" s="1"/>
  <c r="AFI542"/>
  <c r="AFO542" s="1"/>
  <c r="AFI544"/>
  <c r="AFO544" s="1"/>
  <c r="AFI546"/>
  <c r="AFO546" s="1"/>
  <c r="AFI548"/>
  <c r="AFO548" s="1"/>
  <c r="AGD543"/>
  <c r="AGJ543" s="1"/>
  <c r="AGD545"/>
  <c r="AGJ545" s="1"/>
  <c r="AGD547"/>
  <c r="AGJ547" s="1"/>
  <c r="AGD549"/>
  <c r="AGJ549" s="1"/>
  <c r="AGD537"/>
  <c r="AGJ537" s="1"/>
  <c r="AGD539"/>
  <c r="AGJ539" s="1"/>
  <c r="AGD541"/>
  <c r="AGJ541" s="1"/>
  <c r="AGD538"/>
  <c r="AGJ538" s="1"/>
  <c r="AGD540"/>
  <c r="AGJ540" s="1"/>
  <c r="AGD542"/>
  <c r="AGJ542" s="1"/>
  <c r="AGD544"/>
  <c r="AGJ544" s="1"/>
  <c r="AGD546"/>
  <c r="AGJ546" s="1"/>
  <c r="AGD548"/>
  <c r="AGJ548" s="1"/>
  <c r="AGY543"/>
  <c r="AHE543" s="1"/>
  <c r="AGY547"/>
  <c r="AHE547" s="1"/>
  <c r="AGY549"/>
  <c r="AHE549" s="1"/>
  <c r="AGY537"/>
  <c r="AHE537" s="1"/>
  <c r="AGY539"/>
  <c r="AHE539" s="1"/>
  <c r="AGY541"/>
  <c r="AHE541" s="1"/>
  <c r="AGY538"/>
  <c r="AHE538" s="1"/>
  <c r="AGY540"/>
  <c r="AHE540" s="1"/>
  <c r="AGY542"/>
  <c r="AHE542" s="1"/>
  <c r="AGY545"/>
  <c r="AHE545" s="1"/>
  <c r="AGY544"/>
  <c r="AHE544" s="1"/>
  <c r="AGY546"/>
  <c r="AHE546" s="1"/>
  <c r="AGY548"/>
  <c r="AHE548" s="1"/>
  <c r="AHT543"/>
  <c r="AHZ543" s="1"/>
  <c r="AHT545"/>
  <c r="AHZ545" s="1"/>
  <c r="AHT547"/>
  <c r="AHZ547" s="1"/>
  <c r="AHT549"/>
  <c r="AHZ549" s="1"/>
  <c r="AHT537"/>
  <c r="AHZ537" s="1"/>
  <c r="AHT539"/>
  <c r="AHZ539" s="1"/>
  <c r="AHT541"/>
  <c r="AHZ541" s="1"/>
  <c r="AHT538"/>
  <c r="AHZ538" s="1"/>
  <c r="AHT540"/>
  <c r="AHZ540" s="1"/>
  <c r="AHT542"/>
  <c r="AHZ542" s="1"/>
  <c r="AHT544"/>
  <c r="AHZ544" s="1"/>
  <c r="AHT546"/>
  <c r="AHZ546" s="1"/>
  <c r="AHT548"/>
  <c r="AHZ548" s="1"/>
  <c r="GH543"/>
  <c r="GN543" s="1"/>
  <c r="GH545"/>
  <c r="GN545" s="1"/>
  <c r="GH547"/>
  <c r="GN547" s="1"/>
  <c r="GH549"/>
  <c r="GN549" s="1"/>
  <c r="GH537"/>
  <c r="GN537" s="1"/>
  <c r="GH539"/>
  <c r="GN539" s="1"/>
  <c r="GH541"/>
  <c r="GN541" s="1"/>
  <c r="GH538"/>
  <c r="GN538" s="1"/>
  <c r="GH540"/>
  <c r="GN540" s="1"/>
  <c r="GH542"/>
  <c r="GN542" s="1"/>
  <c r="GH544"/>
  <c r="GN544" s="1"/>
  <c r="GH546"/>
  <c r="GN546" s="1"/>
  <c r="GH548"/>
  <c r="GN548" s="1"/>
  <c r="HC543"/>
  <c r="HI543" s="1"/>
  <c r="HC545"/>
  <c r="HI545" s="1"/>
  <c r="HC547"/>
  <c r="HI547" s="1"/>
  <c r="HC549"/>
  <c r="HI549" s="1"/>
  <c r="HC537"/>
  <c r="HI537" s="1"/>
  <c r="HC539"/>
  <c r="HI539" s="1"/>
  <c r="HC541"/>
  <c r="HI541" s="1"/>
  <c r="HC538"/>
  <c r="HI538" s="1"/>
  <c r="HC540"/>
  <c r="HI540" s="1"/>
  <c r="HC542"/>
  <c r="HI542" s="1"/>
  <c r="HC544"/>
  <c r="HI544" s="1"/>
  <c r="HC546"/>
  <c r="HI546" s="1"/>
  <c r="HC548"/>
  <c r="HI548" s="1"/>
  <c r="HX543"/>
  <c r="ID543" s="1"/>
  <c r="HX545"/>
  <c r="ID545" s="1"/>
  <c r="HX547"/>
  <c r="ID547" s="1"/>
  <c r="HX549"/>
  <c r="ID549" s="1"/>
  <c r="HX537"/>
  <c r="ID537" s="1"/>
  <c r="HX539"/>
  <c r="ID539" s="1"/>
  <c r="HX541"/>
  <c r="ID541" s="1"/>
  <c r="HX538"/>
  <c r="ID538" s="1"/>
  <c r="HX540"/>
  <c r="ID540" s="1"/>
  <c r="HX542"/>
  <c r="ID542" s="1"/>
  <c r="HX544"/>
  <c r="ID544" s="1"/>
  <c r="HX546"/>
  <c r="ID546" s="1"/>
  <c r="HX548"/>
  <c r="ID548" s="1"/>
  <c r="IS543"/>
  <c r="IY543" s="1"/>
  <c r="IS545"/>
  <c r="IY545" s="1"/>
  <c r="IS547"/>
  <c r="IY547" s="1"/>
  <c r="IS549"/>
  <c r="IY549" s="1"/>
  <c r="IS537"/>
  <c r="IY537" s="1"/>
  <c r="IS539"/>
  <c r="IY539" s="1"/>
  <c r="IS541"/>
  <c r="IY541" s="1"/>
  <c r="IS538"/>
  <c r="IY538" s="1"/>
  <c r="IS540"/>
  <c r="IY540" s="1"/>
  <c r="IS542"/>
  <c r="IY542" s="1"/>
  <c r="IS544"/>
  <c r="IY544" s="1"/>
  <c r="IS546"/>
  <c r="IY546" s="1"/>
  <c r="IS548"/>
  <c r="IY548" s="1"/>
  <c r="JN543"/>
  <c r="JT543" s="1"/>
  <c r="JN545"/>
  <c r="JT545" s="1"/>
  <c r="JN547"/>
  <c r="JT547" s="1"/>
  <c r="JN549"/>
  <c r="JT549" s="1"/>
  <c r="JN537"/>
  <c r="JT537" s="1"/>
  <c r="JN539"/>
  <c r="JT539" s="1"/>
  <c r="JN541"/>
  <c r="JT541" s="1"/>
  <c r="JN538"/>
  <c r="JT538" s="1"/>
  <c r="JN540"/>
  <c r="JT540" s="1"/>
  <c r="JN542"/>
  <c r="JT542" s="1"/>
  <c r="JN544"/>
  <c r="JT544" s="1"/>
  <c r="JN546"/>
  <c r="JT546" s="1"/>
  <c r="JN548"/>
  <c r="JT548" s="1"/>
  <c r="KI543"/>
  <c r="KO543" s="1"/>
  <c r="KI545"/>
  <c r="KO545" s="1"/>
  <c r="KI547"/>
  <c r="KO547" s="1"/>
  <c r="KI549"/>
  <c r="KO549" s="1"/>
  <c r="KI537"/>
  <c r="KO537" s="1"/>
  <c r="KI539"/>
  <c r="KO539" s="1"/>
  <c r="KI541"/>
  <c r="KO541" s="1"/>
  <c r="KI538"/>
  <c r="KO538" s="1"/>
  <c r="KI540"/>
  <c r="KO540" s="1"/>
  <c r="KI542"/>
  <c r="KO542" s="1"/>
  <c r="KI544"/>
  <c r="KO544" s="1"/>
  <c r="KI546"/>
  <c r="KO546" s="1"/>
  <c r="KI548"/>
  <c r="KO548" s="1"/>
  <c r="LD543"/>
  <c r="LJ543" s="1"/>
  <c r="LD545"/>
  <c r="LJ545" s="1"/>
  <c r="LD547"/>
  <c r="LJ547" s="1"/>
  <c r="LD549"/>
  <c r="LJ549" s="1"/>
  <c r="LD537"/>
  <c r="LJ537" s="1"/>
  <c r="LD539"/>
  <c r="LJ539" s="1"/>
  <c r="LD541"/>
  <c r="LJ541" s="1"/>
  <c r="LD538"/>
  <c r="LJ538" s="1"/>
  <c r="LD540"/>
  <c r="LJ540" s="1"/>
  <c r="LD542"/>
  <c r="LJ542" s="1"/>
  <c r="LD544"/>
  <c r="LJ544" s="1"/>
  <c r="LD546"/>
  <c r="LJ546" s="1"/>
  <c r="LD548"/>
  <c r="LJ548" s="1"/>
  <c r="LY543"/>
  <c r="ME543" s="1"/>
  <c r="LY545"/>
  <c r="ME545" s="1"/>
  <c r="LY547"/>
  <c r="ME547" s="1"/>
  <c r="LY549"/>
  <c r="ME549" s="1"/>
  <c r="LY537"/>
  <c r="ME537" s="1"/>
  <c r="LY539"/>
  <c r="ME539" s="1"/>
  <c r="LY541"/>
  <c r="ME541" s="1"/>
  <c r="LY538"/>
  <c r="ME538" s="1"/>
  <c r="LY540"/>
  <c r="ME540" s="1"/>
  <c r="LY542"/>
  <c r="ME542" s="1"/>
  <c r="LY544"/>
  <c r="ME544" s="1"/>
  <c r="LY546"/>
  <c r="ME546" s="1"/>
  <c r="LY548"/>
  <c r="ME548" s="1"/>
  <c r="MT543"/>
  <c r="MZ543" s="1"/>
  <c r="MT545"/>
  <c r="MZ545" s="1"/>
  <c r="MT547"/>
  <c r="MZ547" s="1"/>
  <c r="MT549"/>
  <c r="MZ549" s="1"/>
  <c r="MT537"/>
  <c r="MZ537" s="1"/>
  <c r="MT539"/>
  <c r="MZ539" s="1"/>
  <c r="MT541"/>
  <c r="MZ541" s="1"/>
  <c r="MT538"/>
  <c r="MZ538" s="1"/>
  <c r="MT540"/>
  <c r="MZ540" s="1"/>
  <c r="MT542"/>
  <c r="MZ542" s="1"/>
  <c r="MT544"/>
  <c r="MZ544" s="1"/>
  <c r="MT546"/>
  <c r="MZ546" s="1"/>
  <c r="MT548"/>
  <c r="MZ548" s="1"/>
  <c r="NO543"/>
  <c r="NU543" s="1"/>
  <c r="NO545"/>
  <c r="NU545" s="1"/>
  <c r="NO547"/>
  <c r="NU547" s="1"/>
  <c r="NO549"/>
  <c r="NU549" s="1"/>
  <c r="NO537"/>
  <c r="NU537" s="1"/>
  <c r="NO539"/>
  <c r="NU539" s="1"/>
  <c r="NO541"/>
  <c r="NU541" s="1"/>
  <c r="NO538"/>
  <c r="NU538" s="1"/>
  <c r="NO540"/>
  <c r="NU540" s="1"/>
  <c r="NO542"/>
  <c r="NU542" s="1"/>
  <c r="NO544"/>
  <c r="NU544" s="1"/>
  <c r="NO546"/>
  <c r="NU546" s="1"/>
  <c r="NO548"/>
  <c r="NU548" s="1"/>
  <c r="OJ543"/>
  <c r="OP543" s="1"/>
  <c r="OJ545"/>
  <c r="OP545" s="1"/>
  <c r="OJ547"/>
  <c r="OP547" s="1"/>
  <c r="OJ549"/>
  <c r="OP549" s="1"/>
  <c r="OJ537"/>
  <c r="OP537" s="1"/>
  <c r="OJ539"/>
  <c r="OP539" s="1"/>
  <c r="OJ541"/>
  <c r="OP541" s="1"/>
  <c r="OJ538"/>
  <c r="OP538" s="1"/>
  <c r="OJ540"/>
  <c r="OP540" s="1"/>
  <c r="OJ542"/>
  <c r="OP542" s="1"/>
  <c r="OJ544"/>
  <c r="OP544" s="1"/>
  <c r="OJ546"/>
  <c r="OP546" s="1"/>
  <c r="OJ548"/>
  <c r="OP548" s="1"/>
  <c r="PE543"/>
  <c r="PK543" s="1"/>
  <c r="PE545"/>
  <c r="PK545" s="1"/>
  <c r="PE547"/>
  <c r="PK547" s="1"/>
  <c r="PE549"/>
  <c r="PK549" s="1"/>
  <c r="PE537"/>
  <c r="PK537" s="1"/>
  <c r="PE539"/>
  <c r="PK539" s="1"/>
  <c r="PE541"/>
  <c r="PK541" s="1"/>
  <c r="PE538"/>
  <c r="PK538" s="1"/>
  <c r="PE540"/>
  <c r="PK540" s="1"/>
  <c r="PE542"/>
  <c r="PK542" s="1"/>
  <c r="PE544"/>
  <c r="PK544" s="1"/>
  <c r="PE546"/>
  <c r="PK546" s="1"/>
  <c r="PE548"/>
  <c r="PK548" s="1"/>
  <c r="PZ543"/>
  <c r="QF543" s="1"/>
  <c r="PZ545"/>
  <c r="QF545" s="1"/>
  <c r="PZ547"/>
  <c r="QF547" s="1"/>
  <c r="PZ549"/>
  <c r="QF549" s="1"/>
  <c r="PZ537"/>
  <c r="QF537" s="1"/>
  <c r="PZ539"/>
  <c r="QF539" s="1"/>
  <c r="PZ541"/>
  <c r="QF541" s="1"/>
  <c r="PZ538"/>
  <c r="QF538" s="1"/>
  <c r="PZ540"/>
  <c r="QF540" s="1"/>
  <c r="PZ542"/>
  <c r="QF542" s="1"/>
  <c r="PZ544"/>
  <c r="QF544" s="1"/>
  <c r="PZ546"/>
  <c r="QF546" s="1"/>
  <c r="PZ548"/>
  <c r="QF548" s="1"/>
  <c r="QU543"/>
  <c r="RA543" s="1"/>
  <c r="QU545"/>
  <c r="RA545" s="1"/>
  <c r="QU547"/>
  <c r="RA547" s="1"/>
  <c r="QU549"/>
  <c r="RA549" s="1"/>
  <c r="QU537"/>
  <c r="RA537" s="1"/>
  <c r="QU539"/>
  <c r="RA539" s="1"/>
  <c r="QU541"/>
  <c r="RA541" s="1"/>
  <c r="QU538"/>
  <c r="RA538" s="1"/>
  <c r="QU540"/>
  <c r="RA540" s="1"/>
  <c r="QU542"/>
  <c r="RA542" s="1"/>
  <c r="QU544"/>
  <c r="RA544" s="1"/>
  <c r="QU546"/>
  <c r="RA546" s="1"/>
  <c r="QU548"/>
  <c r="RA548" s="1"/>
  <c r="RP543"/>
  <c r="RV543" s="1"/>
  <c r="RP545"/>
  <c r="RV545" s="1"/>
  <c r="RP547"/>
  <c r="RV547" s="1"/>
  <c r="RP549"/>
  <c r="RV549" s="1"/>
  <c r="RP537"/>
  <c r="RV537" s="1"/>
  <c r="RP539"/>
  <c r="RV539" s="1"/>
  <c r="RP541"/>
  <c r="RV541" s="1"/>
  <c r="RP538"/>
  <c r="RV538" s="1"/>
  <c r="RP540"/>
  <c r="RV540" s="1"/>
  <c r="RP542"/>
  <c r="RV542" s="1"/>
  <c r="RP544"/>
  <c r="RV544" s="1"/>
  <c r="RP546"/>
  <c r="RV546" s="1"/>
  <c r="RP548"/>
  <c r="RV548" s="1"/>
  <c r="SK543"/>
  <c r="SQ543" s="1"/>
  <c r="SK545"/>
  <c r="SQ545" s="1"/>
  <c r="SK547"/>
  <c r="SQ547" s="1"/>
  <c r="SK549"/>
  <c r="SQ549" s="1"/>
  <c r="SK537"/>
  <c r="SQ537" s="1"/>
  <c r="SK539"/>
  <c r="SQ539" s="1"/>
  <c r="SK541"/>
  <c r="SQ541" s="1"/>
  <c r="SK538"/>
  <c r="SQ538" s="1"/>
  <c r="SK540"/>
  <c r="SQ540" s="1"/>
  <c r="SK542"/>
  <c r="SQ542" s="1"/>
  <c r="SK544"/>
  <c r="SQ544" s="1"/>
  <c r="SK546"/>
  <c r="SQ546" s="1"/>
  <c r="SK548"/>
  <c r="SQ548" s="1"/>
  <c r="TF543"/>
  <c r="TL543" s="1"/>
  <c r="TF545"/>
  <c r="TL545" s="1"/>
  <c r="TF547"/>
  <c r="TL547" s="1"/>
  <c r="TF549"/>
  <c r="TL549" s="1"/>
  <c r="TF537"/>
  <c r="TL537" s="1"/>
  <c r="TF539"/>
  <c r="TL539" s="1"/>
  <c r="TF541"/>
  <c r="TL541" s="1"/>
  <c r="TF538"/>
  <c r="TL538" s="1"/>
  <c r="TF540"/>
  <c r="TL540" s="1"/>
  <c r="TF542"/>
  <c r="TL542" s="1"/>
  <c r="TF544"/>
  <c r="TL544" s="1"/>
  <c r="TF546"/>
  <c r="TL546" s="1"/>
  <c r="TF548"/>
  <c r="TL548" s="1"/>
  <c r="UA543"/>
  <c r="UG543" s="1"/>
  <c r="UA545"/>
  <c r="UG545" s="1"/>
  <c r="UA547"/>
  <c r="UG547" s="1"/>
  <c r="UA549"/>
  <c r="UG549" s="1"/>
  <c r="UA537"/>
  <c r="UG537" s="1"/>
  <c r="UA539"/>
  <c r="UG539" s="1"/>
  <c r="UA541"/>
  <c r="UG541" s="1"/>
  <c r="UA538"/>
  <c r="UG538" s="1"/>
  <c r="UA540"/>
  <c r="UG540" s="1"/>
  <c r="UA542"/>
  <c r="UG542" s="1"/>
  <c r="UA544"/>
  <c r="UG544" s="1"/>
  <c r="UA546"/>
  <c r="UG546" s="1"/>
  <c r="UA548"/>
  <c r="UG548" s="1"/>
  <c r="UV543"/>
  <c r="VB543" s="1"/>
  <c r="UV545"/>
  <c r="VB545" s="1"/>
  <c r="UV547"/>
  <c r="VB547" s="1"/>
  <c r="UV549"/>
  <c r="VB549" s="1"/>
  <c r="UV537"/>
  <c r="VB537" s="1"/>
  <c r="UV539"/>
  <c r="VB539" s="1"/>
  <c r="UV541"/>
  <c r="VB541" s="1"/>
  <c r="UV538"/>
  <c r="VB538" s="1"/>
  <c r="UV540"/>
  <c r="VB540" s="1"/>
  <c r="UV542"/>
  <c r="VB542" s="1"/>
  <c r="UV544"/>
  <c r="VB544" s="1"/>
  <c r="UV546"/>
  <c r="VB546" s="1"/>
  <c r="UV548"/>
  <c r="VB548" s="1"/>
  <c r="AIO543"/>
  <c r="AIU543" s="1"/>
  <c r="AIO547"/>
  <c r="AIU547" s="1"/>
  <c r="AIO549"/>
  <c r="AIU549" s="1"/>
  <c r="AIO537"/>
  <c r="AIU537" s="1"/>
  <c r="AIO539"/>
  <c r="AIU539" s="1"/>
  <c r="AIO541"/>
  <c r="AIU541" s="1"/>
  <c r="AIO538"/>
  <c r="AIU538" s="1"/>
  <c r="AIO540"/>
  <c r="AIU540" s="1"/>
  <c r="AIO542"/>
  <c r="AIU542" s="1"/>
  <c r="AIO545"/>
  <c r="AIU545" s="1"/>
  <c r="AIO544"/>
  <c r="AIU544" s="1"/>
  <c r="AIO548"/>
  <c r="AIU548" s="1"/>
  <c r="AIO546"/>
  <c r="AIU546" s="1"/>
  <c r="AJJ543"/>
  <c r="AJP543" s="1"/>
  <c r="AJJ545"/>
  <c r="AJP545" s="1"/>
  <c r="AJJ547"/>
  <c r="AJP547" s="1"/>
  <c r="AJJ549"/>
  <c r="AJP549" s="1"/>
  <c r="AJJ537"/>
  <c r="AJP537" s="1"/>
  <c r="AJJ539"/>
  <c r="AJP539" s="1"/>
  <c r="AJJ541"/>
  <c r="AJP541" s="1"/>
  <c r="AJJ538"/>
  <c r="AJP538" s="1"/>
  <c r="AJJ540"/>
  <c r="AJP540" s="1"/>
  <c r="AJJ542"/>
  <c r="AJP542" s="1"/>
  <c r="AJJ544"/>
  <c r="AJP544" s="1"/>
  <c r="AJJ546"/>
  <c r="AJP546" s="1"/>
  <c r="AJJ548"/>
  <c r="AJP548" s="1"/>
  <c r="AKE543"/>
  <c r="AKK543" s="1"/>
  <c r="AKE547"/>
  <c r="AKK547" s="1"/>
  <c r="AKE549"/>
  <c r="AKK549" s="1"/>
  <c r="AKE537"/>
  <c r="AKK537" s="1"/>
  <c r="AKE539"/>
  <c r="AKK539" s="1"/>
  <c r="AKE541"/>
  <c r="AKK541" s="1"/>
  <c r="AKE538"/>
  <c r="AKK538" s="1"/>
  <c r="AKE540"/>
  <c r="AKK540" s="1"/>
  <c r="AKE542"/>
  <c r="AKK542" s="1"/>
  <c r="AKE545"/>
  <c r="AKK545" s="1"/>
  <c r="AKE544"/>
  <c r="AKK544" s="1"/>
  <c r="AKE548"/>
  <c r="AKK548" s="1"/>
  <c r="AKE546"/>
  <c r="AKK546" s="1"/>
  <c r="AKZ543"/>
  <c r="ALF543" s="1"/>
  <c r="AKZ545"/>
  <c r="ALF545" s="1"/>
  <c r="AKZ547"/>
  <c r="ALF547" s="1"/>
  <c r="AKZ549"/>
  <c r="ALF549" s="1"/>
  <c r="AKZ537"/>
  <c r="ALF537" s="1"/>
  <c r="AKZ539"/>
  <c r="ALF539" s="1"/>
  <c r="AKZ541"/>
  <c r="ALF541" s="1"/>
  <c r="AKZ538"/>
  <c r="ALF538" s="1"/>
  <c r="AKZ540"/>
  <c r="ALF540" s="1"/>
  <c r="AKZ542"/>
  <c r="ALF542" s="1"/>
  <c r="AKZ544"/>
  <c r="ALF544" s="1"/>
  <c r="AKZ546"/>
  <c r="ALF546" s="1"/>
  <c r="AKZ548"/>
  <c r="ALF548" s="1"/>
  <c r="ALU543"/>
  <c r="AMA543" s="1"/>
  <c r="ALU547"/>
  <c r="AMA547" s="1"/>
  <c r="ALU549"/>
  <c r="AMA549" s="1"/>
  <c r="ALU537"/>
  <c r="AMA537" s="1"/>
  <c r="ALU539"/>
  <c r="AMA539" s="1"/>
  <c r="ALU541"/>
  <c r="AMA541" s="1"/>
  <c r="ALU538"/>
  <c r="AMA538" s="1"/>
  <c r="ALU540"/>
  <c r="AMA540" s="1"/>
  <c r="ALU542"/>
  <c r="AMA542" s="1"/>
  <c r="ALU545"/>
  <c r="AMA545" s="1"/>
  <c r="ALU544"/>
  <c r="AMA544" s="1"/>
  <c r="ALU548"/>
  <c r="AMA548" s="1"/>
  <c r="ALU546"/>
  <c r="AMA546" s="1"/>
  <c r="AMP543"/>
  <c r="AMV543" s="1"/>
  <c r="AMP545"/>
  <c r="AMV545" s="1"/>
  <c r="AMP547"/>
  <c r="AMV547" s="1"/>
  <c r="AMP549"/>
  <c r="AMV549" s="1"/>
  <c r="AMP537"/>
  <c r="AMV537" s="1"/>
  <c r="AMP539"/>
  <c r="AMV539" s="1"/>
  <c r="AMP541"/>
  <c r="AMV541" s="1"/>
  <c r="AMP538"/>
  <c r="AMV538" s="1"/>
  <c r="AMP540"/>
  <c r="AMV540" s="1"/>
  <c r="AMP542"/>
  <c r="AMV542" s="1"/>
  <c r="AMP544"/>
  <c r="AMV544" s="1"/>
  <c r="AMP546"/>
  <c r="AMV546" s="1"/>
  <c r="AMP548"/>
  <c r="AMV548" s="1"/>
  <c r="ANK543"/>
  <c r="ANQ543" s="1"/>
  <c r="ANK547"/>
  <c r="ANQ547" s="1"/>
  <c r="ANK549"/>
  <c r="ANQ549" s="1"/>
  <c r="ANK537"/>
  <c r="ANQ537" s="1"/>
  <c r="ANK539"/>
  <c r="ANQ539" s="1"/>
  <c r="ANK541"/>
  <c r="ANQ541" s="1"/>
  <c r="ANK538"/>
  <c r="ANQ538" s="1"/>
  <c r="ANK540"/>
  <c r="ANQ540" s="1"/>
  <c r="ANK542"/>
  <c r="ANQ542" s="1"/>
  <c r="ANK545"/>
  <c r="ANQ545" s="1"/>
  <c r="ANK544"/>
  <c r="ANQ544" s="1"/>
  <c r="ANK548"/>
  <c r="ANQ548" s="1"/>
  <c r="ANK546"/>
  <c r="ANQ546" s="1"/>
  <c r="AOF543"/>
  <c r="AOL543" s="1"/>
  <c r="AOF545"/>
  <c r="AOL545" s="1"/>
  <c r="AOF547"/>
  <c r="AOL547" s="1"/>
  <c r="AOF549"/>
  <c r="AOL549" s="1"/>
  <c r="AOF537"/>
  <c r="AOL537" s="1"/>
  <c r="AOF539"/>
  <c r="AOL539" s="1"/>
  <c r="AOF541"/>
  <c r="AOL541" s="1"/>
  <c r="AOF538"/>
  <c r="AOL538" s="1"/>
  <c r="AOF540"/>
  <c r="AOL540" s="1"/>
  <c r="AOF542"/>
  <c r="AOL542" s="1"/>
  <c r="AOF544"/>
  <c r="AOL544" s="1"/>
  <c r="AOF546"/>
  <c r="AOL546" s="1"/>
  <c r="AOF548"/>
  <c r="AOL548" s="1"/>
  <c r="APA543"/>
  <c r="APG543" s="1"/>
  <c r="APA547"/>
  <c r="APG547" s="1"/>
  <c r="APA549"/>
  <c r="APG549" s="1"/>
  <c r="APA537"/>
  <c r="APG537" s="1"/>
  <c r="APA539"/>
  <c r="APG539" s="1"/>
  <c r="APA541"/>
  <c r="APG541" s="1"/>
  <c r="APA538"/>
  <c r="APG538" s="1"/>
  <c r="APA540"/>
  <c r="APG540" s="1"/>
  <c r="APA542"/>
  <c r="APG542" s="1"/>
  <c r="APA545"/>
  <c r="APG545" s="1"/>
  <c r="APA544"/>
  <c r="APG544" s="1"/>
  <c r="APA548"/>
  <c r="APG548" s="1"/>
  <c r="APA546"/>
  <c r="APG546" s="1"/>
  <c r="APV543"/>
  <c r="AQB543" s="1"/>
  <c r="APV545"/>
  <c r="AQB545" s="1"/>
  <c r="APV547"/>
  <c r="AQB547" s="1"/>
  <c r="APV549"/>
  <c r="AQB549" s="1"/>
  <c r="APV537"/>
  <c r="AQB537" s="1"/>
  <c r="APV539"/>
  <c r="AQB539" s="1"/>
  <c r="APV541"/>
  <c r="AQB541" s="1"/>
  <c r="APV538"/>
  <c r="AQB538" s="1"/>
  <c r="APV540"/>
  <c r="AQB540" s="1"/>
  <c r="APV542"/>
  <c r="AQB542" s="1"/>
  <c r="APV544"/>
  <c r="AQB544" s="1"/>
  <c r="APV546"/>
  <c r="AQB546" s="1"/>
  <c r="APV548"/>
  <c r="AQB548" s="1"/>
  <c r="AQQ543"/>
  <c r="AQW543" s="1"/>
  <c r="AQQ547"/>
  <c r="AQW547" s="1"/>
  <c r="AQQ549"/>
  <c r="AQW549" s="1"/>
  <c r="AQQ537"/>
  <c r="AQW537" s="1"/>
  <c r="AQQ539"/>
  <c r="AQW539" s="1"/>
  <c r="AQQ541"/>
  <c r="AQW541" s="1"/>
  <c r="AQQ538"/>
  <c r="AQW538" s="1"/>
  <c r="AQQ540"/>
  <c r="AQW540" s="1"/>
  <c r="AQQ542"/>
  <c r="AQW542" s="1"/>
  <c r="AQQ545"/>
  <c r="AQW545" s="1"/>
  <c r="AQQ544"/>
  <c r="AQW544" s="1"/>
  <c r="AQQ548"/>
  <c r="AQW548" s="1"/>
  <c r="AQQ546"/>
  <c r="AQW546" s="1"/>
  <c r="ARL543"/>
  <c r="ARR543" s="1"/>
  <c r="ARL545"/>
  <c r="ARR545" s="1"/>
  <c r="ARL547"/>
  <c r="ARR547" s="1"/>
  <c r="ARL549"/>
  <c r="ARR549" s="1"/>
  <c r="ARL537"/>
  <c r="ARR537" s="1"/>
  <c r="ARL539"/>
  <c r="ARR539" s="1"/>
  <c r="ARL541"/>
  <c r="ARR541" s="1"/>
  <c r="ARL538"/>
  <c r="ARR538" s="1"/>
  <c r="ARL540"/>
  <c r="ARR540" s="1"/>
  <c r="ARL542"/>
  <c r="ARR542" s="1"/>
  <c r="ARL544"/>
  <c r="ARR544" s="1"/>
  <c r="ARL546"/>
  <c r="ARR546" s="1"/>
  <c r="ARL548"/>
  <c r="ARR548" s="1"/>
  <c r="ASG543"/>
  <c r="ASM543" s="1"/>
  <c r="ASG547"/>
  <c r="ASM547" s="1"/>
  <c r="ASG549"/>
  <c r="ASM549" s="1"/>
  <c r="ASG537"/>
  <c r="ASM537" s="1"/>
  <c r="ASG539"/>
  <c r="ASM539" s="1"/>
  <c r="ASG541"/>
  <c r="ASM541" s="1"/>
  <c r="ASG538"/>
  <c r="ASM538" s="1"/>
  <c r="ASG540"/>
  <c r="ASM540" s="1"/>
  <c r="ASG542"/>
  <c r="ASM542" s="1"/>
  <c r="ASG545"/>
  <c r="ASM545" s="1"/>
  <c r="ASG544"/>
  <c r="ASM544" s="1"/>
  <c r="ASG548"/>
  <c r="ASM548" s="1"/>
  <c r="ASG546"/>
  <c r="ASM546" s="1"/>
  <c r="ATB543"/>
  <c r="ATH543" s="1"/>
  <c r="ATB545"/>
  <c r="ATH545" s="1"/>
  <c r="ATB547"/>
  <c r="ATH547" s="1"/>
  <c r="ATB549"/>
  <c r="ATH549" s="1"/>
  <c r="ATB537"/>
  <c r="ATH537" s="1"/>
  <c r="ATB539"/>
  <c r="ATH539" s="1"/>
  <c r="ATB541"/>
  <c r="ATH541" s="1"/>
  <c r="ATB538"/>
  <c r="ATH538" s="1"/>
  <c r="ATB540"/>
  <c r="ATH540" s="1"/>
  <c r="ATB542"/>
  <c r="ATH542" s="1"/>
  <c r="ATB544"/>
  <c r="ATH544" s="1"/>
  <c r="ATB546"/>
  <c r="ATH546" s="1"/>
  <c r="ATB548"/>
  <c r="ATH548" s="1"/>
  <c r="ATW543"/>
  <c r="AUC543" s="1"/>
  <c r="ATW547"/>
  <c r="AUC547" s="1"/>
  <c r="ATW549"/>
  <c r="AUC549" s="1"/>
  <c r="ATW537"/>
  <c r="AUC537" s="1"/>
  <c r="ATW539"/>
  <c r="AUC539" s="1"/>
  <c r="ATW541"/>
  <c r="AUC541" s="1"/>
  <c r="ATW538"/>
  <c r="AUC538" s="1"/>
  <c r="ATW540"/>
  <c r="AUC540" s="1"/>
  <c r="ATW542"/>
  <c r="AUC542" s="1"/>
  <c r="ATW545"/>
  <c r="AUC545" s="1"/>
  <c r="ATW544"/>
  <c r="AUC544" s="1"/>
  <c r="ATW548"/>
  <c r="AUC548" s="1"/>
  <c r="ATW546"/>
  <c r="AUC546" s="1"/>
  <c r="AUR543"/>
  <c r="AUX543" s="1"/>
  <c r="AUR545"/>
  <c r="AUX545" s="1"/>
  <c r="AUR547"/>
  <c r="AUX547" s="1"/>
  <c r="AUR549"/>
  <c r="AUX549" s="1"/>
  <c r="AUR537"/>
  <c r="AUX537" s="1"/>
  <c r="AUR539"/>
  <c r="AUX539" s="1"/>
  <c r="AUR541"/>
  <c r="AUX541" s="1"/>
  <c r="AUR538"/>
  <c r="AUX538" s="1"/>
  <c r="AUR540"/>
  <c r="AUX540" s="1"/>
  <c r="AUR542"/>
  <c r="AUX542" s="1"/>
  <c r="AUR544"/>
  <c r="AUX544" s="1"/>
  <c r="AUR546"/>
  <c r="AUX546" s="1"/>
  <c r="AUR548"/>
  <c r="AUX548" s="1"/>
  <c r="AVD535"/>
  <c r="GY563"/>
  <c r="HE564" s="1"/>
  <c r="AM563"/>
  <c r="AS564" s="1"/>
  <c r="AOY563"/>
  <c r="APE564" s="1"/>
  <c r="AIM563"/>
  <c r="AIS564" s="1"/>
  <c r="PC563"/>
  <c r="PI564" s="1"/>
  <c r="IQ563"/>
  <c r="IW564" s="1"/>
  <c r="AO563"/>
  <c r="AU564" s="1"/>
  <c r="AEK563"/>
  <c r="AEQ564" s="1"/>
  <c r="XY563"/>
  <c r="YE564" s="1"/>
  <c r="DT563"/>
  <c r="DZ564" s="1"/>
  <c r="AN563"/>
  <c r="AT564" s="1"/>
  <c r="ATT563"/>
  <c r="ATZ564" s="1"/>
  <c r="AQN563"/>
  <c r="AQT564" s="1"/>
  <c r="ANH563"/>
  <c r="ANN564" s="1"/>
  <c r="AKB563"/>
  <c r="AKH564" s="1"/>
  <c r="TX563"/>
  <c r="UD564" s="1"/>
  <c r="QR563"/>
  <c r="QX564" s="1"/>
  <c r="NL563"/>
  <c r="NR564" s="1"/>
  <c r="KF563"/>
  <c r="KL564" s="1"/>
  <c r="GZ563"/>
  <c r="HF564" s="1"/>
  <c r="S563"/>
  <c r="Y564" s="1"/>
  <c r="AVI551"/>
  <c r="AVK551"/>
  <c r="MX556" l="1"/>
  <c r="ND556" s="1"/>
  <c r="MX553"/>
  <c r="ND553" s="1"/>
  <c r="MX561"/>
  <c r="ND561" s="1"/>
  <c r="TJ556"/>
  <c r="TP556" s="1"/>
  <c r="TJ553"/>
  <c r="TP553" s="1"/>
  <c r="TJ544"/>
  <c r="TP544" s="1"/>
  <c r="TJ552"/>
  <c r="TP552" s="1"/>
  <c r="TJ560"/>
  <c r="TP560" s="1"/>
  <c r="TJ538"/>
  <c r="TP538" s="1"/>
  <c r="TJ542"/>
  <c r="TP542" s="1"/>
  <c r="TJ559"/>
  <c r="TP559" s="1"/>
  <c r="TJ537"/>
  <c r="TP537" s="1"/>
  <c r="TJ541"/>
  <c r="TP541" s="1"/>
  <c r="TJ543"/>
  <c r="TP543" s="1"/>
  <c r="TJ547"/>
  <c r="TP547" s="1"/>
  <c r="AMT556"/>
  <c r="AMZ556" s="1"/>
  <c r="AMT553"/>
  <c r="AMZ553" s="1"/>
  <c r="AMT544"/>
  <c r="AMZ544" s="1"/>
  <c r="AMT552"/>
  <c r="AMZ552" s="1"/>
  <c r="AMT560"/>
  <c r="AMZ560" s="1"/>
  <c r="AMT538"/>
  <c r="AMZ538" s="1"/>
  <c r="AMT542"/>
  <c r="AMZ542" s="1"/>
  <c r="AMT559"/>
  <c r="AMZ559" s="1"/>
  <c r="AMT537"/>
  <c r="AMZ537" s="1"/>
  <c r="AMT541"/>
  <c r="AMZ541" s="1"/>
  <c r="AMT543"/>
  <c r="AMZ543" s="1"/>
  <c r="AMT545"/>
  <c r="AMZ545" s="1"/>
  <c r="ATF556"/>
  <c r="ATL556" s="1"/>
  <c r="ATF553"/>
  <c r="ATL553" s="1"/>
  <c r="ATF544"/>
  <c r="ATL544" s="1"/>
  <c r="ATF552"/>
  <c r="ATL552" s="1"/>
  <c r="ATF560"/>
  <c r="ATL560" s="1"/>
  <c r="ATF538"/>
  <c r="ATL538" s="1"/>
  <c r="ATF542"/>
  <c r="ATL542" s="1"/>
  <c r="ATF559"/>
  <c r="ATL559" s="1"/>
  <c r="ATF537"/>
  <c r="ATL537" s="1"/>
  <c r="ATF541"/>
  <c r="ATL541" s="1"/>
  <c r="ATF543"/>
  <c r="ATL543" s="1"/>
  <c r="ATF545"/>
  <c r="ATL545" s="1"/>
  <c r="XI552"/>
  <c r="XO552" s="1"/>
  <c r="XI556"/>
  <c r="XO556" s="1"/>
  <c r="XI560"/>
  <c r="XO560" s="1"/>
  <c r="XI555"/>
  <c r="XO555" s="1"/>
  <c r="XI544"/>
  <c r="XO544" s="1"/>
  <c r="XI536"/>
  <c r="XO536" s="1"/>
  <c r="XI540"/>
  <c r="XO540" s="1"/>
  <c r="XI559"/>
  <c r="XO559" s="1"/>
  <c r="XI537"/>
  <c r="XO537" s="1"/>
  <c r="XI541"/>
  <c r="XO541" s="1"/>
  <c r="XI543"/>
  <c r="XO543" s="1"/>
  <c r="XI549"/>
  <c r="XO549" s="1"/>
  <c r="ADU552"/>
  <c r="AEA552" s="1"/>
  <c r="ADU556"/>
  <c r="AEA556" s="1"/>
  <c r="ADU560"/>
  <c r="AEA560" s="1"/>
  <c r="ADU555"/>
  <c r="AEA555" s="1"/>
  <c r="ADU559"/>
  <c r="AEA559" s="1"/>
  <c r="ADU548"/>
  <c r="AEA548" s="1"/>
  <c r="ADU538"/>
  <c r="AEA538" s="1"/>
  <c r="ADU542"/>
  <c r="AEA542" s="1"/>
  <c r="ADU537"/>
  <c r="AEA537" s="1"/>
  <c r="ADU541"/>
  <c r="AEA541" s="1"/>
  <c r="ADU543"/>
  <c r="AEA543" s="1"/>
  <c r="ADU549"/>
  <c r="AEA549" s="1"/>
  <c r="GJ552"/>
  <c r="GP552" s="1"/>
  <c r="GJ556"/>
  <c r="GP556" s="1"/>
  <c r="GJ553"/>
  <c r="GP553" s="1"/>
  <c r="GJ561"/>
  <c r="GP561" s="1"/>
  <c r="GJ548"/>
  <c r="GP548" s="1"/>
  <c r="GJ536"/>
  <c r="GP536" s="1"/>
  <c r="GJ540"/>
  <c r="GP540" s="1"/>
  <c r="GJ555"/>
  <c r="GP555" s="1"/>
  <c r="GJ537"/>
  <c r="GP537" s="1"/>
  <c r="GJ541"/>
  <c r="GP541" s="1"/>
  <c r="GJ543"/>
  <c r="GP543" s="1"/>
  <c r="GJ547"/>
  <c r="GP547" s="1"/>
  <c r="MV552"/>
  <c r="NB552" s="1"/>
  <c r="MV556"/>
  <c r="NB556" s="1"/>
  <c r="MV553"/>
  <c r="NB553" s="1"/>
  <c r="MV561"/>
  <c r="NB561" s="1"/>
  <c r="MV548"/>
  <c r="NB548" s="1"/>
  <c r="MV536"/>
  <c r="NB536" s="1"/>
  <c r="MV540"/>
  <c r="NB540" s="1"/>
  <c r="MV555"/>
  <c r="NB555" s="1"/>
  <c r="MV537"/>
  <c r="NB537" s="1"/>
  <c r="MV541"/>
  <c r="NB541" s="1"/>
  <c r="MV543"/>
  <c r="NB543" s="1"/>
  <c r="MV547"/>
  <c r="NB547" s="1"/>
  <c r="TH552"/>
  <c r="TN552" s="1"/>
  <c r="TH556"/>
  <c r="TN556" s="1"/>
  <c r="TH553"/>
  <c r="TN553" s="1"/>
  <c r="TH544"/>
  <c r="TN544" s="1"/>
  <c r="TH560"/>
  <c r="TN560" s="1"/>
  <c r="TH538"/>
  <c r="TN538" s="1"/>
  <c r="TH542"/>
  <c r="TN542" s="1"/>
  <c r="TH559"/>
  <c r="TN559" s="1"/>
  <c r="TH537"/>
  <c r="TN537" s="1"/>
  <c r="TH541"/>
  <c r="TN541" s="1"/>
  <c r="TH543"/>
  <c r="TN543" s="1"/>
  <c r="TH547"/>
  <c r="TN547" s="1"/>
  <c r="AMR552"/>
  <c r="AMX552" s="1"/>
  <c r="AMR556"/>
  <c r="AMX556" s="1"/>
  <c r="AMR553"/>
  <c r="AMX553" s="1"/>
  <c r="AMR559"/>
  <c r="AMX559" s="1"/>
  <c r="AMR544"/>
  <c r="AMX544" s="1"/>
  <c r="AMR560"/>
  <c r="AMX560" s="1"/>
  <c r="AMR538"/>
  <c r="AMX538" s="1"/>
  <c r="AMR542"/>
  <c r="AMX542" s="1"/>
  <c r="AMR537"/>
  <c r="AMX537" s="1"/>
  <c r="AMR541"/>
  <c r="AMX541" s="1"/>
  <c r="AMR543"/>
  <c r="AMX543" s="1"/>
  <c r="AMR547"/>
  <c r="AMX547" s="1"/>
  <c r="ATD552"/>
  <c r="ATJ552" s="1"/>
  <c r="ATD556"/>
  <c r="ATJ556" s="1"/>
  <c r="ATD553"/>
  <c r="ATJ553" s="1"/>
  <c r="ATD559"/>
  <c r="ATJ559" s="1"/>
  <c r="ATD544"/>
  <c r="ATJ544" s="1"/>
  <c r="ATD560"/>
  <c r="ATJ560" s="1"/>
  <c r="ATD538"/>
  <c r="ATJ538" s="1"/>
  <c r="ATD542"/>
  <c r="ATJ542" s="1"/>
  <c r="ATD537"/>
  <c r="ATJ537" s="1"/>
  <c r="ATD541"/>
  <c r="ATJ541" s="1"/>
  <c r="ATD543"/>
  <c r="ATJ543" s="1"/>
  <c r="ATD547"/>
  <c r="ATJ547" s="1"/>
  <c r="RT552"/>
  <c r="RZ552" s="1"/>
  <c r="RT556"/>
  <c r="RZ556" s="1"/>
  <c r="RT557"/>
  <c r="RZ557" s="1"/>
  <c r="RT546"/>
  <c r="RZ546" s="1"/>
  <c r="RT536"/>
  <c r="RZ536" s="1"/>
  <c r="RT540"/>
  <c r="RZ540" s="1"/>
  <c r="RT553"/>
  <c r="RZ553" s="1"/>
  <c r="RT559"/>
  <c r="RZ559" s="1"/>
  <c r="RT537"/>
  <c r="RZ537" s="1"/>
  <c r="RT541"/>
  <c r="RZ541" s="1"/>
  <c r="RT543"/>
  <c r="RZ543" s="1"/>
  <c r="RT547"/>
  <c r="RZ547" s="1"/>
  <c r="ALD552"/>
  <c r="ALJ552" s="1"/>
  <c r="ALD556"/>
  <c r="ALJ556" s="1"/>
  <c r="ALD557"/>
  <c r="ALJ557" s="1"/>
  <c r="ALD544"/>
  <c r="ALJ544" s="1"/>
  <c r="ALD560"/>
  <c r="ALJ560" s="1"/>
  <c r="ALD538"/>
  <c r="ALJ538" s="1"/>
  <c r="ALD542"/>
  <c r="ALJ542" s="1"/>
  <c r="ALD555"/>
  <c r="ALJ555" s="1"/>
  <c r="ALD537"/>
  <c r="ALJ537" s="1"/>
  <c r="ALD541"/>
  <c r="ALJ541" s="1"/>
  <c r="ALD543"/>
  <c r="ALJ543" s="1"/>
  <c r="ALD545"/>
  <c r="ALJ545" s="1"/>
  <c r="ARP552"/>
  <c r="ARV552" s="1"/>
  <c r="ARP556"/>
  <c r="ARV556" s="1"/>
  <c r="ARP557"/>
  <c r="ARV557" s="1"/>
  <c r="ARP544"/>
  <c r="ARV544" s="1"/>
  <c r="ARP560"/>
  <c r="ARV560" s="1"/>
  <c r="ARP538"/>
  <c r="ARV538" s="1"/>
  <c r="ARP542"/>
  <c r="ARV542" s="1"/>
  <c r="ARP555"/>
  <c r="ARV555" s="1"/>
  <c r="ARP537"/>
  <c r="ARV537" s="1"/>
  <c r="ARP541"/>
  <c r="ARV541" s="1"/>
  <c r="ARP543"/>
  <c r="ARV543" s="1"/>
  <c r="ARP545"/>
  <c r="ARV545" s="1"/>
  <c r="BN558"/>
  <c r="BT558" s="1"/>
  <c r="BN555"/>
  <c r="BT555" s="1"/>
  <c r="BN559"/>
  <c r="BT559" s="1"/>
  <c r="BN548"/>
  <c r="BT548" s="1"/>
  <c r="BN554"/>
  <c r="BT554" s="1"/>
  <c r="BN560"/>
  <c r="BT560" s="1"/>
  <c r="BN538"/>
  <c r="BT538" s="1"/>
  <c r="BN542"/>
  <c r="BT542" s="1"/>
  <c r="BN537"/>
  <c r="BT537" s="1"/>
  <c r="BN541"/>
  <c r="BT541" s="1"/>
  <c r="BN543"/>
  <c r="BT543" s="1"/>
  <c r="BN547"/>
  <c r="BT547" s="1"/>
  <c r="VS552"/>
  <c r="VY552" s="1"/>
  <c r="VS558"/>
  <c r="VY558" s="1"/>
  <c r="VS553"/>
  <c r="VY553" s="1"/>
  <c r="VS557"/>
  <c r="VY557" s="1"/>
  <c r="VS544"/>
  <c r="VY544" s="1"/>
  <c r="VS556"/>
  <c r="VY556" s="1"/>
  <c r="VS538"/>
  <c r="VY538" s="1"/>
  <c r="VS542"/>
  <c r="VY542" s="1"/>
  <c r="VS537"/>
  <c r="VY537" s="1"/>
  <c r="VS541"/>
  <c r="VY541" s="1"/>
  <c r="VS543"/>
  <c r="VY543" s="1"/>
  <c r="VS549"/>
  <c r="VY549" s="1"/>
  <c r="ACE552"/>
  <c r="ACK552" s="1"/>
  <c r="ACE558"/>
  <c r="ACK558" s="1"/>
  <c r="ACE553"/>
  <c r="ACK553" s="1"/>
  <c r="ACE557"/>
  <c r="ACK557" s="1"/>
  <c r="ACE544"/>
  <c r="ACK544" s="1"/>
  <c r="ACE556"/>
  <c r="ACK556" s="1"/>
  <c r="ACE538"/>
  <c r="ACK538" s="1"/>
  <c r="ACE542"/>
  <c r="ACK542" s="1"/>
  <c r="ACE537"/>
  <c r="ACK537" s="1"/>
  <c r="ACE541"/>
  <c r="ACK541" s="1"/>
  <c r="ACE543"/>
  <c r="ACK543" s="1"/>
  <c r="ACE549"/>
  <c r="ACK549" s="1"/>
  <c r="HZ552"/>
  <c r="IF552" s="1"/>
  <c r="HZ558"/>
  <c r="IF558" s="1"/>
  <c r="HZ557"/>
  <c r="IF557" s="1"/>
  <c r="HZ544"/>
  <c r="IF544" s="1"/>
  <c r="HZ556"/>
  <c r="IF556" s="1"/>
  <c r="HZ536"/>
  <c r="IF536" s="1"/>
  <c r="HZ540"/>
  <c r="IF540" s="1"/>
  <c r="HZ555"/>
  <c r="IF555" s="1"/>
  <c r="HZ537"/>
  <c r="IF537" s="1"/>
  <c r="HZ541"/>
  <c r="IF541" s="1"/>
  <c r="HZ543"/>
  <c r="IF543" s="1"/>
  <c r="HZ547"/>
  <c r="IF547" s="1"/>
  <c r="OL552"/>
  <c r="OR552" s="1"/>
  <c r="OL558"/>
  <c r="OR558" s="1"/>
  <c r="OL557"/>
  <c r="OR557" s="1"/>
  <c r="OL544"/>
  <c r="OR544" s="1"/>
  <c r="OL556"/>
  <c r="OR556" s="1"/>
  <c r="OL536"/>
  <c r="OR536" s="1"/>
  <c r="OL540"/>
  <c r="OR540" s="1"/>
  <c r="OL555"/>
  <c r="OR555" s="1"/>
  <c r="OL537"/>
  <c r="OR537" s="1"/>
  <c r="OL541"/>
  <c r="OR541" s="1"/>
  <c r="OL543"/>
  <c r="OR543" s="1"/>
  <c r="OL547"/>
  <c r="OR547" s="1"/>
  <c r="UX552"/>
  <c r="VD552" s="1"/>
  <c r="UX558"/>
  <c r="VD558" s="1"/>
  <c r="UX557"/>
  <c r="VD557" s="1"/>
  <c r="UX544"/>
  <c r="VD544" s="1"/>
  <c r="UX556"/>
  <c r="VD556" s="1"/>
  <c r="UX536"/>
  <c r="VD536" s="1"/>
  <c r="UX540"/>
  <c r="VD540" s="1"/>
  <c r="UX555"/>
  <c r="VD555" s="1"/>
  <c r="UX537"/>
  <c r="VD537" s="1"/>
  <c r="UX541"/>
  <c r="VD541" s="1"/>
  <c r="UX543"/>
  <c r="VD543" s="1"/>
  <c r="UX547"/>
  <c r="VD547" s="1"/>
  <c r="AOH552"/>
  <c r="AON552" s="1"/>
  <c r="AOH558"/>
  <c r="AON558" s="1"/>
  <c r="AOH557"/>
  <c r="AON557" s="1"/>
  <c r="AOH544"/>
  <c r="AON544" s="1"/>
  <c r="AOH548"/>
  <c r="AON548" s="1"/>
  <c r="AOH560"/>
  <c r="AON560" s="1"/>
  <c r="AOH538"/>
  <c r="AON538" s="1"/>
  <c r="AOH542"/>
  <c r="AON542" s="1"/>
  <c r="AOH559"/>
  <c r="AON559" s="1"/>
  <c r="AOH539"/>
  <c r="AON539" s="1"/>
  <c r="AOH543"/>
  <c r="AON543" s="1"/>
  <c r="AOH547"/>
  <c r="AON547" s="1"/>
  <c r="AUT552"/>
  <c r="AUZ552" s="1"/>
  <c r="AUT558"/>
  <c r="AUZ558" s="1"/>
  <c r="AUT557"/>
  <c r="AUZ557" s="1"/>
  <c r="AUT544"/>
  <c r="AUZ544" s="1"/>
  <c r="AUT548"/>
  <c r="AUZ548" s="1"/>
  <c r="AUT560"/>
  <c r="AUZ560" s="1"/>
  <c r="AUT538"/>
  <c r="AUZ538" s="1"/>
  <c r="AUT542"/>
  <c r="AUZ542" s="1"/>
  <c r="AUT559"/>
  <c r="AUZ559" s="1"/>
  <c r="AUT539"/>
  <c r="AUZ539" s="1"/>
  <c r="AUT543"/>
  <c r="AUZ543" s="1"/>
  <c r="AUT547"/>
  <c r="AUZ547" s="1"/>
  <c r="AVT547"/>
  <c r="AVT543"/>
  <c r="AVT540"/>
  <c r="AVT546"/>
  <c r="AVR549"/>
  <c r="AVR545"/>
  <c r="AVR542"/>
  <c r="AVR538"/>
  <c r="AVR548"/>
  <c r="AVR544"/>
  <c r="IV546"/>
  <c r="JB546" s="1"/>
  <c r="IV542"/>
  <c r="JB542" s="1"/>
  <c r="IV538"/>
  <c r="JB538" s="1"/>
  <c r="IV556"/>
  <c r="JB556" s="1"/>
  <c r="IV552"/>
  <c r="JB552" s="1"/>
  <c r="IV539"/>
  <c r="JB539" s="1"/>
  <c r="IV561"/>
  <c r="JB561" s="1"/>
  <c r="IV553"/>
  <c r="JB553" s="1"/>
  <c r="IV547"/>
  <c r="JB547" s="1"/>
  <c r="IV543"/>
  <c r="JB543" s="1"/>
  <c r="IV558"/>
  <c r="JB558" s="1"/>
  <c r="PH546"/>
  <c r="PN546" s="1"/>
  <c r="PH542"/>
  <c r="PN542" s="1"/>
  <c r="PH538"/>
  <c r="PN538" s="1"/>
  <c r="PH556"/>
  <c r="PN556" s="1"/>
  <c r="PH552"/>
  <c r="PN552" s="1"/>
  <c r="PH539"/>
  <c r="PN539" s="1"/>
  <c r="PH561"/>
  <c r="PN561" s="1"/>
  <c r="PH553"/>
  <c r="PN553" s="1"/>
  <c r="PH547"/>
  <c r="PN547" s="1"/>
  <c r="PH543"/>
  <c r="PN543" s="1"/>
  <c r="PH558"/>
  <c r="PN558" s="1"/>
  <c r="AIR546"/>
  <c r="AIX546" s="1"/>
  <c r="AIR542"/>
  <c r="AIX542" s="1"/>
  <c r="AIR538"/>
  <c r="AIX538" s="1"/>
  <c r="AIR556"/>
  <c r="AIX556" s="1"/>
  <c r="AIR552"/>
  <c r="AIX552" s="1"/>
  <c r="AIR539"/>
  <c r="AIX539" s="1"/>
  <c r="AIR561"/>
  <c r="AIX561" s="1"/>
  <c r="AIR557"/>
  <c r="AIX557" s="1"/>
  <c r="AIR549"/>
  <c r="AIX549" s="1"/>
  <c r="AIR545"/>
  <c r="AIX545" s="1"/>
  <c r="AIR560"/>
  <c r="AIX560" s="1"/>
  <c r="APD546"/>
  <c r="APJ546" s="1"/>
  <c r="APD542"/>
  <c r="APJ542" s="1"/>
  <c r="APD538"/>
  <c r="APJ538" s="1"/>
  <c r="APD556"/>
  <c r="APJ556" s="1"/>
  <c r="APD552"/>
  <c r="APJ552" s="1"/>
  <c r="APD539"/>
  <c r="APJ539" s="1"/>
  <c r="APD561"/>
  <c r="APJ561" s="1"/>
  <c r="APD557"/>
  <c r="APJ557" s="1"/>
  <c r="APD549"/>
  <c r="APJ549" s="1"/>
  <c r="APD545"/>
  <c r="APJ545" s="1"/>
  <c r="APD560"/>
  <c r="APJ560" s="1"/>
  <c r="CJ546"/>
  <c r="CP546" s="1"/>
  <c r="CJ542"/>
  <c r="CP542" s="1"/>
  <c r="CJ538"/>
  <c r="CP538" s="1"/>
  <c r="CJ560"/>
  <c r="CP560" s="1"/>
  <c r="CJ541"/>
  <c r="CP541" s="1"/>
  <c r="CJ537"/>
  <c r="CP537" s="1"/>
  <c r="CJ557"/>
  <c r="CP557" s="1"/>
  <c r="CJ553"/>
  <c r="CP553" s="1"/>
  <c r="CJ547"/>
  <c r="CP547" s="1"/>
  <c r="CJ543"/>
  <c r="CP543" s="1"/>
  <c r="CJ556"/>
  <c r="CP556" s="1"/>
  <c r="ABK546"/>
  <c r="ABQ546" s="1"/>
  <c r="ABK542"/>
  <c r="ABQ542" s="1"/>
  <c r="ABK538"/>
  <c r="ABQ538" s="1"/>
  <c r="ABK560"/>
  <c r="ABQ560" s="1"/>
  <c r="ABK554"/>
  <c r="ABQ554" s="1"/>
  <c r="ABK541"/>
  <c r="ABQ541" s="1"/>
  <c r="ABK537"/>
  <c r="ABQ537" s="1"/>
  <c r="ABK557"/>
  <c r="ABQ557" s="1"/>
  <c r="ABK553"/>
  <c r="ABQ553" s="1"/>
  <c r="ABK547"/>
  <c r="ABQ547" s="1"/>
  <c r="ABK543"/>
  <c r="ABQ543" s="1"/>
  <c r="EA547"/>
  <c r="EG547" s="1"/>
  <c r="EA543"/>
  <c r="EG543" s="1"/>
  <c r="EA541"/>
  <c r="EG541" s="1"/>
  <c r="EA537"/>
  <c r="EG537" s="1"/>
  <c r="EA542"/>
  <c r="EG542" s="1"/>
  <c r="EA538"/>
  <c r="EG538" s="1"/>
  <c r="EA556"/>
  <c r="EG556" s="1"/>
  <c r="EA544"/>
  <c r="EG544" s="1"/>
  <c r="EA557"/>
  <c r="EG557" s="1"/>
  <c r="EA553"/>
  <c r="EG553" s="1"/>
  <c r="EA558"/>
  <c r="EG558" s="1"/>
  <c r="SO547"/>
  <c r="SU547" s="1"/>
  <c r="SO543"/>
  <c r="SU543" s="1"/>
  <c r="SO541"/>
  <c r="SU541" s="1"/>
  <c r="SO537"/>
  <c r="SU537" s="1"/>
  <c r="SO542"/>
  <c r="SU542" s="1"/>
  <c r="SO538"/>
  <c r="SU538" s="1"/>
  <c r="SO546"/>
  <c r="SU546" s="1"/>
  <c r="SO561"/>
  <c r="SU561" s="1"/>
  <c r="SO557"/>
  <c r="SU557" s="1"/>
  <c r="SO560"/>
  <c r="SU560" s="1"/>
  <c r="SO556"/>
  <c r="SU556" s="1"/>
  <c r="ASK545"/>
  <c r="ASQ545" s="1"/>
  <c r="ASK543"/>
  <c r="ASQ543" s="1"/>
  <c r="ASK541"/>
  <c r="ASQ541" s="1"/>
  <c r="ASK537"/>
  <c r="ASQ537" s="1"/>
  <c r="ASK542"/>
  <c r="ASQ542" s="1"/>
  <c r="ASK538"/>
  <c r="ASQ538" s="1"/>
  <c r="ASK546"/>
  <c r="ASQ546" s="1"/>
  <c r="ASK561"/>
  <c r="ASQ561" s="1"/>
  <c r="ASK557"/>
  <c r="ASQ557" s="1"/>
  <c r="ASK560"/>
  <c r="ASQ560" s="1"/>
  <c r="ASK556"/>
  <c r="ASQ556" s="1"/>
  <c r="DY547"/>
  <c r="EE547" s="1"/>
  <c r="DY543"/>
  <c r="EE543" s="1"/>
  <c r="DY541"/>
  <c r="EE541" s="1"/>
  <c r="DY537"/>
  <c r="EE537" s="1"/>
  <c r="DY540"/>
  <c r="EE540" s="1"/>
  <c r="DY536"/>
  <c r="EE536" s="1"/>
  <c r="DY548"/>
  <c r="EE548" s="1"/>
  <c r="DY561"/>
  <c r="EE561" s="1"/>
  <c r="DY557"/>
  <c r="EE557" s="1"/>
  <c r="DY553"/>
  <c r="EE553" s="1"/>
  <c r="DY558"/>
  <c r="EE558" s="1"/>
  <c r="MW548"/>
  <c r="NC548" s="1"/>
  <c r="MW544"/>
  <c r="NC544" s="1"/>
  <c r="MW540"/>
  <c r="NC540" s="1"/>
  <c r="MW536"/>
  <c r="NC536" s="1"/>
  <c r="MW556"/>
  <c r="NC556" s="1"/>
  <c r="MW552"/>
  <c r="NC552" s="1"/>
  <c r="MW539"/>
  <c r="NC539" s="1"/>
  <c r="MW561"/>
  <c r="NC561" s="1"/>
  <c r="MW553"/>
  <c r="NC553" s="1"/>
  <c r="MW547"/>
  <c r="NC547" s="1"/>
  <c r="MW543"/>
  <c r="NC543" s="1"/>
  <c r="AMS548"/>
  <c r="AMY548" s="1"/>
  <c r="AMS544"/>
  <c r="AMY544" s="1"/>
  <c r="AMS540"/>
  <c r="AMY540" s="1"/>
  <c r="AMS536"/>
  <c r="AMY536" s="1"/>
  <c r="AMS556"/>
  <c r="AMY556" s="1"/>
  <c r="AMS552"/>
  <c r="AMY552" s="1"/>
  <c r="AMS539"/>
  <c r="AMY539" s="1"/>
  <c r="AMS561"/>
  <c r="AMY561" s="1"/>
  <c r="AMS557"/>
  <c r="AMY557" s="1"/>
  <c r="AMS549"/>
  <c r="AMY549" s="1"/>
  <c r="AMS545"/>
  <c r="AMY545" s="1"/>
  <c r="EU548"/>
  <c r="FA548" s="1"/>
  <c r="EU544"/>
  <c r="FA544" s="1"/>
  <c r="EU540"/>
  <c r="FA540" s="1"/>
  <c r="EU536"/>
  <c r="FA536" s="1"/>
  <c r="EU558"/>
  <c r="FA558" s="1"/>
  <c r="EU552"/>
  <c r="FA552" s="1"/>
  <c r="EU539"/>
  <c r="FA539" s="1"/>
  <c r="EU561"/>
  <c r="FA561" s="1"/>
  <c r="EU557"/>
  <c r="FA557" s="1"/>
  <c r="EU553"/>
  <c r="FA553" s="1"/>
  <c r="EU547"/>
  <c r="FA547" s="1"/>
  <c r="EV549"/>
  <c r="FB549" s="1"/>
  <c r="EV545"/>
  <c r="FB545" s="1"/>
  <c r="EV548"/>
  <c r="FB548" s="1"/>
  <c r="EV539"/>
  <c r="FB539" s="1"/>
  <c r="EV561"/>
  <c r="FB561" s="1"/>
  <c r="EV553"/>
  <c r="FB553" s="1"/>
  <c r="EV540"/>
  <c r="FB540" s="1"/>
  <c r="EV536"/>
  <c r="FB536" s="1"/>
  <c r="EV546"/>
  <c r="FB546" s="1"/>
  <c r="EV559"/>
  <c r="FB559" s="1"/>
  <c r="EV560"/>
  <c r="FB560" s="1"/>
  <c r="FB551" s="1"/>
  <c r="AAQ549"/>
  <c r="AAW549" s="1"/>
  <c r="AAQ545"/>
  <c r="AAW545" s="1"/>
  <c r="AAQ548"/>
  <c r="AAW548" s="1"/>
  <c r="AAQ539"/>
  <c r="AAW539" s="1"/>
  <c r="AAQ542"/>
  <c r="AAW542" s="1"/>
  <c r="AAQ538"/>
  <c r="AAW538" s="1"/>
  <c r="AAQ546"/>
  <c r="AAW546" s="1"/>
  <c r="AAQ561"/>
  <c r="AAW561" s="1"/>
  <c r="AAQ557"/>
  <c r="AAW557" s="1"/>
  <c r="AAQ553"/>
  <c r="AAW553" s="1"/>
  <c r="AAW551" s="1"/>
  <c r="AAQ558"/>
  <c r="AAW558" s="1"/>
  <c r="ADW549"/>
  <c r="AEC549" s="1"/>
  <c r="ADW545"/>
  <c r="AEC545" s="1"/>
  <c r="ADW548"/>
  <c r="AEC548" s="1"/>
  <c r="ADW539"/>
  <c r="AEC539" s="1"/>
  <c r="ADW542"/>
  <c r="AEC542" s="1"/>
  <c r="ADW538"/>
  <c r="AEC538" s="1"/>
  <c r="ADW546"/>
  <c r="AEC546" s="1"/>
  <c r="ADW561"/>
  <c r="AEC561" s="1"/>
  <c r="ADW557"/>
  <c r="AEC557" s="1"/>
  <c r="ADW553"/>
  <c r="AEC553" s="1"/>
  <c r="ADW558"/>
  <c r="AEC558" s="1"/>
  <c r="GL549"/>
  <c r="GR549" s="1"/>
  <c r="GL545"/>
  <c r="GR545" s="1"/>
  <c r="GL548"/>
  <c r="GR548" s="1"/>
  <c r="GL539"/>
  <c r="GR539" s="1"/>
  <c r="GL559"/>
  <c r="GR559" s="1"/>
  <c r="GL542"/>
  <c r="GR542" s="1"/>
  <c r="GL538"/>
  <c r="GR538" s="1"/>
  <c r="GL560"/>
  <c r="GR560" s="1"/>
  <c r="GL552"/>
  <c r="GR552" s="1"/>
  <c r="GL544"/>
  <c r="GR544" s="1"/>
  <c r="GL557"/>
  <c r="GR557" s="1"/>
  <c r="LH549"/>
  <c r="LN549" s="1"/>
  <c r="LH545"/>
  <c r="LN545" s="1"/>
  <c r="LH548"/>
  <c r="LN548" s="1"/>
  <c r="LH539"/>
  <c r="LN539" s="1"/>
  <c r="LH561"/>
  <c r="LN561" s="1"/>
  <c r="LH555"/>
  <c r="LN555" s="1"/>
  <c r="LH542"/>
  <c r="LN542" s="1"/>
  <c r="LN535" s="1"/>
  <c r="LH538"/>
  <c r="LN538" s="1"/>
  <c r="LH560"/>
  <c r="LN560" s="1"/>
  <c r="LH544"/>
  <c r="LN544" s="1"/>
  <c r="LH558"/>
  <c r="LN558" s="1"/>
  <c r="MX549"/>
  <c r="ND549" s="1"/>
  <c r="MX545"/>
  <c r="ND545" s="1"/>
  <c r="MX548"/>
  <c r="ND548" s="1"/>
  <c r="MX539"/>
  <c r="ND539" s="1"/>
  <c r="MX559"/>
  <c r="ND559" s="1"/>
  <c r="MX542"/>
  <c r="ND542" s="1"/>
  <c r="MX538"/>
  <c r="ND538" s="1"/>
  <c r="MX560"/>
  <c r="ND560" s="1"/>
  <c r="MX552"/>
  <c r="ND552" s="1"/>
  <c r="MX544"/>
  <c r="ND544" s="1"/>
  <c r="MX558"/>
  <c r="ND558" s="1"/>
  <c r="RT545"/>
  <c r="RZ545" s="1"/>
  <c r="RT539"/>
  <c r="RZ539" s="1"/>
  <c r="RT555"/>
  <c r="RZ555" s="1"/>
  <c r="RZ551" s="1"/>
  <c r="RT538"/>
  <c r="RZ538" s="1"/>
  <c r="RT544"/>
  <c r="RZ544" s="1"/>
  <c r="RT554"/>
  <c r="RZ554" s="1"/>
  <c r="TJ545"/>
  <c r="TP545" s="1"/>
  <c r="TJ539"/>
  <c r="TP539" s="1"/>
  <c r="TJ555"/>
  <c r="TP555" s="1"/>
  <c r="TJ536"/>
  <c r="TP536" s="1"/>
  <c r="TJ546"/>
  <c r="TP546" s="1"/>
  <c r="TJ558"/>
  <c r="TP558" s="1"/>
  <c r="ALD547"/>
  <c r="ALJ547" s="1"/>
  <c r="ALD539"/>
  <c r="ALJ539" s="1"/>
  <c r="ALD553"/>
  <c r="ALJ553" s="1"/>
  <c r="ALD536"/>
  <c r="ALJ536" s="1"/>
  <c r="ALD561"/>
  <c r="ALJ561" s="1"/>
  <c r="ALD554"/>
  <c r="ALJ554" s="1"/>
  <c r="AMT547"/>
  <c r="AMZ547" s="1"/>
  <c r="AMT539"/>
  <c r="AMZ539" s="1"/>
  <c r="AMT555"/>
  <c r="AMZ555" s="1"/>
  <c r="AMT536"/>
  <c r="AMZ536" s="1"/>
  <c r="AMT546"/>
  <c r="AMZ546" s="1"/>
  <c r="AMT558"/>
  <c r="AMZ558" s="1"/>
  <c r="ARP547"/>
  <c r="ARV547" s="1"/>
  <c r="ARP539"/>
  <c r="ARV539" s="1"/>
  <c r="ARP553"/>
  <c r="ARV553" s="1"/>
  <c r="ARP536"/>
  <c r="ARV536" s="1"/>
  <c r="ARP561"/>
  <c r="ARV561" s="1"/>
  <c r="ARP554"/>
  <c r="ARV554" s="1"/>
  <c r="ATF547"/>
  <c r="ATL547" s="1"/>
  <c r="ATF539"/>
  <c r="ATL539" s="1"/>
  <c r="ATF555"/>
  <c r="ATL555" s="1"/>
  <c r="ATF536"/>
  <c r="ATL536" s="1"/>
  <c r="ATF546"/>
  <c r="ATL546" s="1"/>
  <c r="ATF558"/>
  <c r="ATL558" s="1"/>
  <c r="BN545"/>
  <c r="BT545" s="1"/>
  <c r="BN539"/>
  <c r="BT539" s="1"/>
  <c r="BN540"/>
  <c r="BT540" s="1"/>
  <c r="BN556"/>
  <c r="BT556" s="1"/>
  <c r="BN544"/>
  <c r="BT544" s="1"/>
  <c r="BN553"/>
  <c r="BT553" s="1"/>
  <c r="VS545"/>
  <c r="VY545" s="1"/>
  <c r="VS539"/>
  <c r="VY539" s="1"/>
  <c r="VS540"/>
  <c r="VY540" s="1"/>
  <c r="VY535" s="1"/>
  <c r="VS548"/>
  <c r="VY548" s="1"/>
  <c r="VS555"/>
  <c r="VY555" s="1"/>
  <c r="VY551" s="1"/>
  <c r="VS554"/>
  <c r="VY554" s="1"/>
  <c r="XI545"/>
  <c r="XO545" s="1"/>
  <c r="XI539"/>
  <c r="XO539" s="1"/>
  <c r="XI542"/>
  <c r="XO542" s="1"/>
  <c r="XI548"/>
  <c r="XO548" s="1"/>
  <c r="XI553"/>
  <c r="XO553" s="1"/>
  <c r="XO551" s="1"/>
  <c r="XI554"/>
  <c r="XO554" s="1"/>
  <c r="ACE545"/>
  <c r="ACK545" s="1"/>
  <c r="ACE539"/>
  <c r="ACK539" s="1"/>
  <c r="ACE540"/>
  <c r="ACK540" s="1"/>
  <c r="ACK535" s="1"/>
  <c r="ACE548"/>
  <c r="ACK548" s="1"/>
  <c r="ACE555"/>
  <c r="ACK555" s="1"/>
  <c r="ACK551" s="1"/>
  <c r="ACE554"/>
  <c r="ACK554" s="1"/>
  <c r="ADU545"/>
  <c r="AEA545" s="1"/>
  <c r="ADU539"/>
  <c r="AEA539" s="1"/>
  <c r="ADU540"/>
  <c r="AEA540" s="1"/>
  <c r="ADU544"/>
  <c r="AEA544" s="1"/>
  <c r="ADU553"/>
  <c r="AEA553" s="1"/>
  <c r="ADU554"/>
  <c r="AEA554" s="1"/>
  <c r="GJ545"/>
  <c r="GP545" s="1"/>
  <c r="GJ539"/>
  <c r="GP539" s="1"/>
  <c r="GJ542"/>
  <c r="GP542" s="1"/>
  <c r="GJ560"/>
  <c r="GP560" s="1"/>
  <c r="GJ557"/>
  <c r="GP557" s="1"/>
  <c r="GJ554"/>
  <c r="GP554" s="1"/>
  <c r="HZ545"/>
  <c r="IF545" s="1"/>
  <c r="HZ539"/>
  <c r="IF539" s="1"/>
  <c r="HZ542"/>
  <c r="IF542" s="1"/>
  <c r="HZ560"/>
  <c r="IF560" s="1"/>
  <c r="HZ561"/>
  <c r="IF561" s="1"/>
  <c r="HZ554"/>
  <c r="IF554" s="1"/>
  <c r="MV545"/>
  <c r="NB545" s="1"/>
  <c r="MV539"/>
  <c r="NB539" s="1"/>
  <c r="MV542"/>
  <c r="NB542" s="1"/>
  <c r="MV560"/>
  <c r="NB560" s="1"/>
  <c r="MV557"/>
  <c r="NB557" s="1"/>
  <c r="MV554"/>
  <c r="NB554" s="1"/>
  <c r="OL545"/>
  <c r="OR545" s="1"/>
  <c r="OL539"/>
  <c r="OR539" s="1"/>
  <c r="OL542"/>
  <c r="OR542" s="1"/>
  <c r="OL560"/>
  <c r="OR560" s="1"/>
  <c r="OL561"/>
  <c r="OR561" s="1"/>
  <c r="OL554"/>
  <c r="OR554" s="1"/>
  <c r="TH545"/>
  <c r="TN545" s="1"/>
  <c r="TH539"/>
  <c r="TN539" s="1"/>
  <c r="TH555"/>
  <c r="TN555" s="1"/>
  <c r="TH536"/>
  <c r="TN536" s="1"/>
  <c r="TH557"/>
  <c r="TN557" s="1"/>
  <c r="TH554"/>
  <c r="TN554" s="1"/>
  <c r="UX545"/>
  <c r="VD545" s="1"/>
  <c r="UX539"/>
  <c r="VD539" s="1"/>
  <c r="UX542"/>
  <c r="VD542" s="1"/>
  <c r="UX560"/>
  <c r="VD560" s="1"/>
  <c r="UX561"/>
  <c r="VD561" s="1"/>
  <c r="UX554"/>
  <c r="VD554" s="1"/>
  <c r="AMR545"/>
  <c r="AMX545" s="1"/>
  <c r="AMR539"/>
  <c r="AMX539" s="1"/>
  <c r="AMR540"/>
  <c r="AMX540" s="1"/>
  <c r="AMR548"/>
  <c r="AMX548" s="1"/>
  <c r="AMR557"/>
  <c r="AMX557" s="1"/>
  <c r="AMR554"/>
  <c r="AMX554" s="1"/>
  <c r="AOH545"/>
  <c r="AON545" s="1"/>
  <c r="AOH537"/>
  <c r="AON537" s="1"/>
  <c r="AOH540"/>
  <c r="AON540" s="1"/>
  <c r="AOH556"/>
  <c r="AON556" s="1"/>
  <c r="AOH561"/>
  <c r="AON561" s="1"/>
  <c r="AOH554"/>
  <c r="AON554" s="1"/>
  <c r="ATD545"/>
  <c r="ATJ545" s="1"/>
  <c r="ATD539"/>
  <c r="ATJ539" s="1"/>
  <c r="ATD540"/>
  <c r="ATJ540" s="1"/>
  <c r="ATJ535" s="1"/>
  <c r="ATD548"/>
  <c r="ATJ548" s="1"/>
  <c r="ATD557"/>
  <c r="ATJ557" s="1"/>
  <c r="ATD554"/>
  <c r="ATJ554" s="1"/>
  <c r="AUT545"/>
  <c r="AUZ545" s="1"/>
  <c r="AUT537"/>
  <c r="AUZ537" s="1"/>
  <c r="AUT540"/>
  <c r="AUZ540" s="1"/>
  <c r="AUT556"/>
  <c r="AUZ556" s="1"/>
  <c r="AUT561"/>
  <c r="AUZ561" s="1"/>
  <c r="AUT554"/>
  <c r="AUZ554" s="1"/>
  <c r="AVF535"/>
  <c r="AVF563" s="1"/>
  <c r="AUX535"/>
  <c r="AUX565" s="1"/>
  <c r="AUX566" s="1"/>
  <c r="AUC535"/>
  <c r="AUC565" s="1"/>
  <c r="AUC566" s="1"/>
  <c r="ATH535"/>
  <c r="ATH565" s="1"/>
  <c r="ATH566" s="1"/>
  <c r="ASM535"/>
  <c r="ASM565" s="1"/>
  <c r="ASM566" s="1"/>
  <c r="ARR535"/>
  <c r="ARR565" s="1"/>
  <c r="ARR566" s="1"/>
  <c r="AQW535"/>
  <c r="AQW565" s="1"/>
  <c r="AQW566" s="1"/>
  <c r="AQB535"/>
  <c r="AQB565" s="1"/>
  <c r="AQB566" s="1"/>
  <c r="APG535"/>
  <c r="APG565" s="1"/>
  <c r="APG566" s="1"/>
  <c r="AOL535"/>
  <c r="AOL565" s="1"/>
  <c r="AOL566" s="1"/>
  <c r="ANQ535"/>
  <c r="ANQ565" s="1"/>
  <c r="ANQ566" s="1"/>
  <c r="AMV535"/>
  <c r="AMV565" s="1"/>
  <c r="AMV566" s="1"/>
  <c r="AMA535"/>
  <c r="AMA565" s="1"/>
  <c r="AMA566" s="1"/>
  <c r="ALF535"/>
  <c r="ALF565" s="1"/>
  <c r="ALF566" s="1"/>
  <c r="AKK535"/>
  <c r="AKK565" s="1"/>
  <c r="AKK566" s="1"/>
  <c r="AJP535"/>
  <c r="AJP565" s="1"/>
  <c r="AJP566" s="1"/>
  <c r="AIU535"/>
  <c r="AIU565" s="1"/>
  <c r="AIU566" s="1"/>
  <c r="VB535"/>
  <c r="VB565" s="1"/>
  <c r="VB566" s="1"/>
  <c r="TL535"/>
  <c r="TL565" s="1"/>
  <c r="TL566" s="1"/>
  <c r="RV535"/>
  <c r="RV565" s="1"/>
  <c r="RV566" s="1"/>
  <c r="QF535"/>
  <c r="QF565" s="1"/>
  <c r="QF566" s="1"/>
  <c r="OP535"/>
  <c r="OP565" s="1"/>
  <c r="OP566" s="1"/>
  <c r="MZ535"/>
  <c r="MZ565" s="1"/>
  <c r="MZ566" s="1"/>
  <c r="LJ535"/>
  <c r="LJ565" s="1"/>
  <c r="LJ566" s="1"/>
  <c r="JT535"/>
  <c r="JT565" s="1"/>
  <c r="JT566" s="1"/>
  <c r="ID535"/>
  <c r="ID565" s="1"/>
  <c r="ID566" s="1"/>
  <c r="GN535"/>
  <c r="GN565" s="1"/>
  <c r="GN566" s="1"/>
  <c r="AFO535"/>
  <c r="AFO565" s="1"/>
  <c r="AFO566" s="1"/>
  <c r="ADY535"/>
  <c r="ADY565" s="1"/>
  <c r="ADY566" s="1"/>
  <c r="ACI535"/>
  <c r="ACI565" s="1"/>
  <c r="ACI566" s="1"/>
  <c r="AAS535"/>
  <c r="AAS565" s="1"/>
  <c r="AAS566" s="1"/>
  <c r="ZC535"/>
  <c r="ZC565" s="1"/>
  <c r="ZC566" s="1"/>
  <c r="XM535"/>
  <c r="XM565" s="1"/>
  <c r="XM566" s="1"/>
  <c r="VW535"/>
  <c r="VW565" s="1"/>
  <c r="VW566" s="1"/>
  <c r="EX535"/>
  <c r="EX565" s="1"/>
  <c r="EX566" s="1"/>
  <c r="DH535"/>
  <c r="DH565" s="1"/>
  <c r="DH566" s="1"/>
  <c r="BR535"/>
  <c r="BR565" s="1"/>
  <c r="BR566" s="1"/>
  <c r="AVR541"/>
  <c r="UG535"/>
  <c r="UG565" s="1"/>
  <c r="UG566" s="1"/>
  <c r="SQ535"/>
  <c r="SQ565" s="1"/>
  <c r="SQ566" s="1"/>
  <c r="RA535"/>
  <c r="RA565" s="1"/>
  <c r="RA566" s="1"/>
  <c r="PK535"/>
  <c r="PK565" s="1"/>
  <c r="PK566" s="1"/>
  <c r="NU535"/>
  <c r="NU565" s="1"/>
  <c r="NU566" s="1"/>
  <c r="ME535"/>
  <c r="ME565" s="1"/>
  <c r="ME566" s="1"/>
  <c r="KO535"/>
  <c r="KO565" s="1"/>
  <c r="KO566" s="1"/>
  <c r="IY535"/>
  <c r="IY565" s="1"/>
  <c r="IY566" s="1"/>
  <c r="HI535"/>
  <c r="HI565" s="1"/>
  <c r="HI566" s="1"/>
  <c r="AHZ535"/>
  <c r="AHZ565" s="1"/>
  <c r="AHZ566" s="1"/>
  <c r="AHE535"/>
  <c r="AHE565" s="1"/>
  <c r="AHE566" s="1"/>
  <c r="AGJ535"/>
  <c r="AGJ565" s="1"/>
  <c r="AGJ566" s="1"/>
  <c r="AET535"/>
  <c r="AET565" s="1"/>
  <c r="AET566" s="1"/>
  <c r="ADD535"/>
  <c r="ADD565" s="1"/>
  <c r="ADD566" s="1"/>
  <c r="ABN535"/>
  <c r="ABN565" s="1"/>
  <c r="ABN566" s="1"/>
  <c r="ZX535"/>
  <c r="ZX565" s="1"/>
  <c r="ZX566" s="1"/>
  <c r="YH535"/>
  <c r="YH565" s="1"/>
  <c r="YH566" s="1"/>
  <c r="WR535"/>
  <c r="WR565" s="1"/>
  <c r="WR566" s="1"/>
  <c r="FS535"/>
  <c r="FS565" s="1"/>
  <c r="FS566" s="1"/>
  <c r="EC535"/>
  <c r="EC565" s="1"/>
  <c r="EC566" s="1"/>
  <c r="CM535"/>
  <c r="CM565" s="1"/>
  <c r="CM566" s="1"/>
  <c r="AW535"/>
  <c r="AW565" s="1"/>
  <c r="AW566" s="1"/>
  <c r="AVT541"/>
  <c r="Y561"/>
  <c r="AE561" s="1"/>
  <c r="Y556"/>
  <c r="AE556" s="1"/>
  <c r="Y543"/>
  <c r="AE543" s="1"/>
  <c r="Y545"/>
  <c r="AE545" s="1"/>
  <c r="Y547"/>
  <c r="AE547" s="1"/>
  <c r="Y549"/>
  <c r="AE549" s="1"/>
  <c r="Y553"/>
  <c r="AE553" s="1"/>
  <c r="Y555"/>
  <c r="AE555" s="1"/>
  <c r="Y557"/>
  <c r="AE557" s="1"/>
  <c r="Y559"/>
  <c r="AE559" s="1"/>
  <c r="Y537"/>
  <c r="AE537" s="1"/>
  <c r="Y539"/>
  <c r="AE539" s="1"/>
  <c r="Y541"/>
  <c r="AE541" s="1"/>
  <c r="Y552"/>
  <c r="AE552" s="1"/>
  <c r="Y554"/>
  <c r="AE554" s="1"/>
  <c r="Y558"/>
  <c r="AE558" s="1"/>
  <c r="Y560"/>
  <c r="AE560" s="1"/>
  <c r="Y536"/>
  <c r="AE536" s="1"/>
  <c r="Y538"/>
  <c r="AE538" s="1"/>
  <c r="Y540"/>
  <c r="AE540" s="1"/>
  <c r="Y542"/>
  <c r="AE542" s="1"/>
  <c r="Y544"/>
  <c r="AE544" s="1"/>
  <c r="Y546"/>
  <c r="AE546" s="1"/>
  <c r="Y548"/>
  <c r="AE548" s="1"/>
  <c r="KL553"/>
  <c r="KR553" s="1"/>
  <c r="KL555"/>
  <c r="KR555" s="1"/>
  <c r="KL557"/>
  <c r="KR557" s="1"/>
  <c r="KL559"/>
  <c r="KR559" s="1"/>
  <c r="KL552"/>
  <c r="KR552" s="1"/>
  <c r="KL554"/>
  <c r="KR554" s="1"/>
  <c r="KL558"/>
  <c r="KR558" s="1"/>
  <c r="KL560"/>
  <c r="KR560" s="1"/>
  <c r="KL543"/>
  <c r="KR543" s="1"/>
  <c r="KL545"/>
  <c r="KR545" s="1"/>
  <c r="KL547"/>
  <c r="KR547" s="1"/>
  <c r="KL549"/>
  <c r="KR549" s="1"/>
  <c r="KL561"/>
  <c r="KR561" s="1"/>
  <c r="KL537"/>
  <c r="KR537" s="1"/>
  <c r="KL539"/>
  <c r="KR539" s="1"/>
  <c r="KL541"/>
  <c r="KR541" s="1"/>
  <c r="KL556"/>
  <c r="KR556" s="1"/>
  <c r="KL536"/>
  <c r="KR536" s="1"/>
  <c r="KL538"/>
  <c r="KR538" s="1"/>
  <c r="KL540"/>
  <c r="KR540" s="1"/>
  <c r="KL542"/>
  <c r="KR542" s="1"/>
  <c r="KL544"/>
  <c r="KR544" s="1"/>
  <c r="KL546"/>
  <c r="KR546" s="1"/>
  <c r="KL548"/>
  <c r="KR548" s="1"/>
  <c r="QX553"/>
  <c r="RD553" s="1"/>
  <c r="QX555"/>
  <c r="RD555" s="1"/>
  <c r="QX557"/>
  <c r="RD557" s="1"/>
  <c r="QX559"/>
  <c r="RD559" s="1"/>
  <c r="QX552"/>
  <c r="RD552" s="1"/>
  <c r="QX554"/>
  <c r="RD554" s="1"/>
  <c r="QX558"/>
  <c r="RD558" s="1"/>
  <c r="QX560"/>
  <c r="RD560" s="1"/>
  <c r="QX543"/>
  <c r="RD543" s="1"/>
  <c r="QX545"/>
  <c r="RD545" s="1"/>
  <c r="QX547"/>
  <c r="RD547" s="1"/>
  <c r="QX549"/>
  <c r="RD549" s="1"/>
  <c r="QX561"/>
  <c r="RD561" s="1"/>
  <c r="QX537"/>
  <c r="RD537" s="1"/>
  <c r="QX539"/>
  <c r="RD539" s="1"/>
  <c r="QX541"/>
  <c r="RD541" s="1"/>
  <c r="QX556"/>
  <c r="RD556" s="1"/>
  <c r="QX536"/>
  <c r="RD536" s="1"/>
  <c r="QX538"/>
  <c r="RD538" s="1"/>
  <c r="QX540"/>
  <c r="RD540" s="1"/>
  <c r="QX542"/>
  <c r="RD542" s="1"/>
  <c r="QX544"/>
  <c r="RD544" s="1"/>
  <c r="QX546"/>
  <c r="RD546" s="1"/>
  <c r="QX548"/>
  <c r="RD548" s="1"/>
  <c r="AKH553"/>
  <c r="AKN553" s="1"/>
  <c r="AKH555"/>
  <c r="AKN555" s="1"/>
  <c r="AKH552"/>
  <c r="AKN552" s="1"/>
  <c r="AKH554"/>
  <c r="AKN554" s="1"/>
  <c r="AKH558"/>
  <c r="AKN558" s="1"/>
  <c r="AKH560"/>
  <c r="AKN560" s="1"/>
  <c r="AKH543"/>
  <c r="AKN543" s="1"/>
  <c r="AKH545"/>
  <c r="AKN545" s="1"/>
  <c r="AKH547"/>
  <c r="AKN547" s="1"/>
  <c r="AKH549"/>
  <c r="AKN549" s="1"/>
  <c r="AKH557"/>
  <c r="AKN557" s="1"/>
  <c r="AKH559"/>
  <c r="AKN559" s="1"/>
  <c r="AKH561"/>
  <c r="AKN561" s="1"/>
  <c r="AKH537"/>
  <c r="AKN537" s="1"/>
  <c r="AKH539"/>
  <c r="AKN539" s="1"/>
  <c r="AKH541"/>
  <c r="AKN541" s="1"/>
  <c r="AKH556"/>
  <c r="AKN556" s="1"/>
  <c r="AKH536"/>
  <c r="AKN536" s="1"/>
  <c r="AKH538"/>
  <c r="AKN538" s="1"/>
  <c r="AKH540"/>
  <c r="AKN540" s="1"/>
  <c r="AKH542"/>
  <c r="AKN542" s="1"/>
  <c r="AKH544"/>
  <c r="AKN544" s="1"/>
  <c r="AKH546"/>
  <c r="AKN546" s="1"/>
  <c r="AKH548"/>
  <c r="AKN548" s="1"/>
  <c r="AQT553"/>
  <c r="AQZ553" s="1"/>
  <c r="AQT555"/>
  <c r="AQZ555" s="1"/>
  <c r="AQT557"/>
  <c r="AQZ557" s="1"/>
  <c r="AQT552"/>
  <c r="AQZ552" s="1"/>
  <c r="AQT554"/>
  <c r="AQZ554" s="1"/>
  <c r="AQT558"/>
  <c r="AQZ558" s="1"/>
  <c r="AQT560"/>
  <c r="AQZ560" s="1"/>
  <c r="AQT543"/>
  <c r="AQZ543" s="1"/>
  <c r="AQT545"/>
  <c r="AQZ545" s="1"/>
  <c r="AQT547"/>
  <c r="AQZ547" s="1"/>
  <c r="AQT549"/>
  <c r="AQZ549" s="1"/>
  <c r="AQT559"/>
  <c r="AQZ559" s="1"/>
  <c r="AQT561"/>
  <c r="AQZ561" s="1"/>
  <c r="AQT537"/>
  <c r="AQZ537" s="1"/>
  <c r="AQT539"/>
  <c r="AQZ539" s="1"/>
  <c r="AQT541"/>
  <c r="AQZ541" s="1"/>
  <c r="AQT556"/>
  <c r="AQZ556" s="1"/>
  <c r="AQT536"/>
  <c r="AQZ536" s="1"/>
  <c r="AQT538"/>
  <c r="AQZ538" s="1"/>
  <c r="AQT540"/>
  <c r="AQZ540" s="1"/>
  <c r="AQT542"/>
  <c r="AQZ542" s="1"/>
  <c r="AQT544"/>
  <c r="AQZ544" s="1"/>
  <c r="AQT546"/>
  <c r="AQZ546" s="1"/>
  <c r="AQT548"/>
  <c r="AQZ548" s="1"/>
  <c r="AT553"/>
  <c r="AZ553" s="1"/>
  <c r="AT555"/>
  <c r="AZ555" s="1"/>
  <c r="AT557"/>
  <c r="AZ557" s="1"/>
  <c r="AT561"/>
  <c r="AZ561" s="1"/>
  <c r="AT556"/>
  <c r="AZ556" s="1"/>
  <c r="AT558"/>
  <c r="AZ558" s="1"/>
  <c r="AT560"/>
  <c r="AZ560" s="1"/>
  <c r="AT543"/>
  <c r="AZ543" s="1"/>
  <c r="AT545"/>
  <c r="AZ545" s="1"/>
  <c r="AT547"/>
  <c r="AZ547" s="1"/>
  <c r="AT549"/>
  <c r="AZ549" s="1"/>
  <c r="AT559"/>
  <c r="AZ559" s="1"/>
  <c r="AT537"/>
  <c r="AZ537" s="1"/>
  <c r="AT539"/>
  <c r="AZ539" s="1"/>
  <c r="AT541"/>
  <c r="AZ541" s="1"/>
  <c r="AT552"/>
  <c r="AZ552" s="1"/>
  <c r="AZ551" s="1"/>
  <c r="AT554"/>
  <c r="AZ554" s="1"/>
  <c r="AT536"/>
  <c r="AZ536" s="1"/>
  <c r="AT538"/>
  <c r="AZ538" s="1"/>
  <c r="AT540"/>
  <c r="AZ540" s="1"/>
  <c r="AT542"/>
  <c r="AZ542" s="1"/>
  <c r="AT544"/>
  <c r="AZ544" s="1"/>
  <c r="AT546"/>
  <c r="AZ546" s="1"/>
  <c r="AT548"/>
  <c r="AZ548" s="1"/>
  <c r="YE559"/>
  <c r="YK559" s="1"/>
  <c r="YE561"/>
  <c r="YK561" s="1"/>
  <c r="YE556"/>
  <c r="YK556" s="1"/>
  <c r="YE543"/>
  <c r="YK543" s="1"/>
  <c r="YE545"/>
  <c r="YK545" s="1"/>
  <c r="YE547"/>
  <c r="YK547" s="1"/>
  <c r="YE549"/>
  <c r="YK549" s="1"/>
  <c r="YE553"/>
  <c r="YK553" s="1"/>
  <c r="YE555"/>
  <c r="YK555" s="1"/>
  <c r="YE557"/>
  <c r="YK557" s="1"/>
  <c r="YE537"/>
  <c r="YK537" s="1"/>
  <c r="YE539"/>
  <c r="YK539" s="1"/>
  <c r="YE541"/>
  <c r="YK541" s="1"/>
  <c r="YE552"/>
  <c r="YK552" s="1"/>
  <c r="YE554"/>
  <c r="YK554" s="1"/>
  <c r="YE558"/>
  <c r="YK558" s="1"/>
  <c r="YE560"/>
  <c r="YK560" s="1"/>
  <c r="YE536"/>
  <c r="YK536" s="1"/>
  <c r="YE538"/>
  <c r="YK538" s="1"/>
  <c r="YE540"/>
  <c r="YK540" s="1"/>
  <c r="YE542"/>
  <c r="YK542" s="1"/>
  <c r="YE544"/>
  <c r="YK544" s="1"/>
  <c r="YE546"/>
  <c r="YK546" s="1"/>
  <c r="YE548"/>
  <c r="YK548" s="1"/>
  <c r="AU552"/>
  <c r="BA552" s="1"/>
  <c r="AU556"/>
  <c r="BA556" s="1"/>
  <c r="AU558"/>
  <c r="BA558" s="1"/>
  <c r="AU560"/>
  <c r="BA560" s="1"/>
  <c r="AU553"/>
  <c r="BA553" s="1"/>
  <c r="AU555"/>
  <c r="BA555" s="1"/>
  <c r="AU557"/>
  <c r="BA557" s="1"/>
  <c r="AU559"/>
  <c r="BA559" s="1"/>
  <c r="AU544"/>
  <c r="BA544" s="1"/>
  <c r="AU546"/>
  <c r="BA546" s="1"/>
  <c r="AU554"/>
  <c r="BA554" s="1"/>
  <c r="AU536"/>
  <c r="BA536" s="1"/>
  <c r="AU538"/>
  <c r="BA538" s="1"/>
  <c r="AU540"/>
  <c r="BA540" s="1"/>
  <c r="AU542"/>
  <c r="BA542" s="1"/>
  <c r="AU561"/>
  <c r="BA561" s="1"/>
  <c r="AU537"/>
  <c r="BA537" s="1"/>
  <c r="AU539"/>
  <c r="BA539" s="1"/>
  <c r="AU541"/>
  <c r="BA541" s="1"/>
  <c r="AU548"/>
  <c r="BA548" s="1"/>
  <c r="AU543"/>
  <c r="BA543" s="1"/>
  <c r="AU545"/>
  <c r="BA545" s="1"/>
  <c r="AU547"/>
  <c r="BA547" s="1"/>
  <c r="AU549"/>
  <c r="BA549" s="1"/>
  <c r="PI552"/>
  <c r="PO552" s="1"/>
  <c r="PI554"/>
  <c r="PO554" s="1"/>
  <c r="PI556"/>
  <c r="PO556" s="1"/>
  <c r="PI558"/>
  <c r="PO558" s="1"/>
  <c r="PI553"/>
  <c r="PO553" s="1"/>
  <c r="PI557"/>
  <c r="PO557" s="1"/>
  <c r="PI559"/>
  <c r="PO559" s="1"/>
  <c r="PI561"/>
  <c r="PO561" s="1"/>
  <c r="PI544"/>
  <c r="PO544" s="1"/>
  <c r="PI546"/>
  <c r="PO546" s="1"/>
  <c r="PI560"/>
  <c r="PO560" s="1"/>
  <c r="PI536"/>
  <c r="PO536" s="1"/>
  <c r="PI538"/>
  <c r="PO538" s="1"/>
  <c r="PI540"/>
  <c r="PO540" s="1"/>
  <c r="PI542"/>
  <c r="PO542" s="1"/>
  <c r="PI555"/>
  <c r="PO555" s="1"/>
  <c r="PI537"/>
  <c r="PO537" s="1"/>
  <c r="PI539"/>
  <c r="PO539" s="1"/>
  <c r="PI541"/>
  <c r="PO541" s="1"/>
  <c r="PI548"/>
  <c r="PO548" s="1"/>
  <c r="PI543"/>
  <c r="PO543" s="1"/>
  <c r="PI545"/>
  <c r="PO545" s="1"/>
  <c r="PI547"/>
  <c r="PO547" s="1"/>
  <c r="PI549"/>
  <c r="PO549" s="1"/>
  <c r="APE552"/>
  <c r="APK552" s="1"/>
  <c r="APE554"/>
  <c r="APK554" s="1"/>
  <c r="APE556"/>
  <c r="APK556" s="1"/>
  <c r="APE558"/>
  <c r="APK558" s="1"/>
  <c r="APE553"/>
  <c r="APK553" s="1"/>
  <c r="APE557"/>
  <c r="APK557" s="1"/>
  <c r="APE559"/>
  <c r="APK559" s="1"/>
  <c r="APE561"/>
  <c r="APK561" s="1"/>
  <c r="APE544"/>
  <c r="APK544" s="1"/>
  <c r="APE546"/>
  <c r="APK546" s="1"/>
  <c r="APE560"/>
  <c r="APK560" s="1"/>
  <c r="APE536"/>
  <c r="APK536" s="1"/>
  <c r="APE538"/>
  <c r="APK538" s="1"/>
  <c r="APE540"/>
  <c r="APK540" s="1"/>
  <c r="APE542"/>
  <c r="APK542" s="1"/>
  <c r="APE555"/>
  <c r="APK555" s="1"/>
  <c r="APE537"/>
  <c r="APK537" s="1"/>
  <c r="APE539"/>
  <c r="APK539" s="1"/>
  <c r="APE541"/>
  <c r="APK541" s="1"/>
  <c r="APE548"/>
  <c r="APK548" s="1"/>
  <c r="APE543"/>
  <c r="APK543" s="1"/>
  <c r="APE547"/>
  <c r="APK547" s="1"/>
  <c r="APE545"/>
  <c r="APK545" s="1"/>
  <c r="APE549"/>
  <c r="APK549" s="1"/>
  <c r="HE552"/>
  <c r="HK552" s="1"/>
  <c r="HE554"/>
  <c r="HK554" s="1"/>
  <c r="HE556"/>
  <c r="HK556" s="1"/>
  <c r="HE558"/>
  <c r="HK558" s="1"/>
  <c r="HE560"/>
  <c r="HK560" s="1"/>
  <c r="HE553"/>
  <c r="HK553" s="1"/>
  <c r="HE555"/>
  <c r="HK555" s="1"/>
  <c r="HE557"/>
  <c r="HK557" s="1"/>
  <c r="HE561"/>
  <c r="HK561" s="1"/>
  <c r="HE544"/>
  <c r="HK544" s="1"/>
  <c r="HE548"/>
  <c r="HK548" s="1"/>
  <c r="HE536"/>
  <c r="HK536" s="1"/>
  <c r="HE538"/>
  <c r="HK538" s="1"/>
  <c r="HE540"/>
  <c r="HK540" s="1"/>
  <c r="HE542"/>
  <c r="HK542" s="1"/>
  <c r="HE559"/>
  <c r="HK559" s="1"/>
  <c r="HE537"/>
  <c r="HK537" s="1"/>
  <c r="HE539"/>
  <c r="HK539" s="1"/>
  <c r="HE541"/>
  <c r="HK541" s="1"/>
  <c r="HE546"/>
  <c r="HK546" s="1"/>
  <c r="HE543"/>
  <c r="HK543" s="1"/>
  <c r="HE545"/>
  <c r="HK545" s="1"/>
  <c r="HE547"/>
  <c r="HK547" s="1"/>
  <c r="HE549"/>
  <c r="HK549" s="1"/>
  <c r="AF535"/>
  <c r="AF551"/>
  <c r="AD535"/>
  <c r="AVT536"/>
  <c r="AC535"/>
  <c r="AC565" s="1"/>
  <c r="AC566" s="1"/>
  <c r="GK555"/>
  <c r="GQ555" s="1"/>
  <c r="GK559"/>
  <c r="GQ559" s="1"/>
  <c r="GK560"/>
  <c r="GQ560" s="1"/>
  <c r="GK543"/>
  <c r="GQ543" s="1"/>
  <c r="GK545"/>
  <c r="GQ545" s="1"/>
  <c r="GK547"/>
  <c r="GQ547" s="1"/>
  <c r="GK549"/>
  <c r="GQ549" s="1"/>
  <c r="GK553"/>
  <c r="GQ553" s="1"/>
  <c r="GK557"/>
  <c r="GQ557" s="1"/>
  <c r="GK561"/>
  <c r="GQ561" s="1"/>
  <c r="GK537"/>
  <c r="GQ537" s="1"/>
  <c r="GK539"/>
  <c r="GQ539" s="1"/>
  <c r="GK541"/>
  <c r="GQ541" s="1"/>
  <c r="GK552"/>
  <c r="GQ552" s="1"/>
  <c r="GK554"/>
  <c r="GQ554" s="1"/>
  <c r="GK556"/>
  <c r="GQ556" s="1"/>
  <c r="GK558"/>
  <c r="GQ558" s="1"/>
  <c r="GK536"/>
  <c r="GQ536" s="1"/>
  <c r="GK538"/>
  <c r="GQ538" s="1"/>
  <c r="GK540"/>
  <c r="GQ540" s="1"/>
  <c r="GK542"/>
  <c r="GQ542" s="1"/>
  <c r="GK544"/>
  <c r="GQ544" s="1"/>
  <c r="GK546"/>
  <c r="GQ546" s="1"/>
  <c r="GK548"/>
  <c r="GQ548" s="1"/>
  <c r="JQ555"/>
  <c r="JW555" s="1"/>
  <c r="JQ559"/>
  <c r="JW559" s="1"/>
  <c r="JQ543"/>
  <c r="JW543" s="1"/>
  <c r="JQ545"/>
  <c r="JW545" s="1"/>
  <c r="JQ547"/>
  <c r="JW547" s="1"/>
  <c r="JQ549"/>
  <c r="JW549" s="1"/>
  <c r="JQ553"/>
  <c r="JW553" s="1"/>
  <c r="JQ557"/>
  <c r="JW557" s="1"/>
  <c r="JQ561"/>
  <c r="JW561" s="1"/>
  <c r="JQ537"/>
  <c r="JW537" s="1"/>
  <c r="JQ539"/>
  <c r="JW539" s="1"/>
  <c r="JQ541"/>
  <c r="JW541" s="1"/>
  <c r="JQ552"/>
  <c r="JW552" s="1"/>
  <c r="JQ554"/>
  <c r="JW554" s="1"/>
  <c r="JQ556"/>
  <c r="JW556" s="1"/>
  <c r="JQ558"/>
  <c r="JW558" s="1"/>
  <c r="JQ560"/>
  <c r="JW560" s="1"/>
  <c r="JQ536"/>
  <c r="JW536" s="1"/>
  <c r="JQ538"/>
  <c r="JW538" s="1"/>
  <c r="JQ540"/>
  <c r="JW540" s="1"/>
  <c r="JQ542"/>
  <c r="JW542" s="1"/>
  <c r="JQ544"/>
  <c r="JW544" s="1"/>
  <c r="JQ546"/>
  <c r="JW546" s="1"/>
  <c r="JQ548"/>
  <c r="JW548" s="1"/>
  <c r="OM559"/>
  <c r="OS559" s="1"/>
  <c r="OM560"/>
  <c r="OS560" s="1"/>
  <c r="OM543"/>
  <c r="OS543" s="1"/>
  <c r="OM545"/>
  <c r="OS545" s="1"/>
  <c r="OM547"/>
  <c r="OS547" s="1"/>
  <c r="OM549"/>
  <c r="OS549" s="1"/>
  <c r="OM553"/>
  <c r="OS553" s="1"/>
  <c r="OM555"/>
  <c r="OS555" s="1"/>
  <c r="OM557"/>
  <c r="OS557" s="1"/>
  <c r="OM561"/>
  <c r="OS561" s="1"/>
  <c r="OM537"/>
  <c r="OS537" s="1"/>
  <c r="OM539"/>
  <c r="OS539" s="1"/>
  <c r="OM541"/>
  <c r="OS541" s="1"/>
  <c r="OM552"/>
  <c r="OS552" s="1"/>
  <c r="OM554"/>
  <c r="OS554" s="1"/>
  <c r="OM556"/>
  <c r="OS556" s="1"/>
  <c r="OM558"/>
  <c r="OS558" s="1"/>
  <c r="OM536"/>
  <c r="OS536" s="1"/>
  <c r="OM538"/>
  <c r="OS538" s="1"/>
  <c r="OM540"/>
  <c r="OS540" s="1"/>
  <c r="OM542"/>
  <c r="OS542" s="1"/>
  <c r="OM544"/>
  <c r="OS544" s="1"/>
  <c r="OM546"/>
  <c r="OS546" s="1"/>
  <c r="OM548"/>
  <c r="OS548" s="1"/>
  <c r="RS559"/>
  <c r="RY559" s="1"/>
  <c r="RS560"/>
  <c r="RY560" s="1"/>
  <c r="RS543"/>
  <c r="RY543" s="1"/>
  <c r="RS545"/>
  <c r="RY545" s="1"/>
  <c r="RS547"/>
  <c r="RY547" s="1"/>
  <c r="RS549"/>
  <c r="RY549" s="1"/>
  <c r="RS553"/>
  <c r="RY553" s="1"/>
  <c r="RS555"/>
  <c r="RY555" s="1"/>
  <c r="RS557"/>
  <c r="RY557" s="1"/>
  <c r="RS561"/>
  <c r="RY561" s="1"/>
  <c r="RS537"/>
  <c r="RY537" s="1"/>
  <c r="RS539"/>
  <c r="RY539" s="1"/>
  <c r="RS541"/>
  <c r="RY541" s="1"/>
  <c r="RS552"/>
  <c r="RY552" s="1"/>
  <c r="RS554"/>
  <c r="RY554" s="1"/>
  <c r="RS556"/>
  <c r="RY556" s="1"/>
  <c r="RS558"/>
  <c r="RY558" s="1"/>
  <c r="RS536"/>
  <c r="RY536" s="1"/>
  <c r="RS538"/>
  <c r="RY538" s="1"/>
  <c r="RS540"/>
  <c r="RY540" s="1"/>
  <c r="RS542"/>
  <c r="RY542" s="1"/>
  <c r="RS544"/>
  <c r="RY544" s="1"/>
  <c r="RS546"/>
  <c r="RY546" s="1"/>
  <c r="RS548"/>
  <c r="RY548" s="1"/>
  <c r="AJM555"/>
  <c r="AJS555" s="1"/>
  <c r="AJM543"/>
  <c r="AJS543" s="1"/>
  <c r="AJM545"/>
  <c r="AJS545" s="1"/>
  <c r="AJM547"/>
  <c r="AJS547" s="1"/>
  <c r="AJM549"/>
  <c r="AJS549" s="1"/>
  <c r="AJM553"/>
  <c r="AJS553" s="1"/>
  <c r="AJM557"/>
  <c r="AJS557" s="1"/>
  <c r="AJM559"/>
  <c r="AJS559" s="1"/>
  <c r="AJM561"/>
  <c r="AJS561" s="1"/>
  <c r="AJM537"/>
  <c r="AJS537" s="1"/>
  <c r="AJM539"/>
  <c r="AJS539" s="1"/>
  <c r="AJM541"/>
  <c r="AJS541" s="1"/>
  <c r="AJM552"/>
  <c r="AJS552" s="1"/>
  <c r="AJM554"/>
  <c r="AJS554" s="1"/>
  <c r="AJM556"/>
  <c r="AJS556" s="1"/>
  <c r="AJM558"/>
  <c r="AJS558" s="1"/>
  <c r="AJM560"/>
  <c r="AJS560" s="1"/>
  <c r="AJM536"/>
  <c r="AJS536" s="1"/>
  <c r="AJM538"/>
  <c r="AJS538" s="1"/>
  <c r="AJM540"/>
  <c r="AJS540" s="1"/>
  <c r="AJM542"/>
  <c r="AJS542" s="1"/>
  <c r="AJM544"/>
  <c r="AJS544" s="1"/>
  <c r="AJM546"/>
  <c r="AJS546" s="1"/>
  <c r="AJM548"/>
  <c r="AJS548" s="1"/>
  <c r="AOI560"/>
  <c r="AOO560" s="1"/>
  <c r="AOI543"/>
  <c r="AOO543" s="1"/>
  <c r="AOI545"/>
  <c r="AOO545" s="1"/>
  <c r="AOI547"/>
  <c r="AOO547" s="1"/>
  <c r="AOI549"/>
  <c r="AOO549" s="1"/>
  <c r="AOI553"/>
  <c r="AOO553" s="1"/>
  <c r="AOI555"/>
  <c r="AOO555" s="1"/>
  <c r="AOI557"/>
  <c r="AOO557" s="1"/>
  <c r="AOI559"/>
  <c r="AOO559" s="1"/>
  <c r="AOI561"/>
  <c r="AOO561" s="1"/>
  <c r="AOI537"/>
  <c r="AOO537" s="1"/>
  <c r="AOI539"/>
  <c r="AOO539" s="1"/>
  <c r="AOI541"/>
  <c r="AOO541" s="1"/>
  <c r="AOI552"/>
  <c r="AOO552" s="1"/>
  <c r="AOI554"/>
  <c r="AOO554" s="1"/>
  <c r="AOI556"/>
  <c r="AOO556" s="1"/>
  <c r="AOI558"/>
  <c r="AOO558" s="1"/>
  <c r="AOI536"/>
  <c r="AOO536" s="1"/>
  <c r="AOI538"/>
  <c r="AOO538" s="1"/>
  <c r="AOI540"/>
  <c r="AOO540" s="1"/>
  <c r="AOI542"/>
  <c r="AOO542" s="1"/>
  <c r="AOI544"/>
  <c r="AOO544" s="1"/>
  <c r="AOI546"/>
  <c r="AOO546" s="1"/>
  <c r="AOI548"/>
  <c r="AOO548" s="1"/>
  <c r="ARO560"/>
  <c r="ARU560" s="1"/>
  <c r="ARO543"/>
  <c r="ARU543" s="1"/>
  <c r="ARO545"/>
  <c r="ARU545" s="1"/>
  <c r="ARO547"/>
  <c r="ARU547" s="1"/>
  <c r="ARO549"/>
  <c r="ARU549" s="1"/>
  <c r="ARO553"/>
  <c r="ARU553" s="1"/>
  <c r="ARO555"/>
  <c r="ARU555" s="1"/>
  <c r="ARO557"/>
  <c r="ARU557" s="1"/>
  <c r="ARO559"/>
  <c r="ARU559" s="1"/>
  <c r="ARO561"/>
  <c r="ARU561" s="1"/>
  <c r="ARO537"/>
  <c r="ARU537" s="1"/>
  <c r="ARO539"/>
  <c r="ARU539" s="1"/>
  <c r="ARO541"/>
  <c r="ARU541" s="1"/>
  <c r="ARO552"/>
  <c r="ARU552" s="1"/>
  <c r="ARO554"/>
  <c r="ARU554" s="1"/>
  <c r="ARO556"/>
  <c r="ARU556" s="1"/>
  <c r="ARO558"/>
  <c r="ARU558" s="1"/>
  <c r="ARO536"/>
  <c r="ARU536" s="1"/>
  <c r="ARO538"/>
  <c r="ARU538" s="1"/>
  <c r="ARO540"/>
  <c r="ARU540" s="1"/>
  <c r="ARO542"/>
  <c r="ARU542" s="1"/>
  <c r="ARO544"/>
  <c r="ARU544" s="1"/>
  <c r="ARO546"/>
  <c r="ARU546" s="1"/>
  <c r="ARO548"/>
  <c r="ARU548" s="1"/>
  <c r="BO556"/>
  <c r="BU556" s="1"/>
  <c r="BO543"/>
  <c r="BU543" s="1"/>
  <c r="BO545"/>
  <c r="BU545" s="1"/>
  <c r="BO547"/>
  <c r="BU547" s="1"/>
  <c r="BO549"/>
  <c r="BU549" s="1"/>
  <c r="BO553"/>
  <c r="BU553" s="1"/>
  <c r="BO555"/>
  <c r="BU555" s="1"/>
  <c r="BO557"/>
  <c r="BU557" s="1"/>
  <c r="BO559"/>
  <c r="BU559" s="1"/>
  <c r="BO561"/>
  <c r="BU561" s="1"/>
  <c r="BO537"/>
  <c r="BU537" s="1"/>
  <c r="BO539"/>
  <c r="BU539" s="1"/>
  <c r="BO541"/>
  <c r="BU541" s="1"/>
  <c r="BO552"/>
  <c r="BU552" s="1"/>
  <c r="BO554"/>
  <c r="BU554" s="1"/>
  <c r="BO558"/>
  <c r="BU558" s="1"/>
  <c r="BO560"/>
  <c r="BU560" s="1"/>
  <c r="BO536"/>
  <c r="BU536" s="1"/>
  <c r="BO538"/>
  <c r="BU538" s="1"/>
  <c r="BO540"/>
  <c r="BU540" s="1"/>
  <c r="BO542"/>
  <c r="BU542" s="1"/>
  <c r="BO544"/>
  <c r="BU544" s="1"/>
  <c r="BO546"/>
  <c r="BU546" s="1"/>
  <c r="BO548"/>
  <c r="BU548" s="1"/>
  <c r="XJ553"/>
  <c r="XP553" s="1"/>
  <c r="XJ555"/>
  <c r="XP555" s="1"/>
  <c r="XJ557"/>
  <c r="XP557" s="1"/>
  <c r="XJ559"/>
  <c r="XP559" s="1"/>
  <c r="XJ561"/>
  <c r="XP561" s="1"/>
  <c r="XJ552"/>
  <c r="XP552" s="1"/>
  <c r="XJ554"/>
  <c r="XP554" s="1"/>
  <c r="XJ556"/>
  <c r="XP556" s="1"/>
  <c r="XJ558"/>
  <c r="XP558" s="1"/>
  <c r="XJ543"/>
  <c r="XP543" s="1"/>
  <c r="XJ545"/>
  <c r="XP545" s="1"/>
  <c r="XJ547"/>
  <c r="XP547" s="1"/>
  <c r="XJ549"/>
  <c r="XP549" s="1"/>
  <c r="XJ537"/>
  <c r="XP537" s="1"/>
  <c r="XJ539"/>
  <c r="XP539" s="1"/>
  <c r="XJ541"/>
  <c r="XP541" s="1"/>
  <c r="XJ560"/>
  <c r="XP560" s="1"/>
  <c r="XJ536"/>
  <c r="XP536" s="1"/>
  <c r="XJ538"/>
  <c r="XP538" s="1"/>
  <c r="XJ540"/>
  <c r="XP540" s="1"/>
  <c r="XJ542"/>
  <c r="XP542" s="1"/>
  <c r="XJ544"/>
  <c r="XP544" s="1"/>
  <c r="XJ546"/>
  <c r="XP546" s="1"/>
  <c r="XJ548"/>
  <c r="XP548" s="1"/>
  <c r="AAP553"/>
  <c r="AAV553" s="1"/>
  <c r="AAP555"/>
  <c r="AAV555" s="1"/>
  <c r="AAP557"/>
  <c r="AAV557" s="1"/>
  <c r="AAP561"/>
  <c r="AAV561" s="1"/>
  <c r="AAP552"/>
  <c r="AAV552" s="1"/>
  <c r="AAP554"/>
  <c r="AAV554" s="1"/>
  <c r="AAP556"/>
  <c r="AAV556" s="1"/>
  <c r="AAP558"/>
  <c r="AAV558" s="1"/>
  <c r="AAP560"/>
  <c r="AAV560" s="1"/>
  <c r="AAP543"/>
  <c r="AAV543" s="1"/>
  <c r="AAP545"/>
  <c r="AAV545" s="1"/>
  <c r="AAP547"/>
  <c r="AAV547" s="1"/>
  <c r="AAP549"/>
  <c r="AAV549" s="1"/>
  <c r="AAP559"/>
  <c r="AAV559" s="1"/>
  <c r="AAP537"/>
  <c r="AAV537" s="1"/>
  <c r="AAP539"/>
  <c r="AAV539" s="1"/>
  <c r="AAP541"/>
  <c r="AAV541" s="1"/>
  <c r="AAP536"/>
  <c r="AAV536" s="1"/>
  <c r="AAP538"/>
  <c r="AAV538" s="1"/>
  <c r="AAP540"/>
  <c r="AAV540" s="1"/>
  <c r="AAP542"/>
  <c r="AAV542" s="1"/>
  <c r="AAP544"/>
  <c r="AAV544" s="1"/>
  <c r="AAP546"/>
  <c r="AAV546" s="1"/>
  <c r="AAP548"/>
  <c r="AAV548" s="1"/>
  <c r="ADV553"/>
  <c r="AEB553" s="1"/>
  <c r="ADV555"/>
  <c r="AEB555" s="1"/>
  <c r="ADV557"/>
  <c r="AEB557" s="1"/>
  <c r="ADV561"/>
  <c r="AEB561" s="1"/>
  <c r="ADV552"/>
  <c r="AEB552" s="1"/>
  <c r="ADV554"/>
  <c r="AEB554" s="1"/>
  <c r="ADV556"/>
  <c r="AEB556" s="1"/>
  <c r="ADV558"/>
  <c r="AEB558" s="1"/>
  <c r="ADV560"/>
  <c r="AEB560" s="1"/>
  <c r="ADV543"/>
  <c r="AEB543" s="1"/>
  <c r="ADV545"/>
  <c r="AEB545" s="1"/>
  <c r="ADV547"/>
  <c r="AEB547" s="1"/>
  <c r="ADV549"/>
  <c r="AEB549" s="1"/>
  <c r="ADV559"/>
  <c r="AEB559" s="1"/>
  <c r="ADV537"/>
  <c r="AEB537" s="1"/>
  <c r="ADV539"/>
  <c r="AEB539" s="1"/>
  <c r="ADV541"/>
  <c r="AEB541" s="1"/>
  <c r="ADV536"/>
  <c r="AEB536" s="1"/>
  <c r="ADV538"/>
  <c r="AEB538" s="1"/>
  <c r="ADV540"/>
  <c r="AEB540" s="1"/>
  <c r="ADV542"/>
  <c r="AEB542" s="1"/>
  <c r="ADV544"/>
  <c r="AEB544" s="1"/>
  <c r="ADV546"/>
  <c r="AEB546" s="1"/>
  <c r="ADV548"/>
  <c r="AEB548" s="1"/>
  <c r="AHB553"/>
  <c r="AHH553" s="1"/>
  <c r="AHB555"/>
  <c r="AHH555" s="1"/>
  <c r="AHB557"/>
  <c r="AHH557" s="1"/>
  <c r="AHB561"/>
  <c r="AHH561" s="1"/>
  <c r="AHB552"/>
  <c r="AHH552" s="1"/>
  <c r="AHB554"/>
  <c r="AHH554" s="1"/>
  <c r="AHB556"/>
  <c r="AHH556" s="1"/>
  <c r="AHB558"/>
  <c r="AHH558" s="1"/>
  <c r="AHB560"/>
  <c r="AHH560" s="1"/>
  <c r="AHB543"/>
  <c r="AHH543" s="1"/>
  <c r="AHB545"/>
  <c r="AHH545" s="1"/>
  <c r="AHB547"/>
  <c r="AHH547" s="1"/>
  <c r="AHB549"/>
  <c r="AHH549" s="1"/>
  <c r="AHB559"/>
  <c r="AHH559" s="1"/>
  <c r="AHB537"/>
  <c r="AHH537" s="1"/>
  <c r="AHB539"/>
  <c r="AHH539" s="1"/>
  <c r="AHB541"/>
  <c r="AHH541" s="1"/>
  <c r="AHB536"/>
  <c r="AHH536" s="1"/>
  <c r="AHB538"/>
  <c r="AHH538" s="1"/>
  <c r="AHB540"/>
  <c r="AHH540" s="1"/>
  <c r="AHB542"/>
  <c r="AHH542" s="1"/>
  <c r="AHB544"/>
  <c r="AHH544" s="1"/>
  <c r="AHB546"/>
  <c r="AHH546" s="1"/>
  <c r="AHB548"/>
  <c r="AHH548" s="1"/>
  <c r="ZA552"/>
  <c r="ZG552" s="1"/>
  <c r="ZA554"/>
  <c r="ZG554" s="1"/>
  <c r="ZA556"/>
  <c r="ZG556" s="1"/>
  <c r="ZA558"/>
  <c r="ZG558" s="1"/>
  <c r="ZA560"/>
  <c r="ZG560" s="1"/>
  <c r="ZA553"/>
  <c r="ZG553" s="1"/>
  <c r="ZA555"/>
  <c r="ZG555" s="1"/>
  <c r="ZA557"/>
  <c r="ZG557" s="1"/>
  <c r="ZA559"/>
  <c r="ZG559" s="1"/>
  <c r="ZA544"/>
  <c r="ZG544" s="1"/>
  <c r="ZA546"/>
  <c r="ZG546" s="1"/>
  <c r="ZA536"/>
  <c r="ZG536" s="1"/>
  <c r="ZA538"/>
  <c r="ZG538" s="1"/>
  <c r="ZA540"/>
  <c r="ZG540" s="1"/>
  <c r="ZA542"/>
  <c r="ZG542" s="1"/>
  <c r="ZA561"/>
  <c r="ZG561" s="1"/>
  <c r="ZA537"/>
  <c r="ZG537" s="1"/>
  <c r="ZA539"/>
  <c r="ZG539" s="1"/>
  <c r="ZA541"/>
  <c r="ZG541" s="1"/>
  <c r="ZA548"/>
  <c r="ZG548" s="1"/>
  <c r="ZA543"/>
  <c r="ZG543" s="1"/>
  <c r="ZA545"/>
  <c r="ZG545" s="1"/>
  <c r="ZA547"/>
  <c r="ZG547" s="1"/>
  <c r="ZA549"/>
  <c r="ZG549" s="1"/>
  <c r="AFM552"/>
  <c r="AFS552" s="1"/>
  <c r="AFM554"/>
  <c r="AFS554" s="1"/>
  <c r="AFM556"/>
  <c r="AFS556" s="1"/>
  <c r="AFM558"/>
  <c r="AFS558" s="1"/>
  <c r="AFM560"/>
  <c r="AFS560" s="1"/>
  <c r="AFM553"/>
  <c r="AFS553" s="1"/>
  <c r="AFM555"/>
  <c r="AFS555" s="1"/>
  <c r="AFM557"/>
  <c r="AFS557" s="1"/>
  <c r="AFM559"/>
  <c r="AFS559" s="1"/>
  <c r="AFM544"/>
  <c r="AFS544" s="1"/>
  <c r="AFM546"/>
  <c r="AFS546" s="1"/>
  <c r="AFM536"/>
  <c r="AFS536" s="1"/>
  <c r="AFM538"/>
  <c r="AFS538" s="1"/>
  <c r="AFM540"/>
  <c r="AFS540" s="1"/>
  <c r="AFM542"/>
  <c r="AFS542" s="1"/>
  <c r="AFM561"/>
  <c r="AFS561" s="1"/>
  <c r="AFM537"/>
  <c r="AFS537" s="1"/>
  <c r="AFM539"/>
  <c r="AFS539" s="1"/>
  <c r="AFM541"/>
  <c r="AFS541" s="1"/>
  <c r="AFM548"/>
  <c r="AFS548" s="1"/>
  <c r="AFM543"/>
  <c r="AFS543" s="1"/>
  <c r="AFM545"/>
  <c r="AFS545" s="1"/>
  <c r="AFM547"/>
  <c r="AFS547" s="1"/>
  <c r="AFM549"/>
  <c r="AFS549" s="1"/>
  <c r="JB551"/>
  <c r="MH551"/>
  <c r="PN551"/>
  <c r="ST551"/>
  <c r="AIX551"/>
  <c r="AMD551"/>
  <c r="APJ551"/>
  <c r="ASP551"/>
  <c r="FV551"/>
  <c r="CQ551"/>
  <c r="EG551"/>
  <c r="FW551"/>
  <c r="YL535"/>
  <c r="YL551"/>
  <c r="AAB535"/>
  <c r="ABR551"/>
  <c r="ADH551"/>
  <c r="AEX535"/>
  <c r="AEX551"/>
  <c r="AGN535"/>
  <c r="AID551"/>
  <c r="HM551"/>
  <c r="KS551"/>
  <c r="MI551"/>
  <c r="NY551"/>
  <c r="RE551"/>
  <c r="SU551"/>
  <c r="UK551"/>
  <c r="AKO551"/>
  <c r="AME551"/>
  <c r="ANU551"/>
  <c r="ARA551"/>
  <c r="ASQ551"/>
  <c r="AUG551"/>
  <c r="CO535"/>
  <c r="CO551"/>
  <c r="EE535"/>
  <c r="FU535"/>
  <c r="FU551"/>
  <c r="WT551"/>
  <c r="YJ535"/>
  <c r="YJ551"/>
  <c r="ZZ551"/>
  <c r="ABP535"/>
  <c r="ABP551"/>
  <c r="ADF551"/>
  <c r="AEV535"/>
  <c r="AEV551"/>
  <c r="AGL551"/>
  <c r="AIB535"/>
  <c r="AIB551"/>
  <c r="JA551"/>
  <c r="KQ551"/>
  <c r="MG535"/>
  <c r="MG551"/>
  <c r="NW551"/>
  <c r="PM551"/>
  <c r="RC551"/>
  <c r="SS535"/>
  <c r="SS551"/>
  <c r="UI551"/>
  <c r="AIW551"/>
  <c r="AKM535"/>
  <c r="AKM551"/>
  <c r="AMC551"/>
  <c r="ANS535"/>
  <c r="ANS551"/>
  <c r="API551"/>
  <c r="AQY535"/>
  <c r="AQY551"/>
  <c r="ASO551"/>
  <c r="AUE535"/>
  <c r="AUE551"/>
  <c r="KP535"/>
  <c r="KP565" s="1"/>
  <c r="KP566" s="1"/>
  <c r="NV535"/>
  <c r="NV565" s="1"/>
  <c r="NV566" s="1"/>
  <c r="RB535"/>
  <c r="RB565" s="1"/>
  <c r="RB566" s="1"/>
  <c r="UH535"/>
  <c r="UH565" s="1"/>
  <c r="UH566" s="1"/>
  <c r="AKL535"/>
  <c r="AKL565" s="1"/>
  <c r="AKL566" s="1"/>
  <c r="ANR535"/>
  <c r="ANR565" s="1"/>
  <c r="ANR566" s="1"/>
  <c r="AQX535"/>
  <c r="AQX565" s="1"/>
  <c r="AQX566" s="1"/>
  <c r="AUD535"/>
  <c r="AUD565" s="1"/>
  <c r="AUD566" s="1"/>
  <c r="CN535"/>
  <c r="CN565" s="1"/>
  <c r="CN566" s="1"/>
  <c r="FT535"/>
  <c r="FT565" s="1"/>
  <c r="FT566" s="1"/>
  <c r="YI535"/>
  <c r="YI565" s="1"/>
  <c r="YI566" s="1"/>
  <c r="ABO535"/>
  <c r="ABO565" s="1"/>
  <c r="ABO566" s="1"/>
  <c r="AEU535"/>
  <c r="AEU565" s="1"/>
  <c r="AEU566" s="1"/>
  <c r="AIA535"/>
  <c r="AIA565" s="1"/>
  <c r="AIA566" s="1"/>
  <c r="HH535"/>
  <c r="HH565" s="1"/>
  <c r="HH566" s="1"/>
  <c r="IX535"/>
  <c r="IX565" s="1"/>
  <c r="IX566" s="1"/>
  <c r="MD535"/>
  <c r="MD565" s="1"/>
  <c r="MD566" s="1"/>
  <c r="PJ535"/>
  <c r="PJ565" s="1"/>
  <c r="PJ566" s="1"/>
  <c r="SP535"/>
  <c r="SP565" s="1"/>
  <c r="SP566" s="1"/>
  <c r="AIT535"/>
  <c r="AIT565" s="1"/>
  <c r="AIT566" s="1"/>
  <c r="ALZ535"/>
  <c r="ALZ565" s="1"/>
  <c r="ALZ566" s="1"/>
  <c r="APF535"/>
  <c r="APF565" s="1"/>
  <c r="APF566" s="1"/>
  <c r="ASL535"/>
  <c r="ASL565" s="1"/>
  <c r="ASL566" s="1"/>
  <c r="AV535"/>
  <c r="AV565" s="1"/>
  <c r="AV566" s="1"/>
  <c r="EB535"/>
  <c r="EB565" s="1"/>
  <c r="EB566" s="1"/>
  <c r="WQ535"/>
  <c r="WQ565" s="1"/>
  <c r="WQ566" s="1"/>
  <c r="ZW535"/>
  <c r="ZW565" s="1"/>
  <c r="ZW566" s="1"/>
  <c r="ADC535"/>
  <c r="ADC565" s="1"/>
  <c r="ADC566" s="1"/>
  <c r="AGI535"/>
  <c r="AGI565" s="1"/>
  <c r="AGI566" s="1"/>
  <c r="AVR539"/>
  <c r="AVT537"/>
  <c r="AVI563"/>
  <c r="DL551"/>
  <c r="XQ535"/>
  <c r="XQ551"/>
  <c r="AAW535"/>
  <c r="AEC535"/>
  <c r="AHI535"/>
  <c r="AHI551"/>
  <c r="GR535"/>
  <c r="IH551"/>
  <c r="JX551"/>
  <c r="LN551"/>
  <c r="OT551"/>
  <c r="QJ551"/>
  <c r="RZ535"/>
  <c r="TP551"/>
  <c r="VF551"/>
  <c r="AJT551"/>
  <c r="AMZ551"/>
  <c r="AOP535"/>
  <c r="AOP551"/>
  <c r="AQF551"/>
  <c r="ARV551"/>
  <c r="AVB535"/>
  <c r="AVB551"/>
  <c r="DJ535"/>
  <c r="DJ551"/>
  <c r="EZ535"/>
  <c r="XO535"/>
  <c r="ZE551"/>
  <c r="AAU535"/>
  <c r="AAU551"/>
  <c r="AEA551"/>
  <c r="AFQ551"/>
  <c r="AHG551"/>
  <c r="GP551"/>
  <c r="IF551"/>
  <c r="JV551"/>
  <c r="LL535"/>
  <c r="LL551"/>
  <c r="NB535"/>
  <c r="OR535"/>
  <c r="QH551"/>
  <c r="RX535"/>
  <c r="RX551"/>
  <c r="VD535"/>
  <c r="AJR551"/>
  <c r="ALH551"/>
  <c r="AMX551"/>
  <c r="AQD535"/>
  <c r="AQD551"/>
  <c r="ART551"/>
  <c r="AUZ551"/>
  <c r="JU535"/>
  <c r="JU565" s="1"/>
  <c r="JU566" s="1"/>
  <c r="NA535"/>
  <c r="NA565" s="1"/>
  <c r="NA566" s="1"/>
  <c r="QG535"/>
  <c r="QG565" s="1"/>
  <c r="QG566" s="1"/>
  <c r="TM535"/>
  <c r="TM565" s="1"/>
  <c r="TM566" s="1"/>
  <c r="AJQ535"/>
  <c r="AJQ565" s="1"/>
  <c r="AJQ566" s="1"/>
  <c r="AMW535"/>
  <c r="AMW565" s="1"/>
  <c r="AMW566" s="1"/>
  <c r="AQC535"/>
  <c r="AQC565" s="1"/>
  <c r="AQC566" s="1"/>
  <c r="ATI535"/>
  <c r="ATI565" s="1"/>
  <c r="ATI566" s="1"/>
  <c r="BS535"/>
  <c r="BS565" s="1"/>
  <c r="BS566" s="1"/>
  <c r="EY535"/>
  <c r="EY565" s="1"/>
  <c r="EY566" s="1"/>
  <c r="XN535"/>
  <c r="XN565" s="1"/>
  <c r="XN566" s="1"/>
  <c r="AAT535"/>
  <c r="AAT565" s="1"/>
  <c r="AAT566" s="1"/>
  <c r="ADZ535"/>
  <c r="ADZ565" s="1"/>
  <c r="ADZ566" s="1"/>
  <c r="AHF535"/>
  <c r="AHF565" s="1"/>
  <c r="AHF566" s="1"/>
  <c r="GM535"/>
  <c r="GM565" s="1"/>
  <c r="GM566" s="1"/>
  <c r="IC535"/>
  <c r="IC565" s="1"/>
  <c r="IC566" s="1"/>
  <c r="LI535"/>
  <c r="LI565" s="1"/>
  <c r="LI566" s="1"/>
  <c r="OO535"/>
  <c r="OO565" s="1"/>
  <c r="OO566" s="1"/>
  <c r="RU535"/>
  <c r="RU565" s="1"/>
  <c r="RU566" s="1"/>
  <c r="VA535"/>
  <c r="VA565" s="1"/>
  <c r="VA566" s="1"/>
  <c r="ALE535"/>
  <c r="ALE565" s="1"/>
  <c r="ALE566" s="1"/>
  <c r="AOK535"/>
  <c r="AOK565" s="1"/>
  <c r="AOK566" s="1"/>
  <c r="ARQ535"/>
  <c r="ARQ565" s="1"/>
  <c r="ARQ566" s="1"/>
  <c r="AUW535"/>
  <c r="AUW565" s="1"/>
  <c r="AUW566" s="1"/>
  <c r="DG535"/>
  <c r="DG565" s="1"/>
  <c r="DG566" s="1"/>
  <c r="VV535"/>
  <c r="VV565" s="1"/>
  <c r="VV566" s="1"/>
  <c r="ZB535"/>
  <c r="ZB565" s="1"/>
  <c r="ZB566" s="1"/>
  <c r="ACH535"/>
  <c r="ACH565" s="1"/>
  <c r="ACH566" s="1"/>
  <c r="AFN535"/>
  <c r="AFN565" s="1"/>
  <c r="AFN566" s="1"/>
  <c r="HF553"/>
  <c r="HL553" s="1"/>
  <c r="HF555"/>
  <c r="HL555" s="1"/>
  <c r="HF557"/>
  <c r="HL557" s="1"/>
  <c r="HF559"/>
  <c r="HL559" s="1"/>
  <c r="HF552"/>
  <c r="HL552" s="1"/>
  <c r="HF554"/>
  <c r="HL554" s="1"/>
  <c r="HF558"/>
  <c r="HL558" s="1"/>
  <c r="HF560"/>
  <c r="HL560" s="1"/>
  <c r="HF543"/>
  <c r="HL543" s="1"/>
  <c r="HF545"/>
  <c r="HL545" s="1"/>
  <c r="HF547"/>
  <c r="HL547" s="1"/>
  <c r="HF549"/>
  <c r="HL549" s="1"/>
  <c r="HF561"/>
  <c r="HL561" s="1"/>
  <c r="HF537"/>
  <c r="HL537" s="1"/>
  <c r="HF539"/>
  <c r="HL539" s="1"/>
  <c r="HF541"/>
  <c r="HL541" s="1"/>
  <c r="HF556"/>
  <c r="HL556" s="1"/>
  <c r="HF536"/>
  <c r="HL536" s="1"/>
  <c r="HF538"/>
  <c r="HL538" s="1"/>
  <c r="HF540"/>
  <c r="HL540" s="1"/>
  <c r="HF542"/>
  <c r="HL542" s="1"/>
  <c r="HF544"/>
  <c r="HL544" s="1"/>
  <c r="HF546"/>
  <c r="HL546" s="1"/>
  <c r="HF548"/>
  <c r="HL548" s="1"/>
  <c r="NR553"/>
  <c r="NX553" s="1"/>
  <c r="NR555"/>
  <c r="NX555" s="1"/>
  <c r="NR557"/>
  <c r="NX557" s="1"/>
  <c r="NR559"/>
  <c r="NX559" s="1"/>
  <c r="NR552"/>
  <c r="NX552" s="1"/>
  <c r="NR554"/>
  <c r="NX554" s="1"/>
  <c r="NR558"/>
  <c r="NX558" s="1"/>
  <c r="NR560"/>
  <c r="NX560" s="1"/>
  <c r="NR543"/>
  <c r="NX543" s="1"/>
  <c r="NR545"/>
  <c r="NX545" s="1"/>
  <c r="NR547"/>
  <c r="NX547" s="1"/>
  <c r="NR549"/>
  <c r="NX549" s="1"/>
  <c r="NR561"/>
  <c r="NX561" s="1"/>
  <c r="NR537"/>
  <c r="NX537" s="1"/>
  <c r="NR539"/>
  <c r="NX539" s="1"/>
  <c r="NR541"/>
  <c r="NX541" s="1"/>
  <c r="NR556"/>
  <c r="NX556" s="1"/>
  <c r="NR536"/>
  <c r="NX536" s="1"/>
  <c r="NR538"/>
  <c r="NX538" s="1"/>
  <c r="NR540"/>
  <c r="NX540" s="1"/>
  <c r="NR542"/>
  <c r="NX542" s="1"/>
  <c r="NR544"/>
  <c r="NX544" s="1"/>
  <c r="NR546"/>
  <c r="NX546" s="1"/>
  <c r="NR548"/>
  <c r="NX548" s="1"/>
  <c r="UD553"/>
  <c r="UJ553" s="1"/>
  <c r="UD555"/>
  <c r="UJ555" s="1"/>
  <c r="UD557"/>
  <c r="UJ557" s="1"/>
  <c r="UD559"/>
  <c r="UJ559" s="1"/>
  <c r="UD552"/>
  <c r="UJ552" s="1"/>
  <c r="UD554"/>
  <c r="UJ554" s="1"/>
  <c r="UD558"/>
  <c r="UJ558" s="1"/>
  <c r="UD560"/>
  <c r="UJ560" s="1"/>
  <c r="UD543"/>
  <c r="UJ543" s="1"/>
  <c r="UD545"/>
  <c r="UJ545" s="1"/>
  <c r="UD547"/>
  <c r="UJ547" s="1"/>
  <c r="UD549"/>
  <c r="UJ549" s="1"/>
  <c r="UD561"/>
  <c r="UJ561" s="1"/>
  <c r="UD537"/>
  <c r="UJ537" s="1"/>
  <c r="UD539"/>
  <c r="UJ539" s="1"/>
  <c r="UD541"/>
  <c r="UJ541" s="1"/>
  <c r="UD556"/>
  <c r="UJ556" s="1"/>
  <c r="UD536"/>
  <c r="UJ536" s="1"/>
  <c r="UD538"/>
  <c r="UJ538" s="1"/>
  <c r="UD540"/>
  <c r="UJ540" s="1"/>
  <c r="UD542"/>
  <c r="UJ542" s="1"/>
  <c r="UD544"/>
  <c r="UJ544" s="1"/>
  <c r="UD546"/>
  <c r="UJ546" s="1"/>
  <c r="UD548"/>
  <c r="UJ548" s="1"/>
  <c r="ANN553"/>
  <c r="ANT553" s="1"/>
  <c r="ANN555"/>
  <c r="ANT555" s="1"/>
  <c r="ANN557"/>
  <c r="ANT557" s="1"/>
  <c r="ANN552"/>
  <c r="ANT552" s="1"/>
  <c r="ANN554"/>
  <c r="ANT554" s="1"/>
  <c r="ANN558"/>
  <c r="ANT558" s="1"/>
  <c r="ANN560"/>
  <c r="ANT560" s="1"/>
  <c r="ANN543"/>
  <c r="ANT543" s="1"/>
  <c r="ANN545"/>
  <c r="ANT545" s="1"/>
  <c r="ANN547"/>
  <c r="ANT547" s="1"/>
  <c r="ANN549"/>
  <c r="ANT549" s="1"/>
  <c r="ANN559"/>
  <c r="ANT559" s="1"/>
  <c r="ANN561"/>
  <c r="ANT561" s="1"/>
  <c r="ANN537"/>
  <c r="ANT537" s="1"/>
  <c r="ANN539"/>
  <c r="ANT539" s="1"/>
  <c r="ANN541"/>
  <c r="ANT541" s="1"/>
  <c r="ANN556"/>
  <c r="ANT556" s="1"/>
  <c r="ANN536"/>
  <c r="ANT536" s="1"/>
  <c r="ANN538"/>
  <c r="ANT538" s="1"/>
  <c r="ANN540"/>
  <c r="ANT540" s="1"/>
  <c r="ANN542"/>
  <c r="ANT542" s="1"/>
  <c r="ANN544"/>
  <c r="ANT544" s="1"/>
  <c r="ANN546"/>
  <c r="ANT546" s="1"/>
  <c r="ANN548"/>
  <c r="ANT548" s="1"/>
  <c r="ATZ553"/>
  <c r="AUF553" s="1"/>
  <c r="ATZ555"/>
  <c r="AUF555" s="1"/>
  <c r="ATZ557"/>
  <c r="AUF557" s="1"/>
  <c r="ATZ552"/>
  <c r="AUF552" s="1"/>
  <c r="ATZ554"/>
  <c r="AUF554" s="1"/>
  <c r="ATZ558"/>
  <c r="AUF558" s="1"/>
  <c r="ATZ560"/>
  <c r="AUF560" s="1"/>
  <c r="ATZ543"/>
  <c r="AUF543" s="1"/>
  <c r="ATZ545"/>
  <c r="AUF545" s="1"/>
  <c r="ATZ547"/>
  <c r="AUF547" s="1"/>
  <c r="ATZ549"/>
  <c r="AUF549" s="1"/>
  <c r="ATZ559"/>
  <c r="AUF559" s="1"/>
  <c r="ATZ561"/>
  <c r="AUF561" s="1"/>
  <c r="ATZ537"/>
  <c r="AUF537" s="1"/>
  <c r="ATZ539"/>
  <c r="AUF539" s="1"/>
  <c r="ATZ541"/>
  <c r="AUF541" s="1"/>
  <c r="ATZ556"/>
  <c r="AUF556" s="1"/>
  <c r="ATZ536"/>
  <c r="AUF536" s="1"/>
  <c r="ATZ538"/>
  <c r="AUF538" s="1"/>
  <c r="ATZ540"/>
  <c r="AUF540" s="1"/>
  <c r="ATZ542"/>
  <c r="AUF542" s="1"/>
  <c r="ATZ544"/>
  <c r="AUF544" s="1"/>
  <c r="ATZ546"/>
  <c r="AUF546" s="1"/>
  <c r="ATZ548"/>
  <c r="AUF548" s="1"/>
  <c r="DZ553"/>
  <c r="EF553" s="1"/>
  <c r="DZ555"/>
  <c r="EF555" s="1"/>
  <c r="DZ557"/>
  <c r="EF557" s="1"/>
  <c r="DZ561"/>
  <c r="EF561" s="1"/>
  <c r="DZ554"/>
  <c r="EF554" s="1"/>
  <c r="DZ556"/>
  <c r="EF556" s="1"/>
  <c r="DZ558"/>
  <c r="EF558" s="1"/>
  <c r="DZ560"/>
  <c r="EF560" s="1"/>
  <c r="DZ543"/>
  <c r="EF543" s="1"/>
  <c r="DZ545"/>
  <c r="EF545" s="1"/>
  <c r="DZ547"/>
  <c r="EF547" s="1"/>
  <c r="DZ549"/>
  <c r="EF549" s="1"/>
  <c r="DZ559"/>
  <c r="EF559" s="1"/>
  <c r="DZ537"/>
  <c r="EF537" s="1"/>
  <c r="DZ539"/>
  <c r="EF539" s="1"/>
  <c r="DZ541"/>
  <c r="EF541" s="1"/>
  <c r="DZ552"/>
  <c r="EF552" s="1"/>
  <c r="DZ536"/>
  <c r="EF536" s="1"/>
  <c r="DZ538"/>
  <c r="EF538" s="1"/>
  <c r="DZ540"/>
  <c r="EF540" s="1"/>
  <c r="DZ542"/>
  <c r="EF542" s="1"/>
  <c r="DZ544"/>
  <c r="EF544" s="1"/>
  <c r="DZ546"/>
  <c r="EF546" s="1"/>
  <c r="DZ548"/>
  <c r="EF548" s="1"/>
  <c r="AEQ561"/>
  <c r="AEW561" s="1"/>
  <c r="AEQ556"/>
  <c r="AEW556" s="1"/>
  <c r="AEQ543"/>
  <c r="AEW543" s="1"/>
  <c r="AEQ545"/>
  <c r="AEW545" s="1"/>
  <c r="AEQ547"/>
  <c r="AEW547" s="1"/>
  <c r="AEQ549"/>
  <c r="AEW549" s="1"/>
  <c r="AEQ553"/>
  <c r="AEW553" s="1"/>
  <c r="AEQ555"/>
  <c r="AEW555" s="1"/>
  <c r="AEQ557"/>
  <c r="AEW557" s="1"/>
  <c r="AEQ559"/>
  <c r="AEW559" s="1"/>
  <c r="AEQ537"/>
  <c r="AEW537" s="1"/>
  <c r="AEQ539"/>
  <c r="AEW539" s="1"/>
  <c r="AEQ541"/>
  <c r="AEW541" s="1"/>
  <c r="AEQ552"/>
  <c r="AEW552" s="1"/>
  <c r="AEQ554"/>
  <c r="AEW554" s="1"/>
  <c r="AEQ558"/>
  <c r="AEW558" s="1"/>
  <c r="AEQ560"/>
  <c r="AEW560" s="1"/>
  <c r="AEQ536"/>
  <c r="AEW536" s="1"/>
  <c r="AEQ538"/>
  <c r="AEW538" s="1"/>
  <c r="AEQ540"/>
  <c r="AEW540" s="1"/>
  <c r="AEQ542"/>
  <c r="AEW542" s="1"/>
  <c r="AEQ544"/>
  <c r="AEW544" s="1"/>
  <c r="AEQ546"/>
  <c r="AEW546" s="1"/>
  <c r="AEQ548"/>
  <c r="AEW548" s="1"/>
  <c r="IW552"/>
  <c r="JC552" s="1"/>
  <c r="IW554"/>
  <c r="JC554" s="1"/>
  <c r="IW556"/>
  <c r="JC556" s="1"/>
  <c r="IW558"/>
  <c r="JC558" s="1"/>
  <c r="IW553"/>
  <c r="JC553" s="1"/>
  <c r="IW557"/>
  <c r="JC557" s="1"/>
  <c r="IW559"/>
  <c r="JC559" s="1"/>
  <c r="IW561"/>
  <c r="JC561" s="1"/>
  <c r="IW544"/>
  <c r="JC544" s="1"/>
  <c r="IW546"/>
  <c r="JC546" s="1"/>
  <c r="IW560"/>
  <c r="JC560" s="1"/>
  <c r="IW536"/>
  <c r="JC536" s="1"/>
  <c r="IW538"/>
  <c r="JC538" s="1"/>
  <c r="IW540"/>
  <c r="JC540" s="1"/>
  <c r="IW542"/>
  <c r="JC542" s="1"/>
  <c r="IW555"/>
  <c r="JC555" s="1"/>
  <c r="IW537"/>
  <c r="JC537" s="1"/>
  <c r="IW539"/>
  <c r="JC539" s="1"/>
  <c r="IW541"/>
  <c r="JC541" s="1"/>
  <c r="IW548"/>
  <c r="JC548" s="1"/>
  <c r="IW543"/>
  <c r="JC543" s="1"/>
  <c r="IW545"/>
  <c r="JC545" s="1"/>
  <c r="IW547"/>
  <c r="JC547" s="1"/>
  <c r="IW549"/>
  <c r="JC549" s="1"/>
  <c r="AIS552"/>
  <c r="AIY552" s="1"/>
  <c r="AIS554"/>
  <c r="AIY554" s="1"/>
  <c r="AIS556"/>
  <c r="AIY556" s="1"/>
  <c r="AIS558"/>
  <c r="AIY558" s="1"/>
  <c r="AIS553"/>
  <c r="AIY553" s="1"/>
  <c r="AIS557"/>
  <c r="AIY557" s="1"/>
  <c r="AIS559"/>
  <c r="AIY559" s="1"/>
  <c r="AIS561"/>
  <c r="AIY561" s="1"/>
  <c r="AIS544"/>
  <c r="AIY544" s="1"/>
  <c r="AIS546"/>
  <c r="AIY546" s="1"/>
  <c r="AIS560"/>
  <c r="AIY560" s="1"/>
  <c r="AIS536"/>
  <c r="AIY536" s="1"/>
  <c r="AIS538"/>
  <c r="AIY538" s="1"/>
  <c r="AIS540"/>
  <c r="AIY540" s="1"/>
  <c r="AIS542"/>
  <c r="AIY542" s="1"/>
  <c r="AIS555"/>
  <c r="AIY555" s="1"/>
  <c r="AIS537"/>
  <c r="AIY537" s="1"/>
  <c r="AIS539"/>
  <c r="AIY539" s="1"/>
  <c r="AIS541"/>
  <c r="AIY541" s="1"/>
  <c r="AIS548"/>
  <c r="AIY548" s="1"/>
  <c r="AIS543"/>
  <c r="AIY543" s="1"/>
  <c r="AIS547"/>
  <c r="AIY547" s="1"/>
  <c r="AIS545"/>
  <c r="AIY545" s="1"/>
  <c r="AIS549"/>
  <c r="AIY549" s="1"/>
  <c r="AS552"/>
  <c r="AY552" s="1"/>
  <c r="AVU552" s="1"/>
  <c r="AS554"/>
  <c r="AY554" s="1"/>
  <c r="AS558"/>
  <c r="AY558" s="1"/>
  <c r="AVU558" s="1"/>
  <c r="AS560"/>
  <c r="AY560" s="1"/>
  <c r="AS553"/>
  <c r="AY553" s="1"/>
  <c r="AVU553" s="1"/>
  <c r="AS555"/>
  <c r="AY555" s="1"/>
  <c r="AS557"/>
  <c r="AY557" s="1"/>
  <c r="AVU557" s="1"/>
  <c r="AS559"/>
  <c r="AY559" s="1"/>
  <c r="AS561"/>
  <c r="AY561" s="1"/>
  <c r="AS544"/>
  <c r="AY544" s="1"/>
  <c r="AS548"/>
  <c r="AY548" s="1"/>
  <c r="AVU548" s="1"/>
  <c r="AS556"/>
  <c r="AY556" s="1"/>
  <c r="AS536"/>
  <c r="AY536" s="1"/>
  <c r="AVU536" s="1"/>
  <c r="AS538"/>
  <c r="AY538" s="1"/>
  <c r="AS540"/>
  <c r="AY540" s="1"/>
  <c r="AVU540" s="1"/>
  <c r="AS542"/>
  <c r="AY542" s="1"/>
  <c r="AS537"/>
  <c r="AY537" s="1"/>
  <c r="AVU537" s="1"/>
  <c r="AS539"/>
  <c r="AY539" s="1"/>
  <c r="AS541"/>
  <c r="AY541" s="1"/>
  <c r="AVU541" s="1"/>
  <c r="AS546"/>
  <c r="AY546" s="1"/>
  <c r="AS543"/>
  <c r="AY543" s="1"/>
  <c r="AVU543" s="1"/>
  <c r="AS545"/>
  <c r="AY545" s="1"/>
  <c r="AS547"/>
  <c r="AY547" s="1"/>
  <c r="AVU547" s="1"/>
  <c r="AS549"/>
  <c r="AY549" s="1"/>
  <c r="V543"/>
  <c r="AB543" s="1"/>
  <c r="AVS543" s="1"/>
  <c r="V545"/>
  <c r="AB545" s="1"/>
  <c r="AVS545" s="1"/>
  <c r="V547"/>
  <c r="AB547" s="1"/>
  <c r="AVS547" s="1"/>
  <c r="V549"/>
  <c r="AB549" s="1"/>
  <c r="AVS549" s="1"/>
  <c r="V537"/>
  <c r="AB537" s="1"/>
  <c r="AVS537" s="1"/>
  <c r="V539"/>
  <c r="AB539" s="1"/>
  <c r="AVS539" s="1"/>
  <c r="V541"/>
  <c r="AB541" s="1"/>
  <c r="AVS541" s="1"/>
  <c r="V538"/>
  <c r="AB538" s="1"/>
  <c r="AVS538" s="1"/>
  <c r="V540"/>
  <c r="AB540" s="1"/>
  <c r="AVS540" s="1"/>
  <c r="V542"/>
  <c r="AB542" s="1"/>
  <c r="AVS542" s="1"/>
  <c r="V544"/>
  <c r="AB544" s="1"/>
  <c r="AVS544" s="1"/>
  <c r="V546"/>
  <c r="AB546" s="1"/>
  <c r="AVS546" s="1"/>
  <c r="V548"/>
  <c r="AB548" s="1"/>
  <c r="AVS548" s="1"/>
  <c r="V536"/>
  <c r="AB536" s="1"/>
  <c r="AD551"/>
  <c r="AVR536"/>
  <c r="AA535"/>
  <c r="AA565" s="1"/>
  <c r="AA566" s="1"/>
  <c r="IA559"/>
  <c r="IG559" s="1"/>
  <c r="IA560"/>
  <c r="IG560" s="1"/>
  <c r="IA543"/>
  <c r="IG543" s="1"/>
  <c r="IA545"/>
  <c r="IG545" s="1"/>
  <c r="IA547"/>
  <c r="IG547" s="1"/>
  <c r="IA549"/>
  <c r="IG549" s="1"/>
  <c r="IA553"/>
  <c r="IG553" s="1"/>
  <c r="IA555"/>
  <c r="IG555" s="1"/>
  <c r="IA557"/>
  <c r="IG557" s="1"/>
  <c r="IA561"/>
  <c r="IG561" s="1"/>
  <c r="IA537"/>
  <c r="IG537" s="1"/>
  <c r="IA539"/>
  <c r="IG539" s="1"/>
  <c r="IA541"/>
  <c r="IG541" s="1"/>
  <c r="IA552"/>
  <c r="IG552" s="1"/>
  <c r="IA554"/>
  <c r="IG554" s="1"/>
  <c r="IA556"/>
  <c r="IG556" s="1"/>
  <c r="IA558"/>
  <c r="IG558" s="1"/>
  <c r="IA536"/>
  <c r="IG536" s="1"/>
  <c r="IA538"/>
  <c r="IG538" s="1"/>
  <c r="IA540"/>
  <c r="IG540" s="1"/>
  <c r="IA542"/>
  <c r="IG542" s="1"/>
  <c r="IA544"/>
  <c r="IG544" s="1"/>
  <c r="IA546"/>
  <c r="IG546" s="1"/>
  <c r="IA548"/>
  <c r="IG548" s="1"/>
  <c r="LG559"/>
  <c r="LM559" s="1"/>
  <c r="LG560"/>
  <c r="LM560" s="1"/>
  <c r="LG543"/>
  <c r="LM543" s="1"/>
  <c r="LG545"/>
  <c r="LM545" s="1"/>
  <c r="LG547"/>
  <c r="LM547" s="1"/>
  <c r="LG549"/>
  <c r="LM549" s="1"/>
  <c r="LG553"/>
  <c r="LM553" s="1"/>
  <c r="LG555"/>
  <c r="LM555" s="1"/>
  <c r="LG557"/>
  <c r="LM557" s="1"/>
  <c r="LG561"/>
  <c r="LM561" s="1"/>
  <c r="LG537"/>
  <c r="LM537" s="1"/>
  <c r="LG539"/>
  <c r="LM539" s="1"/>
  <c r="LG541"/>
  <c r="LM541" s="1"/>
  <c r="LG552"/>
  <c r="LM552" s="1"/>
  <c r="LG554"/>
  <c r="LM554" s="1"/>
  <c r="LG556"/>
  <c r="LM556" s="1"/>
  <c r="LG558"/>
  <c r="LM558" s="1"/>
  <c r="LG536"/>
  <c r="LM536" s="1"/>
  <c r="LG538"/>
  <c r="LM538" s="1"/>
  <c r="LG540"/>
  <c r="LM540" s="1"/>
  <c r="LG542"/>
  <c r="LM542" s="1"/>
  <c r="LG544"/>
  <c r="LM544" s="1"/>
  <c r="LG546"/>
  <c r="LM546" s="1"/>
  <c r="LG548"/>
  <c r="LM548" s="1"/>
  <c r="QC555"/>
  <c r="QI555" s="1"/>
  <c r="QC559"/>
  <c r="QI559" s="1"/>
  <c r="QC543"/>
  <c r="QI543" s="1"/>
  <c r="QC545"/>
  <c r="QI545" s="1"/>
  <c r="QC547"/>
  <c r="QI547" s="1"/>
  <c r="QC549"/>
  <c r="QI549" s="1"/>
  <c r="QC553"/>
  <c r="QI553" s="1"/>
  <c r="QC557"/>
  <c r="QI557" s="1"/>
  <c r="QC561"/>
  <c r="QI561" s="1"/>
  <c r="QC537"/>
  <c r="QI537" s="1"/>
  <c r="QC539"/>
  <c r="QI539" s="1"/>
  <c r="QC541"/>
  <c r="QI541" s="1"/>
  <c r="QC552"/>
  <c r="QI552" s="1"/>
  <c r="QC554"/>
  <c r="QI554" s="1"/>
  <c r="QC556"/>
  <c r="QI556" s="1"/>
  <c r="QC558"/>
  <c r="QI558" s="1"/>
  <c r="QC560"/>
  <c r="QI560" s="1"/>
  <c r="QC536"/>
  <c r="QI536" s="1"/>
  <c r="QC538"/>
  <c r="QI538" s="1"/>
  <c r="QC540"/>
  <c r="QI540" s="1"/>
  <c r="QC542"/>
  <c r="QI542" s="1"/>
  <c r="QC544"/>
  <c r="QI544" s="1"/>
  <c r="QC546"/>
  <c r="QI546" s="1"/>
  <c r="QC548"/>
  <c r="QI548" s="1"/>
  <c r="UY559"/>
  <c r="VE559" s="1"/>
  <c r="UY560"/>
  <c r="VE560" s="1"/>
  <c r="UY543"/>
  <c r="VE543" s="1"/>
  <c r="UY545"/>
  <c r="VE545" s="1"/>
  <c r="UY547"/>
  <c r="VE547" s="1"/>
  <c r="UY549"/>
  <c r="VE549" s="1"/>
  <c r="UY553"/>
  <c r="VE553" s="1"/>
  <c r="UY555"/>
  <c r="VE555" s="1"/>
  <c r="UY557"/>
  <c r="VE557" s="1"/>
  <c r="UY561"/>
  <c r="VE561" s="1"/>
  <c r="UY537"/>
  <c r="VE537" s="1"/>
  <c r="UY539"/>
  <c r="VE539" s="1"/>
  <c r="UY541"/>
  <c r="VE541" s="1"/>
  <c r="UY552"/>
  <c r="VE552" s="1"/>
  <c r="UY554"/>
  <c r="VE554" s="1"/>
  <c r="UY556"/>
  <c r="VE556" s="1"/>
  <c r="UY558"/>
  <c r="VE558" s="1"/>
  <c r="UY536"/>
  <c r="VE536" s="1"/>
  <c r="UY538"/>
  <c r="VE538" s="1"/>
  <c r="UY540"/>
  <c r="VE540" s="1"/>
  <c r="UY542"/>
  <c r="VE542" s="1"/>
  <c r="UY544"/>
  <c r="VE544" s="1"/>
  <c r="UY546"/>
  <c r="VE546" s="1"/>
  <c r="UY548"/>
  <c r="VE548" s="1"/>
  <c r="ALC560"/>
  <c r="ALI560" s="1"/>
  <c r="ALC543"/>
  <c r="ALI543" s="1"/>
  <c r="ALC545"/>
  <c r="ALI545" s="1"/>
  <c r="ALC547"/>
  <c r="ALI547" s="1"/>
  <c r="ALC549"/>
  <c r="ALI549" s="1"/>
  <c r="ALC553"/>
  <c r="ALI553" s="1"/>
  <c r="ALC555"/>
  <c r="ALI555" s="1"/>
  <c r="ALC557"/>
  <c r="ALI557" s="1"/>
  <c r="ALC559"/>
  <c r="ALI559" s="1"/>
  <c r="ALC561"/>
  <c r="ALI561" s="1"/>
  <c r="ALC537"/>
  <c r="ALI537" s="1"/>
  <c r="ALC539"/>
  <c r="ALI539" s="1"/>
  <c r="ALC541"/>
  <c r="ALI541" s="1"/>
  <c r="ALC552"/>
  <c r="ALI552" s="1"/>
  <c r="ALC554"/>
  <c r="ALI554" s="1"/>
  <c r="ALC556"/>
  <c r="ALI556" s="1"/>
  <c r="ALC558"/>
  <c r="ALI558" s="1"/>
  <c r="ALC536"/>
  <c r="ALI536" s="1"/>
  <c r="ALC538"/>
  <c r="ALI538" s="1"/>
  <c r="ALC540"/>
  <c r="ALI540" s="1"/>
  <c r="ALC542"/>
  <c r="ALI542" s="1"/>
  <c r="ALC544"/>
  <c r="ALI544" s="1"/>
  <c r="ALC546"/>
  <c r="ALI546" s="1"/>
  <c r="ALC548"/>
  <c r="ALI548" s="1"/>
  <c r="APY555"/>
  <c r="AQE555" s="1"/>
  <c r="APY543"/>
  <c r="AQE543" s="1"/>
  <c r="APY545"/>
  <c r="AQE545" s="1"/>
  <c r="APY547"/>
  <c r="AQE547" s="1"/>
  <c r="APY549"/>
  <c r="AQE549" s="1"/>
  <c r="APY553"/>
  <c r="AQE553" s="1"/>
  <c r="APY557"/>
  <c r="AQE557" s="1"/>
  <c r="APY559"/>
  <c r="AQE559" s="1"/>
  <c r="APY561"/>
  <c r="AQE561" s="1"/>
  <c r="APY537"/>
  <c r="AQE537" s="1"/>
  <c r="APY539"/>
  <c r="AQE539" s="1"/>
  <c r="APY541"/>
  <c r="AQE541" s="1"/>
  <c r="APY552"/>
  <c r="AQE552" s="1"/>
  <c r="APY554"/>
  <c r="AQE554" s="1"/>
  <c r="APY556"/>
  <c r="AQE556" s="1"/>
  <c r="APY558"/>
  <c r="AQE558" s="1"/>
  <c r="APY560"/>
  <c r="AQE560" s="1"/>
  <c r="APY536"/>
  <c r="AQE536" s="1"/>
  <c r="APY538"/>
  <c r="AQE538" s="1"/>
  <c r="APY540"/>
  <c r="AQE540" s="1"/>
  <c r="APY542"/>
  <c r="AQE542" s="1"/>
  <c r="APY544"/>
  <c r="AQE544" s="1"/>
  <c r="APY546"/>
  <c r="AQE546" s="1"/>
  <c r="APY548"/>
  <c r="AQE548" s="1"/>
  <c r="AUU560"/>
  <c r="AVA560" s="1"/>
  <c r="AUU543"/>
  <c r="AVA543" s="1"/>
  <c r="AUU545"/>
  <c r="AVA545" s="1"/>
  <c r="AUU547"/>
  <c r="AVA547" s="1"/>
  <c r="AUU549"/>
  <c r="AVA549" s="1"/>
  <c r="AUU553"/>
  <c r="AVA553" s="1"/>
  <c r="AUU555"/>
  <c r="AVA555" s="1"/>
  <c r="AUU557"/>
  <c r="AVA557" s="1"/>
  <c r="AUU559"/>
  <c r="AVA559" s="1"/>
  <c r="AUU561"/>
  <c r="AVA561" s="1"/>
  <c r="AUU537"/>
  <c r="AVA537" s="1"/>
  <c r="AUU539"/>
  <c r="AVA539" s="1"/>
  <c r="AUU541"/>
  <c r="AVA541" s="1"/>
  <c r="AUU552"/>
  <c r="AVA552" s="1"/>
  <c r="AUU554"/>
  <c r="AVA554" s="1"/>
  <c r="AUU556"/>
  <c r="AVA556" s="1"/>
  <c r="AUU558"/>
  <c r="AVA558" s="1"/>
  <c r="AUU536"/>
  <c r="AVA536" s="1"/>
  <c r="AUU538"/>
  <c r="AVA538" s="1"/>
  <c r="AUU540"/>
  <c r="AVA540" s="1"/>
  <c r="AUU542"/>
  <c r="AVA542" s="1"/>
  <c r="AUU544"/>
  <c r="AVA544" s="1"/>
  <c r="AUU546"/>
  <c r="AVA546" s="1"/>
  <c r="AUU548"/>
  <c r="AVA548" s="1"/>
  <c r="VT555"/>
  <c r="VZ555" s="1"/>
  <c r="VT559"/>
  <c r="VZ559" s="1"/>
  <c r="VT561"/>
  <c r="VZ561" s="1"/>
  <c r="VT556"/>
  <c r="VZ556" s="1"/>
  <c r="VT558"/>
  <c r="VZ558" s="1"/>
  <c r="VT543"/>
  <c r="VZ543" s="1"/>
  <c r="VT545"/>
  <c r="VZ545" s="1"/>
  <c r="VT547"/>
  <c r="VZ547" s="1"/>
  <c r="VT549"/>
  <c r="VZ549" s="1"/>
  <c r="VT553"/>
  <c r="VZ553" s="1"/>
  <c r="VT557"/>
  <c r="VZ557" s="1"/>
  <c r="VT537"/>
  <c r="VZ537" s="1"/>
  <c r="VT539"/>
  <c r="VZ539" s="1"/>
  <c r="VT541"/>
  <c r="VZ541" s="1"/>
  <c r="VT552"/>
  <c r="VZ552" s="1"/>
  <c r="VT554"/>
  <c r="VZ554" s="1"/>
  <c r="VT560"/>
  <c r="VZ560" s="1"/>
  <c r="VT536"/>
  <c r="VZ536" s="1"/>
  <c r="VT538"/>
  <c r="VZ538" s="1"/>
  <c r="VT540"/>
  <c r="VZ540" s="1"/>
  <c r="VT542"/>
  <c r="VZ542" s="1"/>
  <c r="VT544"/>
  <c r="VZ544" s="1"/>
  <c r="VT546"/>
  <c r="VZ546" s="1"/>
  <c r="VT548"/>
  <c r="VZ548" s="1"/>
  <c r="YZ561"/>
  <c r="ZF561" s="1"/>
  <c r="YZ554"/>
  <c r="ZF554" s="1"/>
  <c r="YZ556"/>
  <c r="ZF556" s="1"/>
  <c r="YZ543"/>
  <c r="ZF543" s="1"/>
  <c r="YZ545"/>
  <c r="ZF545" s="1"/>
  <c r="YZ547"/>
  <c r="ZF547" s="1"/>
  <c r="YZ549"/>
  <c r="ZF549" s="1"/>
  <c r="YZ553"/>
  <c r="ZF553" s="1"/>
  <c r="YZ555"/>
  <c r="ZF555" s="1"/>
  <c r="YZ557"/>
  <c r="ZF557" s="1"/>
  <c r="YZ559"/>
  <c r="ZF559" s="1"/>
  <c r="YZ537"/>
  <c r="ZF537" s="1"/>
  <c r="YZ539"/>
  <c r="ZF539" s="1"/>
  <c r="YZ541"/>
  <c r="ZF541" s="1"/>
  <c r="YZ552"/>
  <c r="ZF552" s="1"/>
  <c r="YZ558"/>
  <c r="ZF558" s="1"/>
  <c r="YZ560"/>
  <c r="ZF560" s="1"/>
  <c r="YZ536"/>
  <c r="ZF536" s="1"/>
  <c r="YZ538"/>
  <c r="ZF538" s="1"/>
  <c r="YZ540"/>
  <c r="ZF540" s="1"/>
  <c r="YZ542"/>
  <c r="ZF542" s="1"/>
  <c r="YZ544"/>
  <c r="ZF544" s="1"/>
  <c r="YZ546"/>
  <c r="ZF546" s="1"/>
  <c r="YZ548"/>
  <c r="ZF548" s="1"/>
  <c r="ACF555"/>
  <c r="ACL555" s="1"/>
  <c r="ACF561"/>
  <c r="ACL561" s="1"/>
  <c r="ACF556"/>
  <c r="ACL556" s="1"/>
  <c r="ACF558"/>
  <c r="ACL558" s="1"/>
  <c r="ACF543"/>
  <c r="ACL543" s="1"/>
  <c r="ACF545"/>
  <c r="ACL545" s="1"/>
  <c r="ACF547"/>
  <c r="ACL547" s="1"/>
  <c r="ACF549"/>
  <c r="ACL549" s="1"/>
  <c r="ACF553"/>
  <c r="ACL553" s="1"/>
  <c r="ACF557"/>
  <c r="ACL557" s="1"/>
  <c r="ACF559"/>
  <c r="ACL559" s="1"/>
  <c r="ACF537"/>
  <c r="ACL537" s="1"/>
  <c r="ACF539"/>
  <c r="ACL539" s="1"/>
  <c r="ACF541"/>
  <c r="ACL541" s="1"/>
  <c r="ACF552"/>
  <c r="ACL552" s="1"/>
  <c r="ACF554"/>
  <c r="ACL554" s="1"/>
  <c r="ACF560"/>
  <c r="ACL560" s="1"/>
  <c r="ACF536"/>
  <c r="ACL536" s="1"/>
  <c r="ACF538"/>
  <c r="ACL538" s="1"/>
  <c r="ACF540"/>
  <c r="ACL540" s="1"/>
  <c r="ACF542"/>
  <c r="ACL542" s="1"/>
  <c r="ACF544"/>
  <c r="ACL544" s="1"/>
  <c r="ACF546"/>
  <c r="ACL546" s="1"/>
  <c r="ACF548"/>
  <c r="ACL548" s="1"/>
  <c r="AFL561"/>
  <c r="AFR561" s="1"/>
  <c r="AFL554"/>
  <c r="AFR554" s="1"/>
  <c r="AFL556"/>
  <c r="AFR556" s="1"/>
  <c r="AFL543"/>
  <c r="AFR543" s="1"/>
  <c r="AFL545"/>
  <c r="AFR545" s="1"/>
  <c r="AFL547"/>
  <c r="AFR547" s="1"/>
  <c r="AFL549"/>
  <c r="AFR549" s="1"/>
  <c r="AFL553"/>
  <c r="AFR553" s="1"/>
  <c r="AFL555"/>
  <c r="AFR555" s="1"/>
  <c r="AFL557"/>
  <c r="AFR557" s="1"/>
  <c r="AFL559"/>
  <c r="AFR559" s="1"/>
  <c r="AFL537"/>
  <c r="AFR537" s="1"/>
  <c r="AFL539"/>
  <c r="AFR539" s="1"/>
  <c r="AFL541"/>
  <c r="AFR541" s="1"/>
  <c r="AFL552"/>
  <c r="AFR552" s="1"/>
  <c r="AFL558"/>
  <c r="AFR558" s="1"/>
  <c r="AFL560"/>
  <c r="AFR560" s="1"/>
  <c r="AFL536"/>
  <c r="AFR536" s="1"/>
  <c r="AFL538"/>
  <c r="AFR538" s="1"/>
  <c r="AFL540"/>
  <c r="AFR540" s="1"/>
  <c r="AFL542"/>
  <c r="AFR542" s="1"/>
  <c r="AFL544"/>
  <c r="AFR544" s="1"/>
  <c r="AFL546"/>
  <c r="AFR546" s="1"/>
  <c r="AFL548"/>
  <c r="AFR548" s="1"/>
  <c r="VU552"/>
  <c r="WA552" s="1"/>
  <c r="VU554"/>
  <c r="WA554" s="1"/>
  <c r="VU558"/>
  <c r="WA558" s="1"/>
  <c r="VU560"/>
  <c r="WA560" s="1"/>
  <c r="VU553"/>
  <c r="WA553" s="1"/>
  <c r="VU555"/>
  <c r="WA555" s="1"/>
  <c r="VU557"/>
  <c r="WA557" s="1"/>
  <c r="VU559"/>
  <c r="WA559" s="1"/>
  <c r="VU561"/>
  <c r="WA561" s="1"/>
  <c r="VU544"/>
  <c r="WA544" s="1"/>
  <c r="VU546"/>
  <c r="WA546" s="1"/>
  <c r="VU556"/>
  <c r="WA556" s="1"/>
  <c r="VU536"/>
  <c r="WA536" s="1"/>
  <c r="VU538"/>
  <c r="WA538" s="1"/>
  <c r="VU540"/>
  <c r="WA540" s="1"/>
  <c r="VU542"/>
  <c r="WA542" s="1"/>
  <c r="VU537"/>
  <c r="WA537" s="1"/>
  <c r="VU539"/>
  <c r="WA539" s="1"/>
  <c r="VU541"/>
  <c r="WA541" s="1"/>
  <c r="VU548"/>
  <c r="WA548" s="1"/>
  <c r="VU543"/>
  <c r="WA543" s="1"/>
  <c r="VU545"/>
  <c r="WA545" s="1"/>
  <c r="VU547"/>
  <c r="WA547" s="1"/>
  <c r="VU549"/>
  <c r="WA549" s="1"/>
  <c r="ACG552"/>
  <c r="ACM552" s="1"/>
  <c r="ACG554"/>
  <c r="ACM554" s="1"/>
  <c r="ACG558"/>
  <c r="ACM558" s="1"/>
  <c r="ACG560"/>
  <c r="ACM560" s="1"/>
  <c r="ACG553"/>
  <c r="ACM553" s="1"/>
  <c r="ACG555"/>
  <c r="ACM555" s="1"/>
  <c r="ACG557"/>
  <c r="ACM557" s="1"/>
  <c r="ACG559"/>
  <c r="ACM559" s="1"/>
  <c r="ACG561"/>
  <c r="ACM561" s="1"/>
  <c r="ACG544"/>
  <c r="ACM544" s="1"/>
  <c r="ACG546"/>
  <c r="ACM546" s="1"/>
  <c r="ACG556"/>
  <c r="ACM556" s="1"/>
  <c r="ACG536"/>
  <c r="ACM536" s="1"/>
  <c r="ACG538"/>
  <c r="ACM538" s="1"/>
  <c r="ACG540"/>
  <c r="ACM540" s="1"/>
  <c r="ACG542"/>
  <c r="ACM542" s="1"/>
  <c r="ACG537"/>
  <c r="ACM537" s="1"/>
  <c r="ACG539"/>
  <c r="ACM539" s="1"/>
  <c r="ACG541"/>
  <c r="ACM541" s="1"/>
  <c r="ACG548"/>
  <c r="ACM548" s="1"/>
  <c r="ACG543"/>
  <c r="ACM543" s="1"/>
  <c r="ACG545"/>
  <c r="ACM545" s="1"/>
  <c r="ACG547"/>
  <c r="ACM547" s="1"/>
  <c r="ACG549"/>
  <c r="ACM549" s="1"/>
  <c r="AVW546"/>
  <c r="AVU549"/>
  <c r="AVU561"/>
  <c r="AVU538"/>
  <c r="AVU544"/>
  <c r="JB535"/>
  <c r="MH535"/>
  <c r="MH565" s="1"/>
  <c r="MH566" s="1"/>
  <c r="PN535"/>
  <c r="ST535"/>
  <c r="ST565" s="1"/>
  <c r="ST566" s="1"/>
  <c r="AIX535"/>
  <c r="AMD535"/>
  <c r="AMD565" s="1"/>
  <c r="AMD566" s="1"/>
  <c r="APJ535"/>
  <c r="ASP535"/>
  <c r="ASP565" s="1"/>
  <c r="ASP566" s="1"/>
  <c r="CP535"/>
  <c r="FV535"/>
  <c r="WU535"/>
  <c r="WU551"/>
  <c r="AAA535"/>
  <c r="AAA551"/>
  <c r="ABQ551"/>
  <c r="ADG535"/>
  <c r="ADG551"/>
  <c r="AGM535"/>
  <c r="AGM551"/>
  <c r="AIC535"/>
  <c r="AIC551"/>
  <c r="CQ535"/>
  <c r="CQ565" s="1"/>
  <c r="CQ566" s="1"/>
  <c r="EG535"/>
  <c r="FW535"/>
  <c r="FW565" s="1"/>
  <c r="FW566" s="1"/>
  <c r="WV535"/>
  <c r="WV551"/>
  <c r="AAB551"/>
  <c r="ABR535"/>
  <c r="ABR565" s="1"/>
  <c r="ABR566" s="1"/>
  <c r="ADH535"/>
  <c r="AGN551"/>
  <c r="AID535"/>
  <c r="HM535"/>
  <c r="HM565" s="1"/>
  <c r="HM566" s="1"/>
  <c r="KS535"/>
  <c r="MI535"/>
  <c r="MI565" s="1"/>
  <c r="MI566" s="1"/>
  <c r="NY535"/>
  <c r="RE535"/>
  <c r="RE565" s="1"/>
  <c r="RE566" s="1"/>
  <c r="SU535"/>
  <c r="UK535"/>
  <c r="UK565" s="1"/>
  <c r="UK566" s="1"/>
  <c r="AKO535"/>
  <c r="AME535"/>
  <c r="AME565" s="1"/>
  <c r="AME566" s="1"/>
  <c r="ANU535"/>
  <c r="ARA535"/>
  <c r="ARA565" s="1"/>
  <c r="ARA566" s="1"/>
  <c r="ASQ535"/>
  <c r="AUG535"/>
  <c r="AUG565" s="1"/>
  <c r="AUG566" s="1"/>
  <c r="WT535"/>
  <c r="ZZ535"/>
  <c r="ZZ565" s="1"/>
  <c r="ZZ566" s="1"/>
  <c r="ADF535"/>
  <c r="AGL535"/>
  <c r="AGL565" s="1"/>
  <c r="AGL566" s="1"/>
  <c r="JA535"/>
  <c r="KQ535"/>
  <c r="KQ565" s="1"/>
  <c r="KQ566" s="1"/>
  <c r="NW535"/>
  <c r="PM535"/>
  <c r="PM565" s="1"/>
  <c r="PM566" s="1"/>
  <c r="RC535"/>
  <c r="UI535"/>
  <c r="UI565" s="1"/>
  <c r="UI566" s="1"/>
  <c r="AIW535"/>
  <c r="AMC535"/>
  <c r="AMC565" s="1"/>
  <c r="AMC566" s="1"/>
  <c r="API535"/>
  <c r="ASO535"/>
  <c r="ASO565" s="1"/>
  <c r="ASO566" s="1"/>
  <c r="HJ535"/>
  <c r="HJ565" s="1"/>
  <c r="HJ566" s="1"/>
  <c r="IZ535"/>
  <c r="IZ565" s="1"/>
  <c r="IZ566" s="1"/>
  <c r="MF535"/>
  <c r="MF565" s="1"/>
  <c r="MF566" s="1"/>
  <c r="PL535"/>
  <c r="PL565" s="1"/>
  <c r="PL566" s="1"/>
  <c r="SR535"/>
  <c r="SR565" s="1"/>
  <c r="SR566" s="1"/>
  <c r="AIV535"/>
  <c r="AIV565" s="1"/>
  <c r="AIV566" s="1"/>
  <c r="AMB535"/>
  <c r="AMB565" s="1"/>
  <c r="AMB566" s="1"/>
  <c r="APH535"/>
  <c r="APH565" s="1"/>
  <c r="APH566" s="1"/>
  <c r="ASN535"/>
  <c r="ASN565" s="1"/>
  <c r="ASN566" s="1"/>
  <c r="AX535"/>
  <c r="AX565" s="1"/>
  <c r="AX566" s="1"/>
  <c r="ED535"/>
  <c r="ED565" s="1"/>
  <c r="ED566" s="1"/>
  <c r="WS535"/>
  <c r="WS565" s="1"/>
  <c r="WS566" s="1"/>
  <c r="ZY535"/>
  <c r="ZY565" s="1"/>
  <c r="ZY566" s="1"/>
  <c r="ADE535"/>
  <c r="ADE565" s="1"/>
  <c r="ADE566" s="1"/>
  <c r="AGK535"/>
  <c r="AGK565" s="1"/>
  <c r="AGK566" s="1"/>
  <c r="KN535"/>
  <c r="KN565" s="1"/>
  <c r="KN566" s="1"/>
  <c r="NT535"/>
  <c r="NT565" s="1"/>
  <c r="NT566" s="1"/>
  <c r="QZ535"/>
  <c r="QZ565" s="1"/>
  <c r="QZ566" s="1"/>
  <c r="UF535"/>
  <c r="UF565" s="1"/>
  <c r="UF566" s="1"/>
  <c r="AKJ535"/>
  <c r="AKJ565" s="1"/>
  <c r="AKJ566" s="1"/>
  <c r="ANP535"/>
  <c r="ANP565" s="1"/>
  <c r="ANP566" s="1"/>
  <c r="AQV535"/>
  <c r="AQV565" s="1"/>
  <c r="AQV566" s="1"/>
  <c r="AUB535"/>
  <c r="AUB565" s="1"/>
  <c r="AUB566" s="1"/>
  <c r="CL535"/>
  <c r="CL565" s="1"/>
  <c r="CL566" s="1"/>
  <c r="FR535"/>
  <c r="FR565" s="1"/>
  <c r="FR566" s="1"/>
  <c r="YG535"/>
  <c r="YG565" s="1"/>
  <c r="YG566" s="1"/>
  <c r="ABM535"/>
  <c r="ABM565" s="1"/>
  <c r="ABM566" s="1"/>
  <c r="AES535"/>
  <c r="AES565" s="1"/>
  <c r="AES566" s="1"/>
  <c r="AHY535"/>
  <c r="AHY565" s="1"/>
  <c r="AHY566" s="1"/>
  <c r="AVR537"/>
  <c r="AVT539"/>
  <c r="AVK563"/>
  <c r="NC535"/>
  <c r="TO535"/>
  <c r="TO551"/>
  <c r="AMY535"/>
  <c r="ATK535"/>
  <c r="ATK551"/>
  <c r="DK535"/>
  <c r="DK551"/>
  <c r="FA535"/>
  <c r="BV535"/>
  <c r="BV551"/>
  <c r="DL535"/>
  <c r="GR551"/>
  <c r="IH535"/>
  <c r="IH565" s="1"/>
  <c r="IH566" s="1"/>
  <c r="JX535"/>
  <c r="OT535"/>
  <c r="QJ535"/>
  <c r="QJ565" s="1"/>
  <c r="QJ566" s="1"/>
  <c r="TP535"/>
  <c r="VF535"/>
  <c r="VF565" s="1"/>
  <c r="VF566" s="1"/>
  <c r="AJT535"/>
  <c r="AMZ535"/>
  <c r="AQF535"/>
  <c r="AQF565" s="1"/>
  <c r="AQF566" s="1"/>
  <c r="ARV535"/>
  <c r="BT535"/>
  <c r="EZ551"/>
  <c r="ZE535"/>
  <c r="AEA535"/>
  <c r="AFQ535"/>
  <c r="AFQ565" s="1"/>
  <c r="AFQ566" s="1"/>
  <c r="AHG535"/>
  <c r="JV535"/>
  <c r="JV565" s="1"/>
  <c r="JV566" s="1"/>
  <c r="QH535"/>
  <c r="AJR535"/>
  <c r="ALH535"/>
  <c r="ALH565" s="1"/>
  <c r="ALH566" s="1"/>
  <c r="AMX535"/>
  <c r="ART535"/>
  <c r="AUZ535"/>
  <c r="GO535"/>
  <c r="GO565" s="1"/>
  <c r="GO566" s="1"/>
  <c r="IE535"/>
  <c r="IE565" s="1"/>
  <c r="IE566" s="1"/>
  <c r="LK535"/>
  <c r="LK565" s="1"/>
  <c r="LK566" s="1"/>
  <c r="OQ535"/>
  <c r="OQ565" s="1"/>
  <c r="OQ566" s="1"/>
  <c r="RW535"/>
  <c r="RW565" s="1"/>
  <c r="RW566" s="1"/>
  <c r="VC535"/>
  <c r="VC565" s="1"/>
  <c r="VC566" s="1"/>
  <c r="ALG535"/>
  <c r="ALG565" s="1"/>
  <c r="ALG566" s="1"/>
  <c r="AOM535"/>
  <c r="AOM565" s="1"/>
  <c r="AOM566" s="1"/>
  <c r="ARS535"/>
  <c r="ARS565" s="1"/>
  <c r="ARS566" s="1"/>
  <c r="AUY535"/>
  <c r="AUY565" s="1"/>
  <c r="AUY566" s="1"/>
  <c r="DI535"/>
  <c r="DI565" s="1"/>
  <c r="DI566" s="1"/>
  <c r="VX535"/>
  <c r="VX565" s="1"/>
  <c r="VX566" s="1"/>
  <c r="ZD535"/>
  <c r="ZD565" s="1"/>
  <c r="ZD566" s="1"/>
  <c r="ACJ535"/>
  <c r="ACJ565" s="1"/>
  <c r="ACJ566" s="1"/>
  <c r="AFP535"/>
  <c r="AFP565" s="1"/>
  <c r="AFP566" s="1"/>
  <c r="JS535"/>
  <c r="JS565" s="1"/>
  <c r="JS566" s="1"/>
  <c r="MY535"/>
  <c r="MY565" s="1"/>
  <c r="MY566" s="1"/>
  <c r="QE535"/>
  <c r="QE565" s="1"/>
  <c r="QE566" s="1"/>
  <c r="TK535"/>
  <c r="TK565" s="1"/>
  <c r="TK566" s="1"/>
  <c r="AJO535"/>
  <c r="AJO565" s="1"/>
  <c r="AJO566" s="1"/>
  <c r="AMU535"/>
  <c r="AMU565" s="1"/>
  <c r="AMU566" s="1"/>
  <c r="AQA535"/>
  <c r="AQA565" s="1"/>
  <c r="AQA566" s="1"/>
  <c r="ATG535"/>
  <c r="ATG565" s="1"/>
  <c r="ATG566" s="1"/>
  <c r="BQ535"/>
  <c r="BQ565" s="1"/>
  <c r="BQ566" s="1"/>
  <c r="EW535"/>
  <c r="EW565" s="1"/>
  <c r="EW566" s="1"/>
  <c r="XL535"/>
  <c r="XL565" s="1"/>
  <c r="XL566" s="1"/>
  <c r="AAR535"/>
  <c r="AAR565" s="1"/>
  <c r="AAR566" s="1"/>
  <c r="ADX535"/>
  <c r="ADX565" s="1"/>
  <c r="ADX566" s="1"/>
  <c r="AHD535"/>
  <c r="AHD565" s="1"/>
  <c r="AHD566" s="1"/>
  <c r="CP551" l="1"/>
  <c r="LL565"/>
  <c r="LL566" s="1"/>
  <c r="AHI565"/>
  <c r="AHI566" s="1"/>
  <c r="XQ565"/>
  <c r="XQ566" s="1"/>
  <c r="AVU546"/>
  <c r="AVW561"/>
  <c r="TN551"/>
  <c r="ALJ551"/>
  <c r="ND535"/>
  <c r="AEC551"/>
  <c r="FB535"/>
  <c r="FA551"/>
  <c r="AMY551"/>
  <c r="NC551"/>
  <c r="EE551"/>
  <c r="AVW553"/>
  <c r="ABQ535"/>
  <c r="AON535"/>
  <c r="AON565" s="1"/>
  <c r="AON566" s="1"/>
  <c r="AON551"/>
  <c r="VD551"/>
  <c r="OR551"/>
  <c r="IF535"/>
  <c r="AVU542"/>
  <c r="AVU560"/>
  <c r="BT551"/>
  <c r="ALJ535"/>
  <c r="ATJ551"/>
  <c r="ATJ565" s="1"/>
  <c r="ATJ566" s="1"/>
  <c r="TN535"/>
  <c r="NB551"/>
  <c r="GP535"/>
  <c r="AVU556"/>
  <c r="ATL535"/>
  <c r="ATL551"/>
  <c r="ND551"/>
  <c r="AQD565"/>
  <c r="AQD566" s="1"/>
  <c r="DJ565"/>
  <c r="DJ566" s="1"/>
  <c r="AVB565"/>
  <c r="AVB566" s="1"/>
  <c r="AUE565"/>
  <c r="AUE566" s="1"/>
  <c r="ANS565"/>
  <c r="ANS566" s="1"/>
  <c r="MG565"/>
  <c r="MG566" s="1"/>
  <c r="AIB565"/>
  <c r="AIB566" s="1"/>
  <c r="ABP565"/>
  <c r="ABP566" s="1"/>
  <c r="FU565"/>
  <c r="FU566" s="1"/>
  <c r="ACK565"/>
  <c r="ACK566" s="1"/>
  <c r="VY565"/>
  <c r="VY566" s="1"/>
  <c r="FB565"/>
  <c r="FB566" s="1"/>
  <c r="ALJ565"/>
  <c r="ALJ566" s="1"/>
  <c r="TN565"/>
  <c r="TN566" s="1"/>
  <c r="VD565"/>
  <c r="VD566" s="1"/>
  <c r="OR565"/>
  <c r="OR566" s="1"/>
  <c r="NB565"/>
  <c r="NB566" s="1"/>
  <c r="XO565"/>
  <c r="XO566" s="1"/>
  <c r="RZ565"/>
  <c r="RZ566" s="1"/>
  <c r="AEC565"/>
  <c r="AEC566" s="1"/>
  <c r="AAW565"/>
  <c r="AAW566" s="1"/>
  <c r="AVU555"/>
  <c r="AVW548"/>
  <c r="AVW538"/>
  <c r="AIC565"/>
  <c r="AIC566" s="1"/>
  <c r="AGM565"/>
  <c r="AGM566" s="1"/>
  <c r="ADG565"/>
  <c r="ADG566" s="1"/>
  <c r="ABQ565"/>
  <c r="ABQ566" s="1"/>
  <c r="AAA565"/>
  <c r="AAA566" s="1"/>
  <c r="WU565"/>
  <c r="WU566" s="1"/>
  <c r="AVW549"/>
  <c r="EE565"/>
  <c r="EE566" s="1"/>
  <c r="AVW542"/>
  <c r="AVU545"/>
  <c r="AVU539"/>
  <c r="AVW557"/>
  <c r="AVW554"/>
  <c r="AVW545"/>
  <c r="AVW539"/>
  <c r="AVW560"/>
  <c r="AVW547"/>
  <c r="AVW543"/>
  <c r="AVW541"/>
  <c r="AVW537"/>
  <c r="AVW544"/>
  <c r="AVW559"/>
  <c r="AVW556"/>
  <c r="AUZ565"/>
  <c r="AUZ566" s="1"/>
  <c r="ART565"/>
  <c r="ART566" s="1"/>
  <c r="AMX565"/>
  <c r="AMX566" s="1"/>
  <c r="AJR565"/>
  <c r="AJR566" s="1"/>
  <c r="QH565"/>
  <c r="QH566" s="1"/>
  <c r="AHG565"/>
  <c r="AHG566" s="1"/>
  <c r="AEA565"/>
  <c r="AEA566" s="1"/>
  <c r="ZE565"/>
  <c r="ZE566" s="1"/>
  <c r="ARV565"/>
  <c r="ARV566" s="1"/>
  <c r="AMZ565"/>
  <c r="AMZ566" s="1"/>
  <c r="AJT565"/>
  <c r="AJT566" s="1"/>
  <c r="TP565"/>
  <c r="TP566" s="1"/>
  <c r="OT565"/>
  <c r="OT566" s="1"/>
  <c r="JX565"/>
  <c r="JX566" s="1"/>
  <c r="DL565"/>
  <c r="DL566" s="1"/>
  <c r="API565"/>
  <c r="API566" s="1"/>
  <c r="AIW565"/>
  <c r="AIW566" s="1"/>
  <c r="RC565"/>
  <c r="RC566" s="1"/>
  <c r="NW565"/>
  <c r="NW566" s="1"/>
  <c r="JA565"/>
  <c r="JA566" s="1"/>
  <c r="ADF565"/>
  <c r="ADF566" s="1"/>
  <c r="WT565"/>
  <c r="WT566" s="1"/>
  <c r="ASQ565"/>
  <c r="ASQ566" s="1"/>
  <c r="ANU565"/>
  <c r="ANU566" s="1"/>
  <c r="AKO565"/>
  <c r="AKO566" s="1"/>
  <c r="SU565"/>
  <c r="SU566" s="1"/>
  <c r="NY565"/>
  <c r="NY566" s="1"/>
  <c r="KS565"/>
  <c r="KS566" s="1"/>
  <c r="AID565"/>
  <c r="AID566" s="1"/>
  <c r="ADH565"/>
  <c r="ADH566" s="1"/>
  <c r="EG565"/>
  <c r="EG566" s="1"/>
  <c r="FV565"/>
  <c r="FV566" s="1"/>
  <c r="APJ565"/>
  <c r="APJ566" s="1"/>
  <c r="AIX565"/>
  <c r="AIX566" s="1"/>
  <c r="PN565"/>
  <c r="PN566" s="1"/>
  <c r="JB565"/>
  <c r="JB566" s="1"/>
  <c r="AVU559"/>
  <c r="AVU554"/>
  <c r="AVW555"/>
  <c r="AVW540"/>
  <c r="AVW558"/>
  <c r="AVS536"/>
  <c r="AVS535" s="1"/>
  <c r="AVS565" s="1"/>
  <c r="AVS566" s="1"/>
  <c r="AB535"/>
  <c r="AB565" s="1"/>
  <c r="AB566" s="1"/>
  <c r="BT565"/>
  <c r="BT566" s="1"/>
  <c r="BV565"/>
  <c r="BV566" s="1"/>
  <c r="FA565"/>
  <c r="FA566" s="1"/>
  <c r="DK565"/>
  <c r="DK566" s="1"/>
  <c r="ATK565"/>
  <c r="ATK566" s="1"/>
  <c r="AMY565"/>
  <c r="AMY566" s="1"/>
  <c r="TO565"/>
  <c r="TO566" s="1"/>
  <c r="NC565"/>
  <c r="NC566" s="1"/>
  <c r="WV565"/>
  <c r="WV566" s="1"/>
  <c r="CP565"/>
  <c r="CP566" s="1"/>
  <c r="AFR535"/>
  <c r="ACL535"/>
  <c r="ZF535"/>
  <c r="VZ535"/>
  <c r="AVA535"/>
  <c r="AVA551"/>
  <c r="AQE535"/>
  <c r="ALI535"/>
  <c r="ALI551"/>
  <c r="VE535"/>
  <c r="VE551"/>
  <c r="QI535"/>
  <c r="LM535"/>
  <c r="LM551"/>
  <c r="IG535"/>
  <c r="IG551"/>
  <c r="AVU551"/>
  <c r="AIY535"/>
  <c r="JC535"/>
  <c r="AEW535"/>
  <c r="AEW551"/>
  <c r="EF535"/>
  <c r="AUF535"/>
  <c r="AUF551"/>
  <c r="ANT535"/>
  <c r="ANT551"/>
  <c r="UJ535"/>
  <c r="NX535"/>
  <c r="HL535"/>
  <c r="RX565"/>
  <c r="RX566" s="1"/>
  <c r="IF565"/>
  <c r="IF566" s="1"/>
  <c r="GP565"/>
  <c r="GP566" s="1"/>
  <c r="AAU565"/>
  <c r="AAU566" s="1"/>
  <c r="AOP565"/>
  <c r="AOP566" s="1"/>
  <c r="ND565"/>
  <c r="ND566" s="1"/>
  <c r="LN565"/>
  <c r="LN566" s="1"/>
  <c r="AQY565"/>
  <c r="AQY566" s="1"/>
  <c r="AKM565"/>
  <c r="AKM566" s="1"/>
  <c r="SS565"/>
  <c r="SS566" s="1"/>
  <c r="AEV565"/>
  <c r="AEV566" s="1"/>
  <c r="YJ565"/>
  <c r="YJ566" s="1"/>
  <c r="AGN565"/>
  <c r="AGN566" s="1"/>
  <c r="AEX565"/>
  <c r="AEX566" s="1"/>
  <c r="AFS551"/>
  <c r="ZG551"/>
  <c r="AHH551"/>
  <c r="AEB551"/>
  <c r="AAV551"/>
  <c r="AJS551"/>
  <c r="JW551"/>
  <c r="AVT535"/>
  <c r="AVT565" s="1"/>
  <c r="AVT566" s="1"/>
  <c r="AVW536"/>
  <c r="HK551"/>
  <c r="APK551"/>
  <c r="PO551"/>
  <c r="BA551"/>
  <c r="AKN551"/>
  <c r="RD551"/>
  <c r="KR551"/>
  <c r="AVV546"/>
  <c r="AVV542"/>
  <c r="AVV538"/>
  <c r="AVV560"/>
  <c r="AVV554"/>
  <c r="AVV541"/>
  <c r="AVV537"/>
  <c r="AVV557"/>
  <c r="AVV553"/>
  <c r="AVV547"/>
  <c r="AVV543"/>
  <c r="AVV561"/>
  <c r="AVV536"/>
  <c r="AE535"/>
  <c r="AVV552"/>
  <c r="AE551"/>
  <c r="ACM535"/>
  <c r="ACM551"/>
  <c r="WA535"/>
  <c r="WA551"/>
  <c r="AFR551"/>
  <c r="ACL551"/>
  <c r="ZF551"/>
  <c r="VZ551"/>
  <c r="AQE551"/>
  <c r="QI551"/>
  <c r="AVR535"/>
  <c r="AVR565" s="1"/>
  <c r="AVR566" s="1"/>
  <c r="AY535"/>
  <c r="AY551"/>
  <c r="AIY551"/>
  <c r="JC551"/>
  <c r="EF551"/>
  <c r="UJ551"/>
  <c r="NX551"/>
  <c r="HL551"/>
  <c r="EZ565"/>
  <c r="EZ566" s="1"/>
  <c r="GR565"/>
  <c r="GR566" s="1"/>
  <c r="CO565"/>
  <c r="CO566" s="1"/>
  <c r="AAB565"/>
  <c r="AAB566" s="1"/>
  <c r="YL565"/>
  <c r="YL566" s="1"/>
  <c r="AFS535"/>
  <c r="AFS565" s="1"/>
  <c r="AFS566" s="1"/>
  <c r="ZG535"/>
  <c r="ZG565" s="1"/>
  <c r="ZG566" s="1"/>
  <c r="AHH535"/>
  <c r="AHH565" s="1"/>
  <c r="AHH566" s="1"/>
  <c r="AEB535"/>
  <c r="AEB565" s="1"/>
  <c r="AEB566" s="1"/>
  <c r="AAV535"/>
  <c r="AAV565" s="1"/>
  <c r="AAV566" s="1"/>
  <c r="XP535"/>
  <c r="XP551"/>
  <c r="BU535"/>
  <c r="BU551"/>
  <c r="ARU535"/>
  <c r="ARU551"/>
  <c r="AOO535"/>
  <c r="AOO551"/>
  <c r="AJS535"/>
  <c r="AJS565" s="1"/>
  <c r="AJS566" s="1"/>
  <c r="RY535"/>
  <c r="RY551"/>
  <c r="OS535"/>
  <c r="OS551"/>
  <c r="JW535"/>
  <c r="JW565" s="1"/>
  <c r="JW566" s="1"/>
  <c r="GQ535"/>
  <c r="GQ551"/>
  <c r="AD565"/>
  <c r="AD566" s="1"/>
  <c r="AVW552"/>
  <c r="AF565"/>
  <c r="AF566" s="1"/>
  <c r="HK535"/>
  <c r="APK535"/>
  <c r="APK565" s="1"/>
  <c r="APK566" s="1"/>
  <c r="PO535"/>
  <c r="BA535"/>
  <c r="YK535"/>
  <c r="YK551"/>
  <c r="AZ535"/>
  <c r="AZ565" s="1"/>
  <c r="AZ566" s="1"/>
  <c r="AQZ535"/>
  <c r="AQZ551"/>
  <c r="AKN535"/>
  <c r="AKN565" s="1"/>
  <c r="AKN566" s="1"/>
  <c r="RD535"/>
  <c r="RD565" s="1"/>
  <c r="RD566" s="1"/>
  <c r="KR535"/>
  <c r="KR565" s="1"/>
  <c r="KR566" s="1"/>
  <c r="AVV548"/>
  <c r="AVV544"/>
  <c r="AVV540"/>
  <c r="AVV558"/>
  <c r="AVV539"/>
  <c r="AVV559"/>
  <c r="AVV555"/>
  <c r="AVV549"/>
  <c r="AVV545"/>
  <c r="AVV556"/>
  <c r="AVU535" l="1"/>
  <c r="ATL565"/>
  <c r="ATL566" s="1"/>
  <c r="ANT565"/>
  <c r="ANT566" s="1"/>
  <c r="IG565"/>
  <c r="IG566" s="1"/>
  <c r="LM565"/>
  <c r="LM566" s="1"/>
  <c r="AVA565"/>
  <c r="AVA566" s="1"/>
  <c r="YK565"/>
  <c r="YK566" s="1"/>
  <c r="PO565"/>
  <c r="PO566" s="1"/>
  <c r="HK565"/>
  <c r="HK566" s="1"/>
  <c r="AVW551"/>
  <c r="OS565"/>
  <c r="OS566" s="1"/>
  <c r="RY565"/>
  <c r="RY566" s="1"/>
  <c r="WA565"/>
  <c r="WA566" s="1"/>
  <c r="ACM565"/>
  <c r="ACM566" s="1"/>
  <c r="AVW535"/>
  <c r="AUF565"/>
  <c r="AUF566" s="1"/>
  <c r="BA565"/>
  <c r="BA566" s="1"/>
  <c r="AVV551"/>
  <c r="AVV535"/>
  <c r="NX565"/>
  <c r="NX566" s="1"/>
  <c r="EF565"/>
  <c r="EF566" s="1"/>
  <c r="AEW565"/>
  <c r="AEW566" s="1"/>
  <c r="AIY565"/>
  <c r="AIY566" s="1"/>
  <c r="QI565"/>
  <c r="QI566" s="1"/>
  <c r="VE565"/>
  <c r="VE566" s="1"/>
  <c r="ALI565"/>
  <c r="ALI566" s="1"/>
  <c r="VZ565"/>
  <c r="VZ566" s="1"/>
  <c r="ACL565"/>
  <c r="ACL566" s="1"/>
  <c r="AVU565"/>
  <c r="AVU566" s="1"/>
  <c r="AQZ565"/>
  <c r="AQZ566" s="1"/>
  <c r="GQ565"/>
  <c r="GQ566" s="1"/>
  <c r="AOO565"/>
  <c r="AOO566" s="1"/>
  <c r="ARU565"/>
  <c r="ARU566" s="1"/>
  <c r="BU565"/>
  <c r="BU566" s="1"/>
  <c r="XP565"/>
  <c r="XP566" s="1"/>
  <c r="AY565"/>
  <c r="AY566" s="1"/>
  <c r="AE565"/>
  <c r="AE566" s="1"/>
  <c r="HL565"/>
  <c r="HL566" s="1"/>
  <c r="UJ565"/>
  <c r="UJ566" s="1"/>
  <c r="JC565"/>
  <c r="JC566" s="1"/>
  <c r="AQE565"/>
  <c r="AQE566" s="1"/>
  <c r="ZF565"/>
  <c r="ZF566" s="1"/>
  <c r="AFR565"/>
  <c r="AFR566" s="1"/>
  <c r="AVW565" l="1"/>
  <c r="AVW566" s="1"/>
  <c r="AVV565"/>
  <c r="AVV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<sst xmlns="http://schemas.openxmlformats.org/spreadsheetml/2006/main" count="7339" uniqueCount="221">
  <si>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</si>
  <si>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</si>
  <si>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</si>
  <si>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</si>
  <si>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</si>
  <si>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</si>
  <si>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</si>
  <si>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</si>
  <si>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</si>
  <si>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</si>
  <si>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</si>
  <si>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</si>
  <si>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</si>
  <si>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</si>
  <si>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</si>
  <si>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</si>
  <si>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</si>
  <si>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</si>
  <si>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</si>
  <si>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</si>
  <si>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</si>
  <si>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</si>
  <si>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</si>
  <si>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</si>
  <si>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</si>
  <si>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</si>
  <si>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</si>
  <si>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</si>
  <si>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</si>
  <si>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</si>
  <si>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</si>
  <si>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</si>
  <si>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</si>
  <si>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</si>
  <si>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</si>
  <si>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</si>
  <si>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</si>
  <si>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</si>
  <si>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</si>
  <si>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</si>
  <si>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</si>
  <si>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</si>
  <si>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</si>
  <si>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</si>
  <si>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</si>
  <si>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</si>
  <si>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</si>
  <si>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</si>
  <si>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</si>
  <si>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</si>
  <si>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</si>
  <si>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</si>
  <si>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</si>
  <si>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</si>
  <si>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</si>
  <si>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</si>
  <si>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</si>
  <si>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</si>
  <si>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</si>
  <si>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</si>
  <si>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</si>
  <si>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</si>
  <si>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</si>
  <si>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</si>
  <si>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</si>
  <si>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</si>
  <si>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</si>
  <si>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</si>
  <si>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</si>
  <si>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</si>
  <si>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</si>
  <si>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</si>
  <si>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</si>
  <si>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</si>
  <si>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</si>
  <si>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</si>
  <si>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</si>
  <si>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</si>
  <si>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</si>
  <si>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</si>
  <si>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</si>
  <si>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</si>
  <si>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</si>
  <si>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</si>
  <si>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</si>
  <si>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</si>
  <si>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</si>
  <si>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</si>
  <si>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</si>
  <si>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</si>
  <si>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</si>
  <si>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</si>
  <si>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</si>
  <si>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</si>
  <si>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</si>
  <si>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</si>
  <si>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</si>
  <si>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</si>
  <si>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</si>
  <si>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</si>
  <si>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</si>
  <si>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</si>
  <si>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</si>
  <si>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</si>
  <si>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</si>
  <si>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</si>
  <si>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</si>
  <si>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</si>
  <si>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</si>
  <si>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</si>
  <si>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</si>
  <si>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</si>
  <si>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</si>
  <si>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</si>
  <si>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</si>
  <si>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</si>
  <si>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</si>
  <si>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</si>
  <si>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</si>
  <si>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</si>
  <si>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</si>
  <si>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</si>
  <si>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</si>
  <si>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</si>
  <si>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</si>
  <si>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</si>
  <si>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</si>
  <si>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</si>
  <si>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</si>
  <si>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</si>
  <si>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</si>
  <si>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</si>
  <si>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</si>
  <si>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</si>
  <si>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</si>
  <si>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</si>
  <si>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</si>
  <si>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</si>
  <si>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</si>
  <si>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</si>
  <si>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</si>
  <si>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</si>
  <si>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</si>
  <si>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</si>
  <si>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</si>
  <si>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</si>
  <si>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</si>
  <si>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</si>
  <si>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</si>
  <si>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</si>
  <si>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</si>
  <si>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</si>
  <si>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</si>
  <si>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</si>
  <si>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</si>
  <si>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</si>
  <si>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</si>
  <si>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</si>
  <si>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</si>
  <si>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</si>
  <si>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</si>
  <si>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</si>
  <si>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</si>
  <si>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</si>
  <si>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</si>
  <si>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</si>
  <si>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</si>
  <si>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</si>
  <si>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</si>
  <si>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</si>
  <si>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</si>
  <si>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</si>
  <si>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</si>
  <si>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</si>
  <si>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</si>
  <si>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</si>
  <si>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</si>
  <si>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</si>
  <si>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</si>
  <si>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</si>
  <si>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</si>
  <si>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</si>
  <si>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</si>
  <si>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</si>
  <si>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</si>
  <si>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</si>
  <si>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</si>
  <si>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</si>
  <si>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</si>
  <si>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</si>
  <si>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</si>
  <si>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</si>
  <si>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</si>
  <si>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</si>
  <si>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</si>
  <si>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</si>
  <si>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</si>
  <si>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</si>
  <si>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</si>
  <si>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</si>
  <si>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</si>
  <si>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</si>
  <si>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</si>
  <si>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</si>
  <si>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</si>
  <si>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</si>
  <si>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</si>
  <si>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</si>
  <si>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</si>
  <si>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</si>
  <si>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</si>
  <si>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</si>
  <si>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</si>
  <si>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</si>
  <si>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</si>
  <si>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</si>
  <si>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</si>
  <si>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</si>
  <si>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30.10.2019 №1375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</si>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</sst>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24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MY542" sqref="MY542"/>
    </sheetView>
  </sheetViews>
  <sheetFormatPr defaultRowHeight="15"/>
  <cols>
    <col min="1" max="1" width="34.85546875" style="1" customWidth="1"/>
    <col min="2" max="2" width="23.140625" style="128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hidden="1" customWidth="1"/>
    <col min="21" max="23" width="14" style="1" hidden="1" customWidth="1"/>
    <col min="24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58" width="12.140625" style="1" hidden="1" customWidth="1"/>
    <col min="159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9" width="12.140625" style="1" hidden="1" customWidth="1"/>
    <col min="210" max="212" width="14" style="1" hidden="1" customWidth="1"/>
    <col min="213" max="230" width="12.140625" style="1" hidden="1" customWidth="1"/>
    <col min="231" max="233" width="14" style="1" hidden="1" customWidth="1"/>
    <col min="234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47" width="12.140625" style="1" hidden="1" customWidth="1"/>
    <col min="348" max="356" width="12.140625" style="1" customWidth="1"/>
    <col min="357" max="359" width="14" style="1" customWidth="1"/>
    <col min="360" max="368" width="12.140625" style="1" customWidth="1"/>
    <col min="369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45" width="12.140625" style="1" hidden="1" customWidth="1"/>
    <col min="546" max="548" width="14" style="1" hidden="1" customWidth="1"/>
    <col min="549" max="566" width="12.140625" style="1" hidden="1" customWidth="1"/>
    <col min="567" max="569" width="14" style="1" hidden="1" customWidth="1"/>
    <col min="570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97" width="12.140625" style="1" hidden="1" customWidth="1"/>
    <col min="798" max="800" width="14" style="1" hidden="1" customWidth="1"/>
    <col min="801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23" width="12.140625" style="1" hidden="1" customWidth="1"/>
    <col min="924" max="926" width="14" style="1" hidden="1" customWidth="1"/>
    <col min="927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9" width="12.140625" style="1" hidden="1" customWidth="1"/>
    <col min="1050" max="1052" width="14" style="1" hidden="1" customWidth="1"/>
    <col min="1053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71" width="12.85546875" style="1" hidden="1" customWidth="1"/>
    <col min="1272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5009" width="9.140625" style="1"/>
    <col min="15010" max="15010" width="34.85546875" style="1" customWidth="1"/>
    <col min="15011" max="15011" width="23.140625" style="1" customWidth="1"/>
    <col min="15012" max="15012" width="6.28515625" style="1" customWidth="1"/>
    <col min="15013" max="15013" width="51" style="1" customWidth="1"/>
    <col min="15014" max="15014" width="16.5703125" style="1" customWidth="1"/>
    <col min="15015" max="15015" width="12.85546875" style="1" customWidth="1"/>
    <col min="15016" max="15016" width="15.5703125" style="1" customWidth="1"/>
    <col min="15017" max="15017" width="16.5703125" style="1" customWidth="1"/>
    <col min="15018" max="15018" width="17" style="1" customWidth="1"/>
    <col min="15019" max="15020" width="17.42578125" style="1" customWidth="1"/>
    <col min="15021" max="15022" width="16.5703125" style="1" customWidth="1"/>
    <col min="15023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6" width="15.5703125" style="1" customWidth="1"/>
    <col min="15037" max="15037" width="16.5703125" style="1" customWidth="1"/>
    <col min="15038" max="15039" width="17.42578125" style="1" customWidth="1"/>
    <col min="15040" max="15074" width="12.140625" style="1" customWidth="1"/>
    <col min="15075" max="15265" width="9.140625" style="1"/>
    <col min="15266" max="15266" width="34.85546875" style="1" customWidth="1"/>
    <col min="15267" max="15267" width="23.140625" style="1" customWidth="1"/>
    <col min="15268" max="15268" width="6.28515625" style="1" customWidth="1"/>
    <col min="15269" max="15269" width="51" style="1" customWidth="1"/>
    <col min="15270" max="15270" width="16.5703125" style="1" customWidth="1"/>
    <col min="15271" max="15271" width="12.85546875" style="1" customWidth="1"/>
    <col min="15272" max="15272" width="15.5703125" style="1" customWidth="1"/>
    <col min="15273" max="15273" width="16.5703125" style="1" customWidth="1"/>
    <col min="15274" max="15274" width="17" style="1" customWidth="1"/>
    <col min="15275" max="15276" width="17.42578125" style="1" customWidth="1"/>
    <col min="15277" max="15278" width="16.5703125" style="1" customWidth="1"/>
    <col min="15279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2" width="15.5703125" style="1" customWidth="1"/>
    <col min="15293" max="15293" width="16.5703125" style="1" customWidth="1"/>
    <col min="15294" max="15295" width="17.42578125" style="1" customWidth="1"/>
    <col min="15296" max="15330" width="12.140625" style="1" customWidth="1"/>
    <col min="15331" max="15521" width="9.140625" style="1"/>
    <col min="15522" max="15522" width="34.85546875" style="1" customWidth="1"/>
    <col min="15523" max="15523" width="23.140625" style="1" customWidth="1"/>
    <col min="15524" max="15524" width="6.28515625" style="1" customWidth="1"/>
    <col min="15525" max="15525" width="51" style="1" customWidth="1"/>
    <col min="15526" max="15526" width="16.5703125" style="1" customWidth="1"/>
    <col min="15527" max="15527" width="12.85546875" style="1" customWidth="1"/>
    <col min="15528" max="15528" width="15.5703125" style="1" customWidth="1"/>
    <col min="15529" max="15529" width="16.5703125" style="1" customWidth="1"/>
    <col min="15530" max="15530" width="17" style="1" customWidth="1"/>
    <col min="15531" max="15532" width="17.42578125" style="1" customWidth="1"/>
    <col min="15533" max="15534" width="16.5703125" style="1" customWidth="1"/>
    <col min="15535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8" width="15.5703125" style="1" customWidth="1"/>
    <col min="15549" max="15549" width="16.5703125" style="1" customWidth="1"/>
    <col min="15550" max="15551" width="17.42578125" style="1" customWidth="1"/>
    <col min="15552" max="15586" width="12.140625" style="1" customWidth="1"/>
    <col min="15587" max="15777" width="9.140625" style="1"/>
    <col min="15778" max="15778" width="34.85546875" style="1" customWidth="1"/>
    <col min="15779" max="15779" width="23.140625" style="1" customWidth="1"/>
    <col min="15780" max="15780" width="6.28515625" style="1" customWidth="1"/>
    <col min="15781" max="15781" width="51" style="1" customWidth="1"/>
    <col min="15782" max="15782" width="16.5703125" style="1" customWidth="1"/>
    <col min="15783" max="15783" width="12.85546875" style="1" customWidth="1"/>
    <col min="15784" max="15784" width="15.5703125" style="1" customWidth="1"/>
    <col min="15785" max="15785" width="16.5703125" style="1" customWidth="1"/>
    <col min="15786" max="15786" width="17" style="1" customWidth="1"/>
    <col min="15787" max="15788" width="17.42578125" style="1" customWidth="1"/>
    <col min="15789" max="15790" width="16.5703125" style="1" customWidth="1"/>
    <col min="15791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4" width="15.5703125" style="1" customWidth="1"/>
    <col min="15805" max="15805" width="16.5703125" style="1" customWidth="1"/>
    <col min="15806" max="15807" width="17.42578125" style="1" customWidth="1"/>
    <col min="15808" max="15842" width="12.140625" style="1" customWidth="1"/>
    <col min="15843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9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39" t="s">
        <v>44</v>
      </c>
      <c r="B8" s="139"/>
      <c r="C8" s="139"/>
      <c r="D8" s="139"/>
      <c r="E8" s="139"/>
      <c r="F8" s="139"/>
      <c r="G8" s="139"/>
      <c r="H8" s="139"/>
      <c r="I8" s="1"/>
      <c r="J8" s="18"/>
      <c r="K8" s="83"/>
    </row>
    <row r="9" spans="1:11" ht="15" customHeight="1">
      <c r="A9" s="139" t="s">
        <v>55</v>
      </c>
      <c r="B9" s="139"/>
      <c r="C9" s="139"/>
      <c r="D9" s="139"/>
      <c r="E9" s="139"/>
      <c r="F9" s="139"/>
      <c r="G9" s="139"/>
      <c r="H9" s="139"/>
      <c r="I9" s="1"/>
      <c r="J9" s="18"/>
      <c r="K9" s="83"/>
    </row>
    <row r="10" spans="1:11" ht="15" customHeight="1">
      <c r="A10" s="140" t="s">
        <v>79</v>
      </c>
      <c r="B10" s="140"/>
      <c r="C10" s="140"/>
      <c r="D10" s="140"/>
      <c r="E10" s="140"/>
      <c r="F10" s="140"/>
      <c r="G10" s="140"/>
      <c r="H10" s="140"/>
      <c r="I10" s="1"/>
      <c r="J10" s="18"/>
      <c r="K10" s="83"/>
    </row>
    <row r="11" spans="1:11" ht="31.5" customHeight="1">
      <c r="A11" s="141" t="s">
        <v>0</v>
      </c>
      <c r="B11" s="144" t="s">
        <v>1</v>
      </c>
      <c r="C11" s="147" t="s">
        <v>47</v>
      </c>
      <c r="D11" s="148"/>
      <c r="E11" s="141" t="s">
        <v>45</v>
      </c>
      <c r="F11" s="141" t="s">
        <v>119</v>
      </c>
      <c r="G11" s="141" t="s">
        <v>120</v>
      </c>
      <c r="H11" s="141" t="s">
        <v>121</v>
      </c>
      <c r="I11" s="147" t="s">
        <v>46</v>
      </c>
      <c r="J11" s="148"/>
      <c r="K11" s="84"/>
    </row>
    <row r="12" spans="1:11" ht="15" customHeight="1">
      <c r="A12" s="142"/>
      <c r="B12" s="145"/>
      <c r="C12" s="149"/>
      <c r="D12" s="150"/>
      <c r="E12" s="142"/>
      <c r="F12" s="142"/>
      <c r="G12" s="142"/>
      <c r="H12" s="142"/>
      <c r="I12" s="154"/>
      <c r="J12" s="155"/>
      <c r="K12" s="84"/>
    </row>
    <row r="13" spans="1:11" ht="55.5" customHeight="1">
      <c r="A13" s="143"/>
      <c r="B13" s="146"/>
      <c r="C13" s="2" t="s">
        <v>116</v>
      </c>
      <c r="D13" s="125" t="s">
        <v>2</v>
      </c>
      <c r="E13" s="143"/>
      <c r="F13" s="151"/>
      <c r="G13" s="143"/>
      <c r="H13" s="143"/>
      <c r="I13" s="149"/>
      <c r="J13" s="150"/>
      <c r="K13" s="84"/>
    </row>
    <row r="14" spans="1:11">
      <c r="A14" s="3" t="s">
        <v>109</v>
      </c>
      <c r="B14" s="130" t="s">
        <v>110</v>
      </c>
      <c r="C14" s="3"/>
      <c r="D14" s="3" t="s">
        <v>114</v>
      </c>
      <c r="E14" s="3" t="s">
        <v>111</v>
      </c>
      <c r="F14" s="156" t="s">
        <v>112</v>
      </c>
      <c r="G14" s="157"/>
      <c r="H14" s="158"/>
      <c r="I14" s="123" t="s">
        <v>113</v>
      </c>
      <c r="J14" s="124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52"/>
      <c r="J17" s="153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52"/>
      <c r="J18" s="153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52"/>
      <c r="J19" s="153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52"/>
      <c r="J20" s="153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52"/>
      <c r="J21" s="153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52"/>
      <c r="J22" s="153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52"/>
      <c r="J23" s="153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52"/>
      <c r="J24" s="153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52"/>
      <c r="J25" s="153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52"/>
      <c r="J26" s="153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52"/>
      <c r="J27" s="153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52"/>
      <c r="J28" s="153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52"/>
      <c r="J29" s="153"/>
      <c r="K29" s="106"/>
    </row>
    <row r="30" spans="1:11">
      <c r="A30" s="121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52"/>
      <c r="J30" s="153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21"/>
      <c r="J32" s="122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21"/>
      <c r="J33" s="122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21"/>
      <c r="J34" s="122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21"/>
      <c r="J35" s="122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21"/>
      <c r="J36" s="122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21"/>
      <c r="J37" s="122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21"/>
      <c r="J38" s="122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21"/>
      <c r="J39" s="122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21"/>
      <c r="J40" s="122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21"/>
      <c r="J41" s="122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59"/>
      <c r="J44" s="160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59"/>
      <c r="J45" s="160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59"/>
      <c r="J46" s="160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59"/>
      <c r="J47" s="160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59"/>
      <c r="J48" s="160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59"/>
      <c r="J49" s="160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59"/>
      <c r="J50" s="160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59"/>
      <c r="J51" s="160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59"/>
      <c r="J52" s="160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59"/>
      <c r="J53" s="160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59"/>
      <c r="J54" s="160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59"/>
      <c r="J55" s="160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59"/>
      <c r="J56" s="160"/>
      <c r="K56" s="74"/>
    </row>
    <row r="57" spans="1:11">
      <c r="A57" s="121"/>
      <c r="B57" s="88"/>
      <c r="C57" s="13"/>
      <c r="D57" s="8"/>
      <c r="E57" s="105"/>
      <c r="F57" s="30"/>
      <c r="G57" s="30"/>
      <c r="H57" s="30"/>
      <c r="I57" s="118"/>
      <c r="J57" s="119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18"/>
      <c r="J59" s="119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18"/>
      <c r="J60" s="119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18"/>
      <c r="J61" s="119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18"/>
      <c r="J62" s="119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18"/>
      <c r="J63" s="119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18"/>
      <c r="J64" s="119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18"/>
      <c r="J65" s="119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18"/>
      <c r="J66" s="119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18"/>
      <c r="J67" s="119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18"/>
      <c r="J68" s="119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6"/>
      <c r="J71" s="127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6"/>
      <c r="J72" s="127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6"/>
      <c r="J73" s="127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6"/>
      <c r="J74" s="127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6"/>
      <c r="J75" s="127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6"/>
      <c r="J76" s="127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6"/>
      <c r="J77" s="127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6"/>
      <c r="J78" s="127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6"/>
      <c r="J79" s="127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6"/>
      <c r="J80" s="127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6"/>
      <c r="J81" s="127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6"/>
      <c r="J82" s="127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6"/>
      <c r="J83" s="127"/>
      <c r="K83" s="75"/>
    </row>
    <row r="84" spans="1:11" ht="15" customHeight="1">
      <c r="A84" s="121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6"/>
      <c r="J84" s="127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6"/>
      <c r="J86" s="127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6"/>
      <c r="J87" s="127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6"/>
      <c r="J88" s="127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6"/>
      <c r="J89" s="127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6"/>
      <c r="J90" s="127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6"/>
      <c r="J91" s="127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6"/>
      <c r="J92" s="127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6"/>
      <c r="J93" s="127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6"/>
      <c r="J94" s="127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6"/>
      <c r="J95" s="127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61" t="s">
        <v>61</v>
      </c>
      <c r="F98" s="30">
        <v>634</v>
      </c>
      <c r="G98" s="30">
        <v>654</v>
      </c>
      <c r="H98" s="30">
        <v>654</v>
      </c>
      <c r="I98" s="159"/>
      <c r="J98" s="160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62"/>
      <c r="F99" s="30">
        <v>690</v>
      </c>
      <c r="G99" s="30">
        <v>711</v>
      </c>
      <c r="H99" s="30">
        <v>711</v>
      </c>
      <c r="I99" s="159"/>
      <c r="J99" s="160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62"/>
      <c r="F100" s="30">
        <v>965</v>
      </c>
      <c r="G100" s="30">
        <v>995</v>
      </c>
      <c r="H100" s="30">
        <v>995</v>
      </c>
      <c r="I100" s="159"/>
      <c r="J100" s="160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62"/>
      <c r="F101" s="30">
        <v>690</v>
      </c>
      <c r="G101" s="30">
        <v>711</v>
      </c>
      <c r="H101" s="30">
        <v>711</v>
      </c>
      <c r="I101" s="159"/>
      <c r="J101" s="160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62"/>
      <c r="F102" s="30">
        <v>690</v>
      </c>
      <c r="G102" s="30">
        <v>711</v>
      </c>
      <c r="H102" s="30">
        <v>711</v>
      </c>
      <c r="I102" s="159"/>
      <c r="J102" s="160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62"/>
      <c r="F103" s="30">
        <v>745</v>
      </c>
      <c r="G103" s="30">
        <v>767</v>
      </c>
      <c r="H103" s="30">
        <v>767</v>
      </c>
      <c r="I103" s="159"/>
      <c r="J103" s="160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62"/>
      <c r="F104" s="30">
        <v>896</v>
      </c>
      <c r="G104" s="30">
        <v>924</v>
      </c>
      <c r="H104" s="30">
        <v>924</v>
      </c>
      <c r="I104" s="159"/>
      <c r="J104" s="160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62"/>
      <c r="F105" s="30">
        <v>1255</v>
      </c>
      <c r="G105" s="30">
        <v>1294</v>
      </c>
      <c r="H105" s="30">
        <v>1294</v>
      </c>
      <c r="I105" s="159"/>
      <c r="J105" s="160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62"/>
      <c r="F106" s="30">
        <v>1379</v>
      </c>
      <c r="G106" s="30">
        <v>1421</v>
      </c>
      <c r="H106" s="30">
        <v>1421</v>
      </c>
      <c r="I106" s="159"/>
      <c r="J106" s="160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62"/>
      <c r="F107" s="30">
        <v>687</v>
      </c>
      <c r="G107" s="30">
        <v>708</v>
      </c>
      <c r="H107" s="30">
        <v>708</v>
      </c>
      <c r="I107" s="159"/>
      <c r="J107" s="160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62"/>
      <c r="F108" s="30">
        <v>745</v>
      </c>
      <c r="G108" s="30">
        <v>767</v>
      </c>
      <c r="H108" s="30">
        <v>767</v>
      </c>
      <c r="I108" s="159"/>
      <c r="J108" s="160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62"/>
      <c r="F109" s="30">
        <v>729</v>
      </c>
      <c r="G109" s="30">
        <v>752</v>
      </c>
      <c r="H109" s="30">
        <v>752</v>
      </c>
      <c r="I109" s="159"/>
      <c r="J109" s="160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62"/>
      <c r="F110" s="30">
        <v>793</v>
      </c>
      <c r="G110" s="30">
        <v>817</v>
      </c>
      <c r="H110" s="30">
        <v>817</v>
      </c>
      <c r="I110" s="159"/>
      <c r="J110" s="160"/>
      <c r="K110" s="74"/>
    </row>
    <row r="111" spans="1:11" ht="26.25" customHeight="1">
      <c r="A111" s="121"/>
      <c r="B111" s="88"/>
      <c r="C111" s="13"/>
      <c r="D111" s="8"/>
      <c r="E111" s="163"/>
      <c r="F111" s="30"/>
      <c r="G111" s="30"/>
      <c r="H111" s="30"/>
      <c r="I111" s="118"/>
      <c r="J111" s="119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61" t="s">
        <v>51</v>
      </c>
      <c r="F113" s="30">
        <v>17853.66</v>
      </c>
      <c r="G113" s="30">
        <v>17853.66</v>
      </c>
      <c r="H113" s="30">
        <v>17853.66</v>
      </c>
      <c r="I113" s="159"/>
      <c r="J113" s="160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62"/>
      <c r="F114" s="30">
        <v>17853.66</v>
      </c>
      <c r="G114" s="30">
        <v>17853.66</v>
      </c>
      <c r="H114" s="30">
        <v>17853.66</v>
      </c>
      <c r="I114" s="159"/>
      <c r="J114" s="160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62"/>
      <c r="F115" s="30">
        <v>17853.66</v>
      </c>
      <c r="G115" s="30">
        <v>17853.66</v>
      </c>
      <c r="H115" s="30">
        <v>17853.66</v>
      </c>
      <c r="I115" s="159"/>
      <c r="J115" s="160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62"/>
      <c r="F116" s="30">
        <v>10890.73</v>
      </c>
      <c r="G116" s="30">
        <v>10890.73</v>
      </c>
      <c r="H116" s="30">
        <v>10890.73</v>
      </c>
      <c r="I116" s="159"/>
      <c r="J116" s="160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62"/>
      <c r="F117" s="30">
        <v>3927.8</v>
      </c>
      <c r="G117" s="30">
        <v>3927.8</v>
      </c>
      <c r="H117" s="30">
        <v>3927.8</v>
      </c>
      <c r="I117" s="159"/>
      <c r="J117" s="160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62"/>
      <c r="F118" s="30">
        <v>21370.45</v>
      </c>
      <c r="G118" s="30">
        <v>21370.45</v>
      </c>
      <c r="H118" s="30">
        <v>21370.45</v>
      </c>
      <c r="I118" s="159"/>
      <c r="J118" s="160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62"/>
      <c r="F119" s="30">
        <v>21370.45</v>
      </c>
      <c r="G119" s="30">
        <v>21370.45</v>
      </c>
      <c r="H119" s="30">
        <v>21370.45</v>
      </c>
      <c r="I119" s="159"/>
      <c r="J119" s="160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62"/>
      <c r="F120" s="30">
        <v>21370.45</v>
      </c>
      <c r="G120" s="30">
        <v>21370.45</v>
      </c>
      <c r="H120" s="30">
        <v>21370.45</v>
      </c>
      <c r="I120" s="159"/>
      <c r="J120" s="160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62"/>
      <c r="F121" s="30">
        <v>14318.2</v>
      </c>
      <c r="G121" s="30">
        <v>14318.2</v>
      </c>
      <c r="H121" s="30">
        <v>14318.2</v>
      </c>
      <c r="I121" s="159"/>
      <c r="J121" s="160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62"/>
      <c r="F122" s="30">
        <v>7265.95</v>
      </c>
      <c r="G122" s="30">
        <v>7265.95</v>
      </c>
      <c r="H122" s="30">
        <v>7265.95</v>
      </c>
      <c r="I122" s="159"/>
      <c r="J122" s="160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61" t="s">
        <v>61</v>
      </c>
      <c r="F125" s="30">
        <v>1880</v>
      </c>
      <c r="G125" s="30">
        <v>1938</v>
      </c>
      <c r="H125" s="30">
        <v>1938</v>
      </c>
      <c r="I125" s="159"/>
      <c r="J125" s="160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62"/>
      <c r="F126" s="30">
        <v>2043</v>
      </c>
      <c r="G126" s="30">
        <v>2106</v>
      </c>
      <c r="H126" s="30">
        <v>2106</v>
      </c>
      <c r="I126" s="159"/>
      <c r="J126" s="160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62"/>
      <c r="F127" s="30">
        <v>2861</v>
      </c>
      <c r="G127" s="30">
        <v>2949</v>
      </c>
      <c r="H127" s="30">
        <v>2949</v>
      </c>
      <c r="I127" s="159"/>
      <c r="J127" s="160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62"/>
      <c r="F128" s="30">
        <v>2043</v>
      </c>
      <c r="G128" s="30">
        <v>2106</v>
      </c>
      <c r="H128" s="30">
        <v>2106</v>
      </c>
      <c r="I128" s="159"/>
      <c r="J128" s="160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62"/>
      <c r="F129" s="30">
        <v>2043</v>
      </c>
      <c r="G129" s="30">
        <v>2106</v>
      </c>
      <c r="H129" s="30">
        <v>2106</v>
      </c>
      <c r="I129" s="159"/>
      <c r="J129" s="160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62"/>
      <c r="F130" s="30">
        <v>2207</v>
      </c>
      <c r="G130" s="30">
        <v>2275</v>
      </c>
      <c r="H130" s="30">
        <v>2275</v>
      </c>
      <c r="I130" s="159"/>
      <c r="J130" s="160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62"/>
      <c r="F131" s="30">
        <v>2657</v>
      </c>
      <c r="G131" s="30">
        <v>2738</v>
      </c>
      <c r="H131" s="30">
        <v>2738</v>
      </c>
      <c r="I131" s="159"/>
      <c r="J131" s="160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62"/>
      <c r="F132" s="30">
        <v>3721</v>
      </c>
      <c r="G132" s="30">
        <v>3835</v>
      </c>
      <c r="H132" s="30">
        <v>3835</v>
      </c>
      <c r="I132" s="159"/>
      <c r="J132" s="160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62"/>
      <c r="F133" s="30">
        <v>4087</v>
      </c>
      <c r="G133" s="30">
        <v>4213</v>
      </c>
      <c r="H133" s="30">
        <v>4213</v>
      </c>
      <c r="I133" s="159"/>
      <c r="J133" s="160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62"/>
      <c r="F134" s="30">
        <v>2035</v>
      </c>
      <c r="G134" s="30">
        <v>2098</v>
      </c>
      <c r="H134" s="30">
        <v>2098</v>
      </c>
      <c r="I134" s="159"/>
      <c r="J134" s="160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62"/>
      <c r="F135" s="30">
        <v>2207</v>
      </c>
      <c r="G135" s="30">
        <v>2275</v>
      </c>
      <c r="H135" s="30">
        <v>2275</v>
      </c>
      <c r="I135" s="159"/>
      <c r="J135" s="160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62"/>
      <c r="F136" s="30">
        <v>2162</v>
      </c>
      <c r="G136" s="30">
        <v>2228</v>
      </c>
      <c r="H136" s="30">
        <v>2228</v>
      </c>
      <c r="I136" s="159"/>
      <c r="J136" s="160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62"/>
      <c r="F137" s="30">
        <v>2350</v>
      </c>
      <c r="G137" s="30">
        <v>2422</v>
      </c>
      <c r="H137" s="30">
        <v>2422</v>
      </c>
      <c r="I137" s="159"/>
      <c r="J137" s="160"/>
      <c r="K137" s="74"/>
    </row>
    <row r="138" spans="1:11" ht="27.75" customHeight="1">
      <c r="A138" s="121"/>
      <c r="B138" s="88"/>
      <c r="C138" s="13"/>
      <c r="D138" s="8"/>
      <c r="E138" s="163"/>
      <c r="F138" s="30"/>
      <c r="G138" s="30"/>
      <c r="H138" s="30"/>
      <c r="I138" s="118"/>
      <c r="J138" s="119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18"/>
      <c r="J140" s="119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18"/>
      <c r="J141" s="119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18"/>
      <c r="J142" s="119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18"/>
      <c r="J143" s="119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18"/>
      <c r="J144" s="119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18"/>
      <c r="J145" s="119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18"/>
      <c r="J146" s="119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18"/>
      <c r="J147" s="119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18"/>
      <c r="J148" s="119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18"/>
      <c r="J149" s="119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17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21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17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17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6"/>
      <c r="J179" s="127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6"/>
      <c r="J180" s="127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6"/>
      <c r="J181" s="127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6"/>
      <c r="J182" s="127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6"/>
      <c r="J183" s="127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6"/>
      <c r="J184" s="127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6"/>
      <c r="J185" s="127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6"/>
      <c r="J186" s="127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6"/>
      <c r="J187" s="127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6"/>
      <c r="J188" s="127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6"/>
      <c r="J189" s="127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6"/>
      <c r="J190" s="127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6"/>
      <c r="J191" s="127"/>
      <c r="K191" s="75"/>
    </row>
    <row r="192" spans="1:11" ht="15" customHeight="1">
      <c r="A192" s="121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6"/>
      <c r="J192" s="127"/>
      <c r="K192" s="75"/>
    </row>
    <row r="193" spans="1:11">
      <c r="A193" s="117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6"/>
      <c r="J194" s="127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6"/>
      <c r="J195" s="127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6"/>
      <c r="J196" s="127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6"/>
      <c r="J197" s="127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6"/>
      <c r="J198" s="127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6"/>
      <c r="J199" s="127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6"/>
      <c r="J200" s="127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6"/>
      <c r="J201" s="127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6"/>
      <c r="J202" s="127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6"/>
      <c r="J203" s="127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9"/>
      <c r="J206" s="160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9"/>
      <c r="J207" s="160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9"/>
      <c r="J208" s="160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9"/>
      <c r="J209" s="160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9"/>
      <c r="J210" s="160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9"/>
      <c r="J211" s="160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9"/>
      <c r="J212" s="160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9"/>
      <c r="J213" s="160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9"/>
      <c r="J214" s="160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9"/>
      <c r="J215" s="160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9"/>
      <c r="J216" s="160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9"/>
      <c r="J217" s="160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9"/>
      <c r="J218" s="160"/>
      <c r="K218" s="74"/>
    </row>
    <row r="219" spans="1:11" ht="15" customHeight="1">
      <c r="A219" s="121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18"/>
      <c r="J219" s="119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18"/>
      <c r="J221" s="119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18"/>
      <c r="J222" s="119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18"/>
      <c r="J223" s="119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18"/>
      <c r="J224" s="119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18"/>
      <c r="J225" s="119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18"/>
      <c r="J226" s="119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18"/>
      <c r="J227" s="119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18"/>
      <c r="J228" s="119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18"/>
      <c r="J229" s="119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18"/>
      <c r="J230" s="119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9"/>
      <c r="J233" s="160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9"/>
      <c r="J234" s="160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9"/>
      <c r="J235" s="160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9"/>
      <c r="J236" s="160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9"/>
      <c r="J237" s="160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9"/>
      <c r="J238" s="160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9"/>
      <c r="J239" s="160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9"/>
      <c r="J240" s="160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9"/>
      <c r="J241" s="160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9"/>
      <c r="J242" s="160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9"/>
      <c r="J243" s="160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9"/>
      <c r="J244" s="160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9"/>
      <c r="J245" s="160"/>
      <c r="K245" s="74"/>
    </row>
    <row r="246" spans="1:11" ht="15" customHeight="1">
      <c r="A246" s="121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18"/>
      <c r="J246" s="119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18"/>
      <c r="J248" s="119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18"/>
      <c r="J249" s="119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18"/>
      <c r="J250" s="119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18"/>
      <c r="J251" s="119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18"/>
      <c r="J252" s="119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18"/>
      <c r="J253" s="119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18"/>
      <c r="J254" s="119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18"/>
      <c r="J255" s="119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18"/>
      <c r="J256" s="119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18"/>
      <c r="J257" s="119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9"/>
      <c r="J260" s="160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9"/>
      <c r="J261" s="160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9"/>
      <c r="J262" s="160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9"/>
      <c r="J263" s="160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9"/>
      <c r="J264" s="160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9"/>
      <c r="J265" s="160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9"/>
      <c r="J266" s="160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9"/>
      <c r="J267" s="160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9"/>
      <c r="J268" s="160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9"/>
      <c r="J269" s="160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9"/>
      <c r="J270" s="160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9"/>
      <c r="J271" s="160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9"/>
      <c r="J272" s="160"/>
      <c r="K272" s="74"/>
    </row>
    <row r="273" spans="1:11" ht="15" customHeight="1">
      <c r="A273" s="121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18"/>
      <c r="J273" s="119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18"/>
      <c r="J275" s="119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18"/>
      <c r="J276" s="119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18"/>
      <c r="J277" s="119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18"/>
      <c r="J278" s="119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18"/>
      <c r="J279" s="119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18"/>
      <c r="J280" s="119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18"/>
      <c r="J281" s="119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18"/>
      <c r="J282" s="119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18"/>
      <c r="J283" s="119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18"/>
      <c r="J284" s="119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9"/>
      <c r="J287" s="160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9"/>
      <c r="J288" s="160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9"/>
      <c r="J289" s="160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9"/>
      <c r="J290" s="160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9"/>
      <c r="J291" s="160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9"/>
      <c r="J292" s="160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9"/>
      <c r="J293" s="160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9"/>
      <c r="J294" s="160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9"/>
      <c r="J295" s="160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9"/>
      <c r="J296" s="160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9"/>
      <c r="J297" s="160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9"/>
      <c r="J298" s="160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9"/>
      <c r="J299" s="160"/>
      <c r="K299" s="74"/>
    </row>
    <row r="300" spans="1:11" ht="15" customHeight="1">
      <c r="A300" s="121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18"/>
      <c r="J300" s="119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18"/>
      <c r="J302" s="119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18"/>
      <c r="J303" s="119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18"/>
      <c r="J304" s="119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18"/>
      <c r="J305" s="119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18"/>
      <c r="J306" s="119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18"/>
      <c r="J307" s="119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18"/>
      <c r="J308" s="119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18"/>
      <c r="J309" s="119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18"/>
      <c r="J310" s="119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18"/>
      <c r="J311" s="119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9"/>
      <c r="J314" s="160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9"/>
      <c r="J315" s="160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9"/>
      <c r="J316" s="160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9"/>
      <c r="J317" s="160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9"/>
      <c r="J318" s="160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9"/>
      <c r="J319" s="160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9"/>
      <c r="J320" s="160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9"/>
      <c r="J321" s="160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9"/>
      <c r="J322" s="160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9"/>
      <c r="J323" s="160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9"/>
      <c r="J324" s="160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9"/>
      <c r="J325" s="160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9"/>
      <c r="J326" s="160"/>
      <c r="K326" s="74"/>
    </row>
    <row r="327" spans="1:11" ht="15" customHeight="1">
      <c r="A327" s="121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18"/>
      <c r="J327" s="119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18"/>
      <c r="J329" s="119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18"/>
      <c r="J330" s="119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18"/>
      <c r="J331" s="119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18"/>
      <c r="J332" s="119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18"/>
      <c r="J333" s="119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18"/>
      <c r="J334" s="119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18"/>
      <c r="J335" s="119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18"/>
      <c r="J336" s="119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18"/>
      <c r="J337" s="119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18"/>
      <c r="J338" s="119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17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61" t="s">
        <v>51</v>
      </c>
      <c r="F341" s="30">
        <v>228</v>
      </c>
      <c r="G341" s="30">
        <v>228</v>
      </c>
      <c r="H341" s="30">
        <v>228</v>
      </c>
      <c r="I341" s="159"/>
      <c r="J341" s="160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62"/>
      <c r="F342" s="30">
        <v>228</v>
      </c>
      <c r="G342" s="30">
        <v>228</v>
      </c>
      <c r="H342" s="30">
        <v>228</v>
      </c>
      <c r="I342" s="159"/>
      <c r="J342" s="160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62"/>
      <c r="F343" s="30">
        <v>228</v>
      </c>
      <c r="G343" s="30">
        <v>228</v>
      </c>
      <c r="H343" s="30">
        <v>228</v>
      </c>
      <c r="I343" s="159"/>
      <c r="J343" s="160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62"/>
      <c r="F344" s="30">
        <v>228</v>
      </c>
      <c r="G344" s="30">
        <v>228</v>
      </c>
      <c r="H344" s="30">
        <v>228</v>
      </c>
      <c r="I344" s="159"/>
      <c r="J344" s="160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62"/>
      <c r="F345" s="30">
        <v>228</v>
      </c>
      <c r="G345" s="30">
        <v>228</v>
      </c>
      <c r="H345" s="30">
        <v>228</v>
      </c>
      <c r="I345" s="159"/>
      <c r="J345" s="160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62"/>
      <c r="F346" s="30">
        <v>228</v>
      </c>
      <c r="G346" s="30">
        <v>228</v>
      </c>
      <c r="H346" s="30">
        <v>228</v>
      </c>
      <c r="I346" s="159"/>
      <c r="J346" s="160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62"/>
      <c r="F347" s="30">
        <v>228</v>
      </c>
      <c r="G347" s="30">
        <v>228</v>
      </c>
      <c r="H347" s="30">
        <v>228</v>
      </c>
      <c r="I347" s="159"/>
      <c r="J347" s="160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62"/>
      <c r="F348" s="30">
        <v>228</v>
      </c>
      <c r="G348" s="30">
        <v>228</v>
      </c>
      <c r="H348" s="30">
        <v>228</v>
      </c>
      <c r="I348" s="159"/>
      <c r="J348" s="160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62"/>
      <c r="F349" s="30">
        <v>228</v>
      </c>
      <c r="G349" s="30">
        <v>228</v>
      </c>
      <c r="H349" s="30">
        <v>228</v>
      </c>
      <c r="I349" s="159"/>
      <c r="J349" s="160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62"/>
      <c r="F350" s="30">
        <v>228</v>
      </c>
      <c r="G350" s="30">
        <v>228</v>
      </c>
      <c r="H350" s="30">
        <v>228</v>
      </c>
      <c r="I350" s="159"/>
      <c r="J350" s="160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62"/>
      <c r="F351" s="30">
        <v>228</v>
      </c>
      <c r="G351" s="30">
        <v>228</v>
      </c>
      <c r="H351" s="30">
        <v>228</v>
      </c>
      <c r="I351" s="159"/>
      <c r="J351" s="160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62"/>
      <c r="F352" s="30">
        <v>228</v>
      </c>
      <c r="G352" s="30">
        <v>228</v>
      </c>
      <c r="H352" s="30">
        <v>228</v>
      </c>
      <c r="I352" s="159"/>
      <c r="J352" s="160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62"/>
      <c r="F353" s="30">
        <v>228</v>
      </c>
      <c r="G353" s="30">
        <v>228</v>
      </c>
      <c r="H353" s="30">
        <v>228</v>
      </c>
      <c r="I353" s="159"/>
      <c r="J353" s="160"/>
      <c r="K353" s="74"/>
    </row>
    <row r="354" spans="1:11" ht="24.75" customHeight="1">
      <c r="A354" s="121"/>
      <c r="B354" s="88"/>
      <c r="C354" s="5"/>
      <c r="D354" s="4"/>
      <c r="E354" s="163"/>
      <c r="F354" s="30"/>
      <c r="G354" s="30"/>
      <c r="H354" s="30"/>
      <c r="I354" s="118"/>
      <c r="J354" s="119"/>
      <c r="K354" s="74"/>
    </row>
    <row r="355" spans="1:11" ht="26.25" customHeight="1">
      <c r="A355" s="117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18"/>
      <c r="J356" s="119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18"/>
      <c r="J357" s="119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18"/>
      <c r="J358" s="119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18"/>
      <c r="J359" s="119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18"/>
      <c r="J360" s="119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18"/>
      <c r="J361" s="119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18"/>
      <c r="J362" s="119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18"/>
      <c r="J363" s="119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18"/>
      <c r="J364" s="119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18"/>
      <c r="J365" s="119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17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61" t="s">
        <v>51</v>
      </c>
      <c r="F368" s="30">
        <v>797</v>
      </c>
      <c r="G368" s="30">
        <v>797</v>
      </c>
      <c r="H368" s="30">
        <v>797</v>
      </c>
      <c r="I368" s="159"/>
      <c r="J368" s="160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62"/>
      <c r="F369" s="30">
        <v>797</v>
      </c>
      <c r="G369" s="30">
        <v>797</v>
      </c>
      <c r="H369" s="30">
        <v>797</v>
      </c>
      <c r="I369" s="159"/>
      <c r="J369" s="160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62"/>
      <c r="F370" s="30">
        <v>797</v>
      </c>
      <c r="G370" s="30">
        <v>797</v>
      </c>
      <c r="H370" s="30">
        <v>797</v>
      </c>
      <c r="I370" s="159"/>
      <c r="J370" s="160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62"/>
      <c r="F371" s="30">
        <v>797</v>
      </c>
      <c r="G371" s="30">
        <v>797</v>
      </c>
      <c r="H371" s="30">
        <v>797</v>
      </c>
      <c r="I371" s="159"/>
      <c r="J371" s="160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62"/>
      <c r="F372" s="30">
        <v>797</v>
      </c>
      <c r="G372" s="30">
        <v>797</v>
      </c>
      <c r="H372" s="30">
        <v>797</v>
      </c>
      <c r="I372" s="159"/>
      <c r="J372" s="160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62"/>
      <c r="F373" s="30">
        <v>797</v>
      </c>
      <c r="G373" s="30">
        <v>797</v>
      </c>
      <c r="H373" s="30">
        <v>797</v>
      </c>
      <c r="I373" s="159"/>
      <c r="J373" s="160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62"/>
      <c r="F374" s="30">
        <v>797</v>
      </c>
      <c r="G374" s="30">
        <v>797</v>
      </c>
      <c r="H374" s="30">
        <v>797</v>
      </c>
      <c r="I374" s="159"/>
      <c r="J374" s="160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62"/>
      <c r="F375" s="30">
        <v>797</v>
      </c>
      <c r="G375" s="30">
        <v>797</v>
      </c>
      <c r="H375" s="30">
        <v>797</v>
      </c>
      <c r="I375" s="159"/>
      <c r="J375" s="160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62"/>
      <c r="F376" s="30">
        <v>797</v>
      </c>
      <c r="G376" s="30">
        <v>797</v>
      </c>
      <c r="H376" s="30">
        <v>797</v>
      </c>
      <c r="I376" s="159"/>
      <c r="J376" s="160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62"/>
      <c r="F377" s="30">
        <v>797</v>
      </c>
      <c r="G377" s="30">
        <v>797</v>
      </c>
      <c r="H377" s="30">
        <v>797</v>
      </c>
      <c r="I377" s="159"/>
      <c r="J377" s="160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62"/>
      <c r="F378" s="30">
        <v>797</v>
      </c>
      <c r="G378" s="30">
        <v>797</v>
      </c>
      <c r="H378" s="30">
        <v>797</v>
      </c>
      <c r="I378" s="159"/>
      <c r="J378" s="160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62"/>
      <c r="F379" s="30">
        <v>797</v>
      </c>
      <c r="G379" s="30">
        <v>797</v>
      </c>
      <c r="H379" s="30">
        <v>797</v>
      </c>
      <c r="I379" s="159"/>
      <c r="J379" s="160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62"/>
      <c r="F380" s="30">
        <v>797</v>
      </c>
      <c r="G380" s="30">
        <v>797</v>
      </c>
      <c r="H380" s="30">
        <v>797</v>
      </c>
      <c r="I380" s="159"/>
      <c r="J380" s="160"/>
      <c r="K380" s="74"/>
    </row>
    <row r="381" spans="1:11" ht="24" customHeight="1">
      <c r="A381" s="121"/>
      <c r="B381" s="88"/>
      <c r="C381" s="5"/>
      <c r="D381" s="4"/>
      <c r="E381" s="163"/>
      <c r="F381" s="30"/>
      <c r="G381" s="30"/>
      <c r="H381" s="30"/>
      <c r="I381" s="118"/>
      <c r="J381" s="119"/>
      <c r="K381" s="74"/>
    </row>
    <row r="382" spans="1:11" ht="26.25" customHeight="1">
      <c r="A382" s="117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18"/>
      <c r="J383" s="119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18"/>
      <c r="J384" s="119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18"/>
      <c r="J385" s="119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18"/>
      <c r="J386" s="119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18"/>
      <c r="J387" s="119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18"/>
      <c r="J388" s="119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18"/>
      <c r="J389" s="119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18"/>
      <c r="J390" s="119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18"/>
      <c r="J391" s="119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18"/>
      <c r="J392" s="119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17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61" t="s">
        <v>100</v>
      </c>
      <c r="F395" s="30">
        <v>0</v>
      </c>
      <c r="G395" s="30">
        <v>0</v>
      </c>
      <c r="H395" s="30">
        <v>0</v>
      </c>
      <c r="I395" s="118"/>
      <c r="J395" s="119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62"/>
      <c r="F396" s="30">
        <v>0</v>
      </c>
      <c r="G396" s="30">
        <v>0</v>
      </c>
      <c r="H396" s="30">
        <v>0</v>
      </c>
      <c r="I396" s="118"/>
      <c r="J396" s="119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62"/>
      <c r="F397" s="30">
        <v>0</v>
      </c>
      <c r="G397" s="30">
        <v>0</v>
      </c>
      <c r="H397" s="30">
        <v>0</v>
      </c>
      <c r="I397" s="118"/>
      <c r="J397" s="119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62"/>
      <c r="F398" s="30">
        <v>0</v>
      </c>
      <c r="G398" s="30">
        <v>0</v>
      </c>
      <c r="H398" s="30">
        <v>0</v>
      </c>
      <c r="I398" s="118"/>
      <c r="J398" s="119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62"/>
      <c r="F399" s="30">
        <v>0</v>
      </c>
      <c r="G399" s="30">
        <v>0</v>
      </c>
      <c r="H399" s="30">
        <v>0</v>
      </c>
      <c r="I399" s="118"/>
      <c r="J399" s="119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62"/>
      <c r="F400" s="30">
        <v>0</v>
      </c>
      <c r="G400" s="30">
        <v>0</v>
      </c>
      <c r="H400" s="30">
        <v>0</v>
      </c>
      <c r="I400" s="118"/>
      <c r="J400" s="119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62"/>
      <c r="F401" s="30">
        <v>0</v>
      </c>
      <c r="G401" s="30">
        <v>0</v>
      </c>
      <c r="H401" s="30">
        <v>0</v>
      </c>
      <c r="I401" s="118"/>
      <c r="J401" s="119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62"/>
      <c r="F402" s="30">
        <v>0</v>
      </c>
      <c r="G402" s="30">
        <v>0</v>
      </c>
      <c r="H402" s="30">
        <v>0</v>
      </c>
      <c r="I402" s="118"/>
      <c r="J402" s="119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62"/>
      <c r="F403" s="30"/>
      <c r="G403" s="30"/>
      <c r="H403" s="30"/>
      <c r="I403" s="118"/>
      <c r="J403" s="119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62"/>
      <c r="F404" s="30"/>
      <c r="G404" s="30"/>
      <c r="H404" s="30"/>
      <c r="I404" s="118"/>
      <c r="J404" s="119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62"/>
      <c r="F405" s="30"/>
      <c r="G405" s="30"/>
      <c r="H405" s="30"/>
      <c r="I405" s="118"/>
      <c r="J405" s="119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62"/>
      <c r="F406" s="30"/>
      <c r="G406" s="30"/>
      <c r="H406" s="30"/>
      <c r="I406" s="118"/>
      <c r="J406" s="119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62"/>
      <c r="F407" s="30"/>
      <c r="G407" s="30"/>
      <c r="H407" s="30"/>
      <c r="I407" s="118"/>
      <c r="J407" s="119"/>
      <c r="K407" s="74"/>
    </row>
    <row r="408" spans="1:11" ht="15.75" customHeight="1">
      <c r="A408" s="121"/>
      <c r="B408" s="88"/>
      <c r="C408" s="5"/>
      <c r="D408" s="4"/>
      <c r="E408" s="163"/>
      <c r="F408" s="30"/>
      <c r="G408" s="30"/>
      <c r="H408" s="30"/>
      <c r="I408" s="118"/>
      <c r="J408" s="119"/>
      <c r="K408" s="74"/>
    </row>
    <row r="409" spans="1:11" ht="26.25" customHeight="1">
      <c r="A409" s="117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18"/>
      <c r="J410" s="119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18"/>
      <c r="J411" s="119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18"/>
      <c r="J412" s="119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18"/>
      <c r="J413" s="119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18"/>
      <c r="J414" s="119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18"/>
      <c r="J415" s="119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18"/>
      <c r="J416" s="119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18"/>
      <c r="J417" s="119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18"/>
      <c r="J418" s="119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18"/>
      <c r="J419" s="119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17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18"/>
      <c r="J422" s="119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18"/>
      <c r="J423" s="119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18"/>
      <c r="J424" s="119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18"/>
      <c r="J425" s="119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18"/>
      <c r="J426" s="119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18"/>
      <c r="J427" s="119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18"/>
      <c r="J428" s="119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18"/>
      <c r="J429" s="119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18"/>
      <c r="J430" s="119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18"/>
      <c r="J431" s="119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18"/>
      <c r="J432" s="119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18"/>
      <c r="J433" s="119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18"/>
      <c r="J434" s="119"/>
      <c r="K434" s="74"/>
    </row>
    <row r="435" spans="1:11" ht="24.75" customHeight="1">
      <c r="A435" s="121"/>
      <c r="B435" s="88"/>
      <c r="C435" s="5"/>
      <c r="D435" s="4"/>
      <c r="E435" s="120"/>
      <c r="F435" s="30"/>
      <c r="G435" s="30"/>
      <c r="H435" s="30"/>
      <c r="I435" s="118"/>
      <c r="J435" s="119"/>
      <c r="K435" s="74"/>
    </row>
    <row r="436" spans="1:11" ht="26.25" customHeight="1">
      <c r="A436" s="117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18"/>
      <c r="J437" s="119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18"/>
      <c r="J438" s="119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18"/>
      <c r="J439" s="119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18"/>
      <c r="J440" s="119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18"/>
      <c r="J441" s="119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18"/>
      <c r="J442" s="119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18"/>
      <c r="J443" s="119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18"/>
      <c r="J444" s="119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18"/>
      <c r="J445" s="119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18"/>
      <c r="J446" s="119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17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9"/>
      <c r="J449" s="160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9"/>
      <c r="J450" s="160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9"/>
      <c r="J451" s="160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9"/>
      <c r="J452" s="160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9"/>
      <c r="J453" s="160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9"/>
      <c r="J454" s="160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9"/>
      <c r="J455" s="160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9"/>
      <c r="J456" s="160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9"/>
      <c r="J457" s="160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9"/>
      <c r="J458" s="160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9"/>
      <c r="J459" s="160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9"/>
      <c r="J460" s="160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9"/>
      <c r="J461" s="160"/>
      <c r="K461" s="74"/>
    </row>
    <row r="462" spans="1:11" ht="38.25" customHeight="1">
      <c r="A462" s="121"/>
      <c r="B462" s="88"/>
      <c r="C462" s="5"/>
      <c r="D462" s="4"/>
      <c r="E462" s="90"/>
      <c r="F462" s="30"/>
      <c r="G462" s="30"/>
      <c r="H462" s="30"/>
      <c r="I462" s="118"/>
      <c r="J462" s="119"/>
      <c r="K462" s="74"/>
    </row>
    <row r="463" spans="1:11" ht="26.25" customHeight="1">
      <c r="A463" s="117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18"/>
      <c r="J464" s="119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18"/>
      <c r="J465" s="119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18"/>
      <c r="J466" s="119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18"/>
      <c r="J467" s="119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18"/>
      <c r="J468" s="119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18"/>
      <c r="J469" s="119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18"/>
      <c r="J470" s="119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18"/>
      <c r="J471" s="119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18"/>
      <c r="J472" s="119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18"/>
      <c r="J473" s="119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17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61" t="s">
        <v>51</v>
      </c>
      <c r="F476" s="30">
        <v>4105</v>
      </c>
      <c r="G476" s="30">
        <v>4105</v>
      </c>
      <c r="H476" s="30">
        <v>4105</v>
      </c>
      <c r="I476" s="159"/>
      <c r="J476" s="160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62"/>
      <c r="F477" s="30">
        <v>4105</v>
      </c>
      <c r="G477" s="30">
        <v>4105</v>
      </c>
      <c r="H477" s="30">
        <v>4105</v>
      </c>
      <c r="I477" s="159"/>
      <c r="J477" s="160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62"/>
      <c r="F478" s="30">
        <v>4105</v>
      </c>
      <c r="G478" s="30">
        <v>4105</v>
      </c>
      <c r="H478" s="30">
        <v>4105</v>
      </c>
      <c r="I478" s="159"/>
      <c r="J478" s="160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62"/>
      <c r="F479" s="30">
        <v>4105</v>
      </c>
      <c r="G479" s="30">
        <v>4105</v>
      </c>
      <c r="H479" s="30">
        <v>4105</v>
      </c>
      <c r="I479" s="159"/>
      <c r="J479" s="160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62"/>
      <c r="F480" s="30">
        <v>4105</v>
      </c>
      <c r="G480" s="30">
        <v>4105</v>
      </c>
      <c r="H480" s="30">
        <v>4105</v>
      </c>
      <c r="I480" s="159"/>
      <c r="J480" s="160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62"/>
      <c r="F481" s="30">
        <v>4105</v>
      </c>
      <c r="G481" s="30">
        <v>4105</v>
      </c>
      <c r="H481" s="30">
        <v>4105</v>
      </c>
      <c r="I481" s="159"/>
      <c r="J481" s="160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62"/>
      <c r="F482" s="30">
        <v>4105</v>
      </c>
      <c r="G482" s="30">
        <v>4105</v>
      </c>
      <c r="H482" s="30">
        <v>4105</v>
      </c>
      <c r="I482" s="159"/>
      <c r="J482" s="160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62"/>
      <c r="F483" s="30">
        <v>4105</v>
      </c>
      <c r="G483" s="30">
        <v>4105</v>
      </c>
      <c r="H483" s="30">
        <v>4105</v>
      </c>
      <c r="I483" s="159"/>
      <c r="J483" s="160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62"/>
      <c r="F484" s="30">
        <v>4105</v>
      </c>
      <c r="G484" s="30">
        <v>4105</v>
      </c>
      <c r="H484" s="30">
        <v>4105</v>
      </c>
      <c r="I484" s="159"/>
      <c r="J484" s="160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62"/>
      <c r="F485" s="30">
        <v>4105</v>
      </c>
      <c r="G485" s="30">
        <v>4105</v>
      </c>
      <c r="H485" s="30">
        <v>4105</v>
      </c>
      <c r="I485" s="159"/>
      <c r="J485" s="160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62"/>
      <c r="F486" s="30">
        <v>4105</v>
      </c>
      <c r="G486" s="30">
        <v>4105</v>
      </c>
      <c r="H486" s="30">
        <v>4105</v>
      </c>
      <c r="I486" s="159"/>
      <c r="J486" s="160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62"/>
      <c r="F487" s="30">
        <v>4105</v>
      </c>
      <c r="G487" s="30">
        <v>4105</v>
      </c>
      <c r="H487" s="30">
        <v>4105</v>
      </c>
      <c r="I487" s="159"/>
      <c r="J487" s="160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62"/>
      <c r="F488" s="30">
        <v>4105</v>
      </c>
      <c r="G488" s="30">
        <v>4105</v>
      </c>
      <c r="H488" s="30">
        <v>4105</v>
      </c>
      <c r="I488" s="159"/>
      <c r="J488" s="160"/>
      <c r="K488" s="74"/>
    </row>
    <row r="489" spans="1:11" ht="26.25" customHeight="1">
      <c r="A489" s="121"/>
      <c r="B489" s="88"/>
      <c r="C489" s="5"/>
      <c r="D489" s="4"/>
      <c r="E489" s="163"/>
      <c r="F489" s="30"/>
      <c r="G489" s="30"/>
      <c r="H489" s="30"/>
      <c r="I489" s="118"/>
      <c r="J489" s="119"/>
      <c r="K489" s="74"/>
    </row>
    <row r="490" spans="1:11" ht="26.25" customHeight="1">
      <c r="A490" s="117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18"/>
      <c r="J491" s="119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18"/>
      <c r="J492" s="119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18"/>
      <c r="J493" s="119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18"/>
      <c r="J494" s="119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18"/>
      <c r="J495" s="119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18"/>
      <c r="J496" s="119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18"/>
      <c r="J497" s="119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18"/>
      <c r="J498" s="119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18"/>
      <c r="J499" s="119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18"/>
      <c r="J500" s="119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6"/>
      <c r="J502" s="127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6"/>
      <c r="J517" s="127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1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4" t="s">
        <v>0</v>
      </c>
      <c r="B530" s="165" t="s">
        <v>1</v>
      </c>
      <c r="C530" s="166"/>
      <c r="D530" s="147"/>
      <c r="E530" s="148"/>
      <c r="F530" s="167" t="s">
        <v>209</v>
      </c>
      <c r="G530" s="168"/>
      <c r="H530" s="168"/>
      <c r="I530" s="168"/>
      <c r="J530" s="168"/>
      <c r="K530" s="169"/>
      <c r="L530" s="173" t="s">
        <v>122</v>
      </c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5"/>
      <c r="AG530" s="176" t="s">
        <v>123</v>
      </c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177"/>
      <c r="AZ530" s="177"/>
      <c r="BA530" s="178"/>
      <c r="BB530" s="173" t="s">
        <v>124</v>
      </c>
      <c r="BC530" s="174"/>
      <c r="BD530" s="174"/>
      <c r="BE530" s="174"/>
      <c r="BF530" s="174"/>
      <c r="BG530" s="174"/>
      <c r="BH530" s="174"/>
      <c r="BI530" s="174"/>
      <c r="BJ530" s="174"/>
      <c r="BK530" s="174"/>
      <c r="BL530" s="174"/>
      <c r="BM530" s="174"/>
      <c r="BN530" s="174"/>
      <c r="BO530" s="174"/>
      <c r="BP530" s="174"/>
      <c r="BQ530" s="174"/>
      <c r="BR530" s="174"/>
      <c r="BS530" s="174"/>
      <c r="BT530" s="174"/>
      <c r="BU530" s="174"/>
      <c r="BV530" s="175"/>
      <c r="BW530" s="176" t="s">
        <v>125</v>
      </c>
      <c r="BX530" s="177"/>
      <c r="BY530" s="177"/>
      <c r="BZ530" s="177"/>
      <c r="CA530" s="177"/>
      <c r="CB530" s="177"/>
      <c r="CC530" s="177"/>
      <c r="CD530" s="177"/>
      <c r="CE530" s="177"/>
      <c r="CF530" s="177"/>
      <c r="CG530" s="177"/>
      <c r="CH530" s="177"/>
      <c r="CI530" s="177"/>
      <c r="CJ530" s="177"/>
      <c r="CK530" s="177"/>
      <c r="CL530" s="177"/>
      <c r="CM530" s="177"/>
      <c r="CN530" s="177"/>
      <c r="CO530" s="177"/>
      <c r="CP530" s="177"/>
      <c r="CQ530" s="178"/>
      <c r="CR530" s="173" t="s">
        <v>126</v>
      </c>
      <c r="CS530" s="174"/>
      <c r="CT530" s="174"/>
      <c r="CU530" s="174"/>
      <c r="CV530" s="174"/>
      <c r="CW530" s="174"/>
      <c r="CX530" s="174"/>
      <c r="CY530" s="174"/>
      <c r="CZ530" s="174"/>
      <c r="DA530" s="174"/>
      <c r="DB530" s="174"/>
      <c r="DC530" s="174"/>
      <c r="DD530" s="174"/>
      <c r="DE530" s="174"/>
      <c r="DF530" s="174"/>
      <c r="DG530" s="174"/>
      <c r="DH530" s="174"/>
      <c r="DI530" s="174"/>
      <c r="DJ530" s="174"/>
      <c r="DK530" s="174"/>
      <c r="DL530" s="175"/>
      <c r="DM530" s="176" t="s">
        <v>127</v>
      </c>
      <c r="DN530" s="177"/>
      <c r="DO530" s="177"/>
      <c r="DP530" s="177"/>
      <c r="DQ530" s="177"/>
      <c r="DR530" s="177"/>
      <c r="DS530" s="177"/>
      <c r="DT530" s="177"/>
      <c r="DU530" s="177"/>
      <c r="DV530" s="177"/>
      <c r="DW530" s="177"/>
      <c r="DX530" s="177"/>
      <c r="DY530" s="177"/>
      <c r="DZ530" s="177"/>
      <c r="EA530" s="177"/>
      <c r="EB530" s="177"/>
      <c r="EC530" s="177"/>
      <c r="ED530" s="177"/>
      <c r="EE530" s="177"/>
      <c r="EF530" s="177"/>
      <c r="EG530" s="178"/>
      <c r="EH530" s="173" t="s">
        <v>128</v>
      </c>
      <c r="EI530" s="174"/>
      <c r="EJ530" s="174"/>
      <c r="EK530" s="174"/>
      <c r="EL530" s="174"/>
      <c r="EM530" s="174"/>
      <c r="EN530" s="174"/>
      <c r="EO530" s="174"/>
      <c r="EP530" s="174"/>
      <c r="EQ530" s="174"/>
      <c r="ER530" s="174"/>
      <c r="ES530" s="174"/>
      <c r="ET530" s="174"/>
      <c r="EU530" s="174"/>
      <c r="EV530" s="174"/>
      <c r="EW530" s="174"/>
      <c r="EX530" s="174"/>
      <c r="EY530" s="174"/>
      <c r="EZ530" s="174"/>
      <c r="FA530" s="174"/>
      <c r="FB530" s="175"/>
      <c r="FC530" s="176" t="s">
        <v>129</v>
      </c>
      <c r="FD530" s="177"/>
      <c r="FE530" s="177"/>
      <c r="FF530" s="177"/>
      <c r="FG530" s="177"/>
      <c r="FH530" s="177"/>
      <c r="FI530" s="177"/>
      <c r="FJ530" s="177"/>
      <c r="FK530" s="177"/>
      <c r="FL530" s="177"/>
      <c r="FM530" s="177"/>
      <c r="FN530" s="177"/>
      <c r="FO530" s="177"/>
      <c r="FP530" s="177"/>
      <c r="FQ530" s="177"/>
      <c r="FR530" s="177"/>
      <c r="FS530" s="177"/>
      <c r="FT530" s="177"/>
      <c r="FU530" s="177"/>
      <c r="FV530" s="177"/>
      <c r="FW530" s="178"/>
      <c r="FX530" s="173" t="s">
        <v>130</v>
      </c>
      <c r="FY530" s="174"/>
      <c r="FZ530" s="174"/>
      <c r="GA530" s="174"/>
      <c r="GB530" s="174"/>
      <c r="GC530" s="174"/>
      <c r="GD530" s="174"/>
      <c r="GE530" s="174"/>
      <c r="GF530" s="174"/>
      <c r="GG530" s="174"/>
      <c r="GH530" s="174"/>
      <c r="GI530" s="174"/>
      <c r="GJ530" s="174"/>
      <c r="GK530" s="174"/>
      <c r="GL530" s="174"/>
      <c r="GM530" s="174"/>
      <c r="GN530" s="174"/>
      <c r="GO530" s="174"/>
      <c r="GP530" s="174"/>
      <c r="GQ530" s="174"/>
      <c r="GR530" s="175"/>
      <c r="GS530" s="176" t="s">
        <v>131</v>
      </c>
      <c r="GT530" s="177"/>
      <c r="GU530" s="177"/>
      <c r="GV530" s="177"/>
      <c r="GW530" s="177"/>
      <c r="GX530" s="177"/>
      <c r="GY530" s="177"/>
      <c r="GZ530" s="177"/>
      <c r="HA530" s="177"/>
      <c r="HB530" s="177"/>
      <c r="HC530" s="177"/>
      <c r="HD530" s="177"/>
      <c r="HE530" s="177"/>
      <c r="HF530" s="177"/>
      <c r="HG530" s="177"/>
      <c r="HH530" s="177"/>
      <c r="HI530" s="177"/>
      <c r="HJ530" s="177"/>
      <c r="HK530" s="177"/>
      <c r="HL530" s="177"/>
      <c r="HM530" s="178"/>
      <c r="HN530" s="173" t="s">
        <v>132</v>
      </c>
      <c r="HO530" s="174"/>
      <c r="HP530" s="174"/>
      <c r="HQ530" s="174"/>
      <c r="HR530" s="174"/>
      <c r="HS530" s="174"/>
      <c r="HT530" s="174"/>
      <c r="HU530" s="174"/>
      <c r="HV530" s="174"/>
      <c r="HW530" s="174"/>
      <c r="HX530" s="174"/>
      <c r="HY530" s="174"/>
      <c r="HZ530" s="174"/>
      <c r="IA530" s="174"/>
      <c r="IB530" s="174"/>
      <c r="IC530" s="174"/>
      <c r="ID530" s="174"/>
      <c r="IE530" s="174"/>
      <c r="IF530" s="174"/>
      <c r="IG530" s="174"/>
      <c r="IH530" s="175"/>
      <c r="II530" s="176" t="s">
        <v>133</v>
      </c>
      <c r="IJ530" s="177"/>
      <c r="IK530" s="177"/>
      <c r="IL530" s="177"/>
      <c r="IM530" s="177"/>
      <c r="IN530" s="177"/>
      <c r="IO530" s="177"/>
      <c r="IP530" s="177"/>
      <c r="IQ530" s="177"/>
      <c r="IR530" s="177"/>
      <c r="IS530" s="177"/>
      <c r="IT530" s="177"/>
      <c r="IU530" s="177"/>
      <c r="IV530" s="177"/>
      <c r="IW530" s="177"/>
      <c r="IX530" s="177"/>
      <c r="IY530" s="177"/>
      <c r="IZ530" s="177"/>
      <c r="JA530" s="177"/>
      <c r="JB530" s="177"/>
      <c r="JC530" s="178"/>
      <c r="JD530" s="173" t="s">
        <v>177</v>
      </c>
      <c r="JE530" s="174"/>
      <c r="JF530" s="174"/>
      <c r="JG530" s="174"/>
      <c r="JH530" s="174"/>
      <c r="JI530" s="174"/>
      <c r="JJ530" s="174"/>
      <c r="JK530" s="174"/>
      <c r="JL530" s="174"/>
      <c r="JM530" s="174"/>
      <c r="JN530" s="174"/>
      <c r="JO530" s="174"/>
      <c r="JP530" s="174"/>
      <c r="JQ530" s="174"/>
      <c r="JR530" s="174"/>
      <c r="JS530" s="174"/>
      <c r="JT530" s="174"/>
      <c r="JU530" s="174"/>
      <c r="JV530" s="174"/>
      <c r="JW530" s="174"/>
      <c r="JX530" s="175"/>
      <c r="JY530" s="176" t="s">
        <v>134</v>
      </c>
      <c r="JZ530" s="177"/>
      <c r="KA530" s="177"/>
      <c r="KB530" s="177"/>
      <c r="KC530" s="177"/>
      <c r="KD530" s="177"/>
      <c r="KE530" s="177"/>
      <c r="KF530" s="177"/>
      <c r="KG530" s="177"/>
      <c r="KH530" s="177"/>
      <c r="KI530" s="177"/>
      <c r="KJ530" s="177"/>
      <c r="KK530" s="177"/>
      <c r="KL530" s="177"/>
      <c r="KM530" s="177"/>
      <c r="KN530" s="177"/>
      <c r="KO530" s="177"/>
      <c r="KP530" s="177"/>
      <c r="KQ530" s="177"/>
      <c r="KR530" s="177"/>
      <c r="KS530" s="178"/>
      <c r="KT530" s="173" t="s">
        <v>135</v>
      </c>
      <c r="KU530" s="174"/>
      <c r="KV530" s="174"/>
      <c r="KW530" s="174"/>
      <c r="KX530" s="174"/>
      <c r="KY530" s="174"/>
      <c r="KZ530" s="174"/>
      <c r="LA530" s="174"/>
      <c r="LB530" s="174"/>
      <c r="LC530" s="174"/>
      <c r="LD530" s="174"/>
      <c r="LE530" s="174"/>
      <c r="LF530" s="174"/>
      <c r="LG530" s="174"/>
      <c r="LH530" s="174"/>
      <c r="LI530" s="174"/>
      <c r="LJ530" s="174"/>
      <c r="LK530" s="174"/>
      <c r="LL530" s="174"/>
      <c r="LM530" s="174"/>
      <c r="LN530" s="175"/>
      <c r="LO530" s="176" t="s">
        <v>178</v>
      </c>
      <c r="LP530" s="177"/>
      <c r="LQ530" s="177"/>
      <c r="LR530" s="177"/>
      <c r="LS530" s="177"/>
      <c r="LT530" s="177"/>
      <c r="LU530" s="177"/>
      <c r="LV530" s="177"/>
      <c r="LW530" s="177"/>
      <c r="LX530" s="177"/>
      <c r="LY530" s="177"/>
      <c r="LZ530" s="177"/>
      <c r="MA530" s="177"/>
      <c r="MB530" s="177"/>
      <c r="MC530" s="177"/>
      <c r="MD530" s="177"/>
      <c r="ME530" s="177"/>
      <c r="MF530" s="177"/>
      <c r="MG530" s="177"/>
      <c r="MH530" s="177"/>
      <c r="MI530" s="178"/>
      <c r="MJ530" s="173" t="s">
        <v>136</v>
      </c>
      <c r="MK530" s="174"/>
      <c r="ML530" s="174"/>
      <c r="MM530" s="174"/>
      <c r="MN530" s="174"/>
      <c r="MO530" s="174"/>
      <c r="MP530" s="174"/>
      <c r="MQ530" s="174"/>
      <c r="MR530" s="174"/>
      <c r="MS530" s="174"/>
      <c r="MT530" s="174"/>
      <c r="MU530" s="174"/>
      <c r="MV530" s="174"/>
      <c r="MW530" s="174"/>
      <c r="MX530" s="174"/>
      <c r="MY530" s="174"/>
      <c r="MZ530" s="174"/>
      <c r="NA530" s="174"/>
      <c r="NB530" s="174"/>
      <c r="NC530" s="174"/>
      <c r="ND530" s="175"/>
      <c r="NE530" s="176" t="s">
        <v>137</v>
      </c>
      <c r="NF530" s="177"/>
      <c r="NG530" s="177"/>
      <c r="NH530" s="177"/>
      <c r="NI530" s="177"/>
      <c r="NJ530" s="177"/>
      <c r="NK530" s="177"/>
      <c r="NL530" s="177"/>
      <c r="NM530" s="177"/>
      <c r="NN530" s="177"/>
      <c r="NO530" s="177"/>
      <c r="NP530" s="177"/>
      <c r="NQ530" s="177"/>
      <c r="NR530" s="177"/>
      <c r="NS530" s="177"/>
      <c r="NT530" s="177"/>
      <c r="NU530" s="177"/>
      <c r="NV530" s="177"/>
      <c r="NW530" s="177"/>
      <c r="NX530" s="177"/>
      <c r="NY530" s="178"/>
      <c r="NZ530" s="173" t="s">
        <v>138</v>
      </c>
      <c r="OA530" s="174"/>
      <c r="OB530" s="174"/>
      <c r="OC530" s="174"/>
      <c r="OD530" s="174"/>
      <c r="OE530" s="174"/>
      <c r="OF530" s="174"/>
      <c r="OG530" s="174"/>
      <c r="OH530" s="174"/>
      <c r="OI530" s="174"/>
      <c r="OJ530" s="174"/>
      <c r="OK530" s="174"/>
      <c r="OL530" s="174"/>
      <c r="OM530" s="174"/>
      <c r="ON530" s="174"/>
      <c r="OO530" s="174"/>
      <c r="OP530" s="174"/>
      <c r="OQ530" s="174"/>
      <c r="OR530" s="174"/>
      <c r="OS530" s="174"/>
      <c r="OT530" s="175"/>
      <c r="OU530" s="176" t="s">
        <v>139</v>
      </c>
      <c r="OV530" s="177"/>
      <c r="OW530" s="177"/>
      <c r="OX530" s="177"/>
      <c r="OY530" s="177"/>
      <c r="OZ530" s="177"/>
      <c r="PA530" s="177"/>
      <c r="PB530" s="177"/>
      <c r="PC530" s="177"/>
      <c r="PD530" s="177"/>
      <c r="PE530" s="177"/>
      <c r="PF530" s="177"/>
      <c r="PG530" s="177"/>
      <c r="PH530" s="177"/>
      <c r="PI530" s="177"/>
      <c r="PJ530" s="177"/>
      <c r="PK530" s="177"/>
      <c r="PL530" s="177"/>
      <c r="PM530" s="177"/>
      <c r="PN530" s="177"/>
      <c r="PO530" s="178"/>
      <c r="PP530" s="173" t="s">
        <v>140</v>
      </c>
      <c r="PQ530" s="174"/>
      <c r="PR530" s="174"/>
      <c r="PS530" s="174"/>
      <c r="PT530" s="174"/>
      <c r="PU530" s="174"/>
      <c r="PV530" s="174"/>
      <c r="PW530" s="174"/>
      <c r="PX530" s="174"/>
      <c r="PY530" s="174"/>
      <c r="PZ530" s="174"/>
      <c r="QA530" s="174"/>
      <c r="QB530" s="174"/>
      <c r="QC530" s="174"/>
      <c r="QD530" s="174"/>
      <c r="QE530" s="174"/>
      <c r="QF530" s="174"/>
      <c r="QG530" s="174"/>
      <c r="QH530" s="174"/>
      <c r="QI530" s="174"/>
      <c r="QJ530" s="175"/>
      <c r="QK530" s="176" t="s">
        <v>141</v>
      </c>
      <c r="QL530" s="177"/>
      <c r="QM530" s="177"/>
      <c r="QN530" s="177"/>
      <c r="QO530" s="177"/>
      <c r="QP530" s="177"/>
      <c r="QQ530" s="177"/>
      <c r="QR530" s="177"/>
      <c r="QS530" s="177"/>
      <c r="QT530" s="177"/>
      <c r="QU530" s="177"/>
      <c r="QV530" s="177"/>
      <c r="QW530" s="177"/>
      <c r="QX530" s="177"/>
      <c r="QY530" s="177"/>
      <c r="QZ530" s="177"/>
      <c r="RA530" s="177"/>
      <c r="RB530" s="177"/>
      <c r="RC530" s="177"/>
      <c r="RD530" s="177"/>
      <c r="RE530" s="178"/>
      <c r="RF530" s="173" t="s">
        <v>142</v>
      </c>
      <c r="RG530" s="174"/>
      <c r="RH530" s="174"/>
      <c r="RI530" s="174"/>
      <c r="RJ530" s="174"/>
      <c r="RK530" s="174"/>
      <c r="RL530" s="174"/>
      <c r="RM530" s="174"/>
      <c r="RN530" s="174"/>
      <c r="RO530" s="174"/>
      <c r="RP530" s="174"/>
      <c r="RQ530" s="174"/>
      <c r="RR530" s="174"/>
      <c r="RS530" s="174"/>
      <c r="RT530" s="174"/>
      <c r="RU530" s="174"/>
      <c r="RV530" s="174"/>
      <c r="RW530" s="174"/>
      <c r="RX530" s="174"/>
      <c r="RY530" s="174"/>
      <c r="RZ530" s="175"/>
      <c r="SA530" s="176" t="s">
        <v>143</v>
      </c>
      <c r="SB530" s="177"/>
      <c r="SC530" s="177"/>
      <c r="SD530" s="177"/>
      <c r="SE530" s="177"/>
      <c r="SF530" s="177"/>
      <c r="SG530" s="177"/>
      <c r="SH530" s="177"/>
      <c r="SI530" s="177"/>
      <c r="SJ530" s="177"/>
      <c r="SK530" s="177"/>
      <c r="SL530" s="177"/>
      <c r="SM530" s="177"/>
      <c r="SN530" s="177"/>
      <c r="SO530" s="177"/>
      <c r="SP530" s="177"/>
      <c r="SQ530" s="177"/>
      <c r="SR530" s="177"/>
      <c r="SS530" s="177"/>
      <c r="ST530" s="177"/>
      <c r="SU530" s="178"/>
      <c r="SV530" s="173" t="s">
        <v>144</v>
      </c>
      <c r="SW530" s="174"/>
      <c r="SX530" s="174"/>
      <c r="SY530" s="174"/>
      <c r="SZ530" s="174"/>
      <c r="TA530" s="174"/>
      <c r="TB530" s="174"/>
      <c r="TC530" s="174"/>
      <c r="TD530" s="174"/>
      <c r="TE530" s="174"/>
      <c r="TF530" s="174"/>
      <c r="TG530" s="174"/>
      <c r="TH530" s="174"/>
      <c r="TI530" s="174"/>
      <c r="TJ530" s="174"/>
      <c r="TK530" s="174"/>
      <c r="TL530" s="174"/>
      <c r="TM530" s="174"/>
      <c r="TN530" s="174"/>
      <c r="TO530" s="174"/>
      <c r="TP530" s="175"/>
      <c r="TQ530" s="176" t="s">
        <v>216</v>
      </c>
      <c r="TR530" s="177"/>
      <c r="TS530" s="177"/>
      <c r="TT530" s="177"/>
      <c r="TU530" s="177"/>
      <c r="TV530" s="177"/>
      <c r="TW530" s="177"/>
      <c r="TX530" s="177"/>
      <c r="TY530" s="177"/>
      <c r="TZ530" s="177"/>
      <c r="UA530" s="177"/>
      <c r="UB530" s="177"/>
      <c r="UC530" s="177"/>
      <c r="UD530" s="177"/>
      <c r="UE530" s="177"/>
      <c r="UF530" s="177"/>
      <c r="UG530" s="177"/>
      <c r="UH530" s="177"/>
      <c r="UI530" s="177"/>
      <c r="UJ530" s="177"/>
      <c r="UK530" s="178"/>
      <c r="UL530" s="173" t="s">
        <v>145</v>
      </c>
      <c r="UM530" s="174"/>
      <c r="UN530" s="174"/>
      <c r="UO530" s="174"/>
      <c r="UP530" s="174"/>
      <c r="UQ530" s="174"/>
      <c r="UR530" s="174"/>
      <c r="US530" s="174"/>
      <c r="UT530" s="174"/>
      <c r="UU530" s="174"/>
      <c r="UV530" s="174"/>
      <c r="UW530" s="174"/>
      <c r="UX530" s="174"/>
      <c r="UY530" s="174"/>
      <c r="UZ530" s="174"/>
      <c r="VA530" s="174"/>
      <c r="VB530" s="174"/>
      <c r="VC530" s="174"/>
      <c r="VD530" s="174"/>
      <c r="VE530" s="174"/>
      <c r="VF530" s="175"/>
      <c r="VG530" s="176" t="s">
        <v>146</v>
      </c>
      <c r="VH530" s="177"/>
      <c r="VI530" s="177"/>
      <c r="VJ530" s="177"/>
      <c r="VK530" s="177"/>
      <c r="VL530" s="177"/>
      <c r="VM530" s="177"/>
      <c r="VN530" s="177"/>
      <c r="VO530" s="177"/>
      <c r="VP530" s="177"/>
      <c r="VQ530" s="177"/>
      <c r="VR530" s="177"/>
      <c r="VS530" s="177"/>
      <c r="VT530" s="177"/>
      <c r="VU530" s="177"/>
      <c r="VV530" s="177"/>
      <c r="VW530" s="177"/>
      <c r="VX530" s="177"/>
      <c r="VY530" s="177"/>
      <c r="VZ530" s="177"/>
      <c r="WA530" s="178"/>
      <c r="WB530" s="173" t="s">
        <v>147</v>
      </c>
      <c r="WC530" s="174"/>
      <c r="WD530" s="174"/>
      <c r="WE530" s="174"/>
      <c r="WF530" s="174"/>
      <c r="WG530" s="174"/>
      <c r="WH530" s="174"/>
      <c r="WI530" s="174"/>
      <c r="WJ530" s="174"/>
      <c r="WK530" s="174"/>
      <c r="WL530" s="174"/>
      <c r="WM530" s="174"/>
      <c r="WN530" s="174"/>
      <c r="WO530" s="174"/>
      <c r="WP530" s="174"/>
      <c r="WQ530" s="174"/>
      <c r="WR530" s="174"/>
      <c r="WS530" s="174"/>
      <c r="WT530" s="174"/>
      <c r="WU530" s="174"/>
      <c r="WV530" s="175"/>
      <c r="WW530" s="176" t="s">
        <v>148</v>
      </c>
      <c r="WX530" s="177"/>
      <c r="WY530" s="177"/>
      <c r="WZ530" s="177"/>
      <c r="XA530" s="177"/>
      <c r="XB530" s="177"/>
      <c r="XC530" s="177"/>
      <c r="XD530" s="177"/>
      <c r="XE530" s="177"/>
      <c r="XF530" s="177"/>
      <c r="XG530" s="177"/>
      <c r="XH530" s="177"/>
      <c r="XI530" s="177"/>
      <c r="XJ530" s="177"/>
      <c r="XK530" s="177"/>
      <c r="XL530" s="177"/>
      <c r="XM530" s="177"/>
      <c r="XN530" s="177"/>
      <c r="XO530" s="177"/>
      <c r="XP530" s="177"/>
      <c r="XQ530" s="178"/>
      <c r="XR530" s="173" t="s">
        <v>149</v>
      </c>
      <c r="XS530" s="174"/>
      <c r="XT530" s="174"/>
      <c r="XU530" s="174"/>
      <c r="XV530" s="174"/>
      <c r="XW530" s="174"/>
      <c r="XX530" s="174"/>
      <c r="XY530" s="174"/>
      <c r="XZ530" s="174"/>
      <c r="YA530" s="174"/>
      <c r="YB530" s="174"/>
      <c r="YC530" s="174"/>
      <c r="YD530" s="174"/>
      <c r="YE530" s="174"/>
      <c r="YF530" s="174"/>
      <c r="YG530" s="174"/>
      <c r="YH530" s="174"/>
      <c r="YI530" s="174"/>
      <c r="YJ530" s="174"/>
      <c r="YK530" s="174"/>
      <c r="YL530" s="175"/>
      <c r="YM530" s="176" t="s">
        <v>150</v>
      </c>
      <c r="YN530" s="177"/>
      <c r="YO530" s="177"/>
      <c r="YP530" s="177"/>
      <c r="YQ530" s="177"/>
      <c r="YR530" s="177"/>
      <c r="YS530" s="177"/>
      <c r="YT530" s="177"/>
      <c r="YU530" s="177"/>
      <c r="YV530" s="177"/>
      <c r="YW530" s="177"/>
      <c r="YX530" s="177"/>
      <c r="YY530" s="177"/>
      <c r="YZ530" s="177"/>
      <c r="ZA530" s="177"/>
      <c r="ZB530" s="177"/>
      <c r="ZC530" s="177"/>
      <c r="ZD530" s="177"/>
      <c r="ZE530" s="177"/>
      <c r="ZF530" s="177"/>
      <c r="ZG530" s="178"/>
      <c r="ZH530" s="173" t="s">
        <v>151</v>
      </c>
      <c r="ZI530" s="174"/>
      <c r="ZJ530" s="174"/>
      <c r="ZK530" s="174"/>
      <c r="ZL530" s="174"/>
      <c r="ZM530" s="174"/>
      <c r="ZN530" s="174"/>
      <c r="ZO530" s="174"/>
      <c r="ZP530" s="174"/>
      <c r="ZQ530" s="174"/>
      <c r="ZR530" s="174"/>
      <c r="ZS530" s="174"/>
      <c r="ZT530" s="174"/>
      <c r="ZU530" s="174"/>
      <c r="ZV530" s="174"/>
      <c r="ZW530" s="174"/>
      <c r="ZX530" s="174"/>
      <c r="ZY530" s="174"/>
      <c r="ZZ530" s="174"/>
      <c r="AAA530" s="174"/>
      <c r="AAB530" s="175"/>
      <c r="AAC530" s="176" t="s">
        <v>179</v>
      </c>
      <c r="AAD530" s="177"/>
      <c r="AAE530" s="177"/>
      <c r="AAF530" s="177"/>
      <c r="AAG530" s="177"/>
      <c r="AAH530" s="177"/>
      <c r="AAI530" s="177"/>
      <c r="AAJ530" s="177"/>
      <c r="AAK530" s="177"/>
      <c r="AAL530" s="177"/>
      <c r="AAM530" s="177"/>
      <c r="AAN530" s="177"/>
      <c r="AAO530" s="177"/>
      <c r="AAP530" s="177"/>
      <c r="AAQ530" s="177"/>
      <c r="AAR530" s="177"/>
      <c r="AAS530" s="177"/>
      <c r="AAT530" s="177"/>
      <c r="AAU530" s="177"/>
      <c r="AAV530" s="177"/>
      <c r="AAW530" s="178"/>
      <c r="AAX530" s="173" t="s">
        <v>152</v>
      </c>
      <c r="AAY530" s="174"/>
      <c r="AAZ530" s="174"/>
      <c r="ABA530" s="174"/>
      <c r="ABB530" s="174"/>
      <c r="ABC530" s="174"/>
      <c r="ABD530" s="174"/>
      <c r="ABE530" s="174"/>
      <c r="ABF530" s="174"/>
      <c r="ABG530" s="174"/>
      <c r="ABH530" s="174"/>
      <c r="ABI530" s="174"/>
      <c r="ABJ530" s="174"/>
      <c r="ABK530" s="174"/>
      <c r="ABL530" s="174"/>
      <c r="ABM530" s="174"/>
      <c r="ABN530" s="174"/>
      <c r="ABO530" s="174"/>
      <c r="ABP530" s="174"/>
      <c r="ABQ530" s="174"/>
      <c r="ABR530" s="175"/>
      <c r="ABS530" s="176" t="s">
        <v>153</v>
      </c>
      <c r="ABT530" s="177"/>
      <c r="ABU530" s="177"/>
      <c r="ABV530" s="177"/>
      <c r="ABW530" s="177"/>
      <c r="ABX530" s="177"/>
      <c r="ABY530" s="177"/>
      <c r="ABZ530" s="177"/>
      <c r="ACA530" s="177"/>
      <c r="ACB530" s="177"/>
      <c r="ACC530" s="177"/>
      <c r="ACD530" s="177"/>
      <c r="ACE530" s="177"/>
      <c r="ACF530" s="177"/>
      <c r="ACG530" s="177"/>
      <c r="ACH530" s="177"/>
      <c r="ACI530" s="177"/>
      <c r="ACJ530" s="177"/>
      <c r="ACK530" s="177"/>
      <c r="ACL530" s="177"/>
      <c r="ACM530" s="178"/>
      <c r="ACN530" s="173" t="s">
        <v>154</v>
      </c>
      <c r="ACO530" s="174"/>
      <c r="ACP530" s="174"/>
      <c r="ACQ530" s="174"/>
      <c r="ACR530" s="174"/>
      <c r="ACS530" s="174"/>
      <c r="ACT530" s="174"/>
      <c r="ACU530" s="174"/>
      <c r="ACV530" s="174"/>
      <c r="ACW530" s="174"/>
      <c r="ACX530" s="174"/>
      <c r="ACY530" s="174"/>
      <c r="ACZ530" s="174"/>
      <c r="ADA530" s="174"/>
      <c r="ADB530" s="174"/>
      <c r="ADC530" s="174"/>
      <c r="ADD530" s="174"/>
      <c r="ADE530" s="174"/>
      <c r="ADF530" s="174"/>
      <c r="ADG530" s="174"/>
      <c r="ADH530" s="175"/>
      <c r="ADI530" s="176" t="s">
        <v>155</v>
      </c>
      <c r="ADJ530" s="177"/>
      <c r="ADK530" s="177"/>
      <c r="ADL530" s="177"/>
      <c r="ADM530" s="177"/>
      <c r="ADN530" s="177"/>
      <c r="ADO530" s="177"/>
      <c r="ADP530" s="177"/>
      <c r="ADQ530" s="177"/>
      <c r="ADR530" s="177"/>
      <c r="ADS530" s="177"/>
      <c r="ADT530" s="177"/>
      <c r="ADU530" s="177"/>
      <c r="ADV530" s="177"/>
      <c r="ADW530" s="177"/>
      <c r="ADX530" s="177"/>
      <c r="ADY530" s="177"/>
      <c r="ADZ530" s="177"/>
      <c r="AEA530" s="177"/>
      <c r="AEB530" s="177"/>
      <c r="AEC530" s="178"/>
      <c r="AED530" s="173" t="s">
        <v>156</v>
      </c>
      <c r="AEE530" s="174"/>
      <c r="AEF530" s="174"/>
      <c r="AEG530" s="174"/>
      <c r="AEH530" s="174"/>
      <c r="AEI530" s="174"/>
      <c r="AEJ530" s="174"/>
      <c r="AEK530" s="174"/>
      <c r="AEL530" s="174"/>
      <c r="AEM530" s="174"/>
      <c r="AEN530" s="174"/>
      <c r="AEO530" s="174"/>
      <c r="AEP530" s="174"/>
      <c r="AEQ530" s="174"/>
      <c r="AER530" s="174"/>
      <c r="AES530" s="174"/>
      <c r="AET530" s="174"/>
      <c r="AEU530" s="174"/>
      <c r="AEV530" s="174"/>
      <c r="AEW530" s="174"/>
      <c r="AEX530" s="175"/>
      <c r="AEY530" s="176" t="s">
        <v>212</v>
      </c>
      <c r="AEZ530" s="177"/>
      <c r="AFA530" s="177"/>
      <c r="AFB530" s="177"/>
      <c r="AFC530" s="177"/>
      <c r="AFD530" s="177"/>
      <c r="AFE530" s="177"/>
      <c r="AFF530" s="177"/>
      <c r="AFG530" s="177"/>
      <c r="AFH530" s="177"/>
      <c r="AFI530" s="177"/>
      <c r="AFJ530" s="177"/>
      <c r="AFK530" s="177"/>
      <c r="AFL530" s="177"/>
      <c r="AFM530" s="177"/>
      <c r="AFN530" s="177"/>
      <c r="AFO530" s="177"/>
      <c r="AFP530" s="177"/>
      <c r="AFQ530" s="177"/>
      <c r="AFR530" s="177"/>
      <c r="AFS530" s="178"/>
      <c r="AFT530" s="173" t="s">
        <v>157</v>
      </c>
      <c r="AFU530" s="174"/>
      <c r="AFV530" s="174"/>
      <c r="AFW530" s="174"/>
      <c r="AFX530" s="174"/>
      <c r="AFY530" s="174"/>
      <c r="AFZ530" s="174"/>
      <c r="AGA530" s="174"/>
      <c r="AGB530" s="174"/>
      <c r="AGC530" s="174"/>
      <c r="AGD530" s="174"/>
      <c r="AGE530" s="174"/>
      <c r="AGF530" s="174"/>
      <c r="AGG530" s="174"/>
      <c r="AGH530" s="174"/>
      <c r="AGI530" s="174"/>
      <c r="AGJ530" s="174"/>
      <c r="AGK530" s="174"/>
      <c r="AGL530" s="174"/>
      <c r="AGM530" s="174"/>
      <c r="AGN530" s="175"/>
      <c r="AGO530" s="176" t="s">
        <v>158</v>
      </c>
      <c r="AGP530" s="177"/>
      <c r="AGQ530" s="177"/>
      <c r="AGR530" s="177"/>
      <c r="AGS530" s="177"/>
      <c r="AGT530" s="177"/>
      <c r="AGU530" s="177"/>
      <c r="AGV530" s="177"/>
      <c r="AGW530" s="177"/>
      <c r="AGX530" s="177"/>
      <c r="AGY530" s="177"/>
      <c r="AGZ530" s="177"/>
      <c r="AHA530" s="177"/>
      <c r="AHB530" s="177"/>
      <c r="AHC530" s="177"/>
      <c r="AHD530" s="177"/>
      <c r="AHE530" s="177"/>
      <c r="AHF530" s="177"/>
      <c r="AHG530" s="177"/>
      <c r="AHH530" s="177"/>
      <c r="AHI530" s="178"/>
      <c r="AHJ530" s="173" t="s">
        <v>159</v>
      </c>
      <c r="AHK530" s="174"/>
      <c r="AHL530" s="174"/>
      <c r="AHM530" s="174"/>
      <c r="AHN530" s="174"/>
      <c r="AHO530" s="174"/>
      <c r="AHP530" s="174"/>
      <c r="AHQ530" s="174"/>
      <c r="AHR530" s="174"/>
      <c r="AHS530" s="174"/>
      <c r="AHT530" s="174"/>
      <c r="AHU530" s="174"/>
      <c r="AHV530" s="174"/>
      <c r="AHW530" s="174"/>
      <c r="AHX530" s="174"/>
      <c r="AHY530" s="174"/>
      <c r="AHZ530" s="174"/>
      <c r="AIA530" s="174"/>
      <c r="AIB530" s="174"/>
      <c r="AIC530" s="174"/>
      <c r="AID530" s="175"/>
      <c r="AIE530" s="176" t="s">
        <v>160</v>
      </c>
      <c r="AIF530" s="177"/>
      <c r="AIG530" s="177"/>
      <c r="AIH530" s="177"/>
      <c r="AII530" s="177"/>
      <c r="AIJ530" s="177"/>
      <c r="AIK530" s="177"/>
      <c r="AIL530" s="177"/>
      <c r="AIM530" s="177"/>
      <c r="AIN530" s="177"/>
      <c r="AIO530" s="177"/>
      <c r="AIP530" s="177"/>
      <c r="AIQ530" s="177"/>
      <c r="AIR530" s="177"/>
      <c r="AIS530" s="177"/>
      <c r="AIT530" s="177"/>
      <c r="AIU530" s="177"/>
      <c r="AIV530" s="177"/>
      <c r="AIW530" s="177"/>
      <c r="AIX530" s="177"/>
      <c r="AIY530" s="178"/>
      <c r="AIZ530" s="173" t="s">
        <v>161</v>
      </c>
      <c r="AJA530" s="174"/>
      <c r="AJB530" s="174"/>
      <c r="AJC530" s="174"/>
      <c r="AJD530" s="174"/>
      <c r="AJE530" s="174"/>
      <c r="AJF530" s="174"/>
      <c r="AJG530" s="174"/>
      <c r="AJH530" s="174"/>
      <c r="AJI530" s="174"/>
      <c r="AJJ530" s="174"/>
      <c r="AJK530" s="174"/>
      <c r="AJL530" s="174"/>
      <c r="AJM530" s="174"/>
      <c r="AJN530" s="174"/>
      <c r="AJO530" s="174"/>
      <c r="AJP530" s="174"/>
      <c r="AJQ530" s="174"/>
      <c r="AJR530" s="174"/>
      <c r="AJS530" s="174"/>
      <c r="AJT530" s="175"/>
      <c r="AJU530" s="176" t="s">
        <v>162</v>
      </c>
      <c r="AJV530" s="177"/>
      <c r="AJW530" s="177"/>
      <c r="AJX530" s="177"/>
      <c r="AJY530" s="177"/>
      <c r="AJZ530" s="177"/>
      <c r="AKA530" s="177"/>
      <c r="AKB530" s="177"/>
      <c r="AKC530" s="177"/>
      <c r="AKD530" s="177"/>
      <c r="AKE530" s="177"/>
      <c r="AKF530" s="177"/>
      <c r="AKG530" s="177"/>
      <c r="AKH530" s="177"/>
      <c r="AKI530" s="177"/>
      <c r="AKJ530" s="177"/>
      <c r="AKK530" s="177"/>
      <c r="AKL530" s="177"/>
      <c r="AKM530" s="177"/>
      <c r="AKN530" s="177"/>
      <c r="AKO530" s="178"/>
      <c r="AKP530" s="173" t="s">
        <v>163</v>
      </c>
      <c r="AKQ530" s="174"/>
      <c r="AKR530" s="174"/>
      <c r="AKS530" s="174"/>
      <c r="AKT530" s="174"/>
      <c r="AKU530" s="174"/>
      <c r="AKV530" s="174"/>
      <c r="AKW530" s="174"/>
      <c r="AKX530" s="174"/>
      <c r="AKY530" s="174"/>
      <c r="AKZ530" s="174"/>
      <c r="ALA530" s="174"/>
      <c r="ALB530" s="174"/>
      <c r="ALC530" s="174"/>
      <c r="ALD530" s="174"/>
      <c r="ALE530" s="174"/>
      <c r="ALF530" s="174"/>
      <c r="ALG530" s="174"/>
      <c r="ALH530" s="174"/>
      <c r="ALI530" s="174"/>
      <c r="ALJ530" s="175"/>
      <c r="ALK530" s="176" t="s">
        <v>164</v>
      </c>
      <c r="ALL530" s="177"/>
      <c r="ALM530" s="177"/>
      <c r="ALN530" s="177"/>
      <c r="ALO530" s="177"/>
      <c r="ALP530" s="177"/>
      <c r="ALQ530" s="177"/>
      <c r="ALR530" s="177"/>
      <c r="ALS530" s="177"/>
      <c r="ALT530" s="177"/>
      <c r="ALU530" s="177"/>
      <c r="ALV530" s="177"/>
      <c r="ALW530" s="177"/>
      <c r="ALX530" s="177"/>
      <c r="ALY530" s="177"/>
      <c r="ALZ530" s="177"/>
      <c r="AMA530" s="177"/>
      <c r="AMB530" s="177"/>
      <c r="AMC530" s="177"/>
      <c r="AMD530" s="177"/>
      <c r="AME530" s="178"/>
      <c r="AMF530" s="173" t="s">
        <v>165</v>
      </c>
      <c r="AMG530" s="174"/>
      <c r="AMH530" s="174"/>
      <c r="AMI530" s="174"/>
      <c r="AMJ530" s="174"/>
      <c r="AMK530" s="174"/>
      <c r="AML530" s="174"/>
      <c r="AMM530" s="174"/>
      <c r="AMN530" s="174"/>
      <c r="AMO530" s="174"/>
      <c r="AMP530" s="174"/>
      <c r="AMQ530" s="174"/>
      <c r="AMR530" s="174"/>
      <c r="AMS530" s="174"/>
      <c r="AMT530" s="174"/>
      <c r="AMU530" s="174"/>
      <c r="AMV530" s="174"/>
      <c r="AMW530" s="174"/>
      <c r="AMX530" s="174"/>
      <c r="AMY530" s="174"/>
      <c r="AMZ530" s="175"/>
      <c r="ANA530" s="176" t="s">
        <v>175</v>
      </c>
      <c r="ANB530" s="177"/>
      <c r="ANC530" s="177"/>
      <c r="AND530" s="177"/>
      <c r="ANE530" s="177"/>
      <c r="ANF530" s="177"/>
      <c r="ANG530" s="177"/>
      <c r="ANH530" s="177"/>
      <c r="ANI530" s="177"/>
      <c r="ANJ530" s="177"/>
      <c r="ANK530" s="177"/>
      <c r="ANL530" s="177"/>
      <c r="ANM530" s="177"/>
      <c r="ANN530" s="177"/>
      <c r="ANO530" s="177"/>
      <c r="ANP530" s="177"/>
      <c r="ANQ530" s="177"/>
      <c r="ANR530" s="177"/>
      <c r="ANS530" s="177"/>
      <c r="ANT530" s="177"/>
      <c r="ANU530" s="178"/>
      <c r="ANV530" s="173" t="s">
        <v>166</v>
      </c>
      <c r="ANW530" s="174"/>
      <c r="ANX530" s="174"/>
      <c r="ANY530" s="174"/>
      <c r="ANZ530" s="174"/>
      <c r="AOA530" s="174"/>
      <c r="AOB530" s="174"/>
      <c r="AOC530" s="174"/>
      <c r="AOD530" s="174"/>
      <c r="AOE530" s="174"/>
      <c r="AOF530" s="174"/>
      <c r="AOG530" s="174"/>
      <c r="AOH530" s="174"/>
      <c r="AOI530" s="174"/>
      <c r="AOJ530" s="174"/>
      <c r="AOK530" s="174"/>
      <c r="AOL530" s="174"/>
      <c r="AOM530" s="174"/>
      <c r="AON530" s="174"/>
      <c r="AOO530" s="174"/>
      <c r="AOP530" s="175"/>
      <c r="AOQ530" s="179" t="s">
        <v>167</v>
      </c>
      <c r="AOR530" s="180"/>
      <c r="AOS530" s="180"/>
      <c r="AOT530" s="180"/>
      <c r="AOU530" s="180"/>
      <c r="AOV530" s="180"/>
      <c r="AOW530" s="180"/>
      <c r="AOX530" s="180"/>
      <c r="AOY530" s="180"/>
      <c r="AOZ530" s="180"/>
      <c r="APA530" s="180"/>
      <c r="APB530" s="180"/>
      <c r="APC530" s="180"/>
      <c r="APD530" s="180"/>
      <c r="APE530" s="180"/>
      <c r="APF530" s="180"/>
      <c r="APG530" s="180"/>
      <c r="APH530" s="180"/>
      <c r="API530" s="180"/>
      <c r="APJ530" s="180"/>
      <c r="APK530" s="181"/>
      <c r="APL530" s="173" t="s">
        <v>168</v>
      </c>
      <c r="APM530" s="174"/>
      <c r="APN530" s="174"/>
      <c r="APO530" s="174"/>
      <c r="APP530" s="174"/>
      <c r="APQ530" s="174"/>
      <c r="APR530" s="174"/>
      <c r="APS530" s="174"/>
      <c r="APT530" s="174"/>
      <c r="APU530" s="174"/>
      <c r="APV530" s="174"/>
      <c r="APW530" s="174"/>
      <c r="APX530" s="174"/>
      <c r="APY530" s="174"/>
      <c r="APZ530" s="174"/>
      <c r="AQA530" s="174"/>
      <c r="AQB530" s="174"/>
      <c r="AQC530" s="174"/>
      <c r="AQD530" s="174"/>
      <c r="AQE530" s="174"/>
      <c r="AQF530" s="175"/>
      <c r="AQG530" s="179" t="s">
        <v>169</v>
      </c>
      <c r="AQH530" s="180"/>
      <c r="AQI530" s="180"/>
      <c r="AQJ530" s="180"/>
      <c r="AQK530" s="180"/>
      <c r="AQL530" s="180"/>
      <c r="AQM530" s="180"/>
      <c r="AQN530" s="180"/>
      <c r="AQO530" s="180"/>
      <c r="AQP530" s="180"/>
      <c r="AQQ530" s="180"/>
      <c r="AQR530" s="180"/>
      <c r="AQS530" s="180"/>
      <c r="AQT530" s="180"/>
      <c r="AQU530" s="180"/>
      <c r="AQV530" s="180"/>
      <c r="AQW530" s="180"/>
      <c r="AQX530" s="180"/>
      <c r="AQY530" s="180"/>
      <c r="AQZ530" s="180"/>
      <c r="ARA530" s="181"/>
      <c r="ARB530" s="173" t="s">
        <v>170</v>
      </c>
      <c r="ARC530" s="174"/>
      <c r="ARD530" s="174"/>
      <c r="ARE530" s="174"/>
      <c r="ARF530" s="174"/>
      <c r="ARG530" s="174"/>
      <c r="ARH530" s="174"/>
      <c r="ARI530" s="174"/>
      <c r="ARJ530" s="174"/>
      <c r="ARK530" s="174"/>
      <c r="ARL530" s="174"/>
      <c r="ARM530" s="174"/>
      <c r="ARN530" s="174"/>
      <c r="ARO530" s="174"/>
      <c r="ARP530" s="174"/>
      <c r="ARQ530" s="174"/>
      <c r="ARR530" s="174"/>
      <c r="ARS530" s="174"/>
      <c r="ART530" s="174"/>
      <c r="ARU530" s="174"/>
      <c r="ARV530" s="175"/>
      <c r="ARW530" s="179" t="s">
        <v>171</v>
      </c>
      <c r="ARX530" s="180"/>
      <c r="ARY530" s="180"/>
      <c r="ARZ530" s="180"/>
      <c r="ASA530" s="180"/>
      <c r="ASB530" s="180"/>
      <c r="ASC530" s="180"/>
      <c r="ASD530" s="180"/>
      <c r="ASE530" s="180"/>
      <c r="ASF530" s="180"/>
      <c r="ASG530" s="180"/>
      <c r="ASH530" s="180"/>
      <c r="ASI530" s="180"/>
      <c r="ASJ530" s="180"/>
      <c r="ASK530" s="180"/>
      <c r="ASL530" s="180"/>
      <c r="ASM530" s="180"/>
      <c r="ASN530" s="180"/>
      <c r="ASO530" s="180"/>
      <c r="ASP530" s="180"/>
      <c r="ASQ530" s="181"/>
      <c r="ASR530" s="173" t="s">
        <v>172</v>
      </c>
      <c r="ASS530" s="174"/>
      <c r="AST530" s="174"/>
      <c r="ASU530" s="174"/>
      <c r="ASV530" s="174"/>
      <c r="ASW530" s="174"/>
      <c r="ASX530" s="174"/>
      <c r="ASY530" s="174"/>
      <c r="ASZ530" s="174"/>
      <c r="ATA530" s="174"/>
      <c r="ATB530" s="174"/>
      <c r="ATC530" s="174"/>
      <c r="ATD530" s="174"/>
      <c r="ATE530" s="174"/>
      <c r="ATF530" s="174"/>
      <c r="ATG530" s="174"/>
      <c r="ATH530" s="174"/>
      <c r="ATI530" s="174"/>
      <c r="ATJ530" s="174"/>
      <c r="ATK530" s="174"/>
      <c r="ATL530" s="175"/>
      <c r="ATM530" s="179" t="s">
        <v>173</v>
      </c>
      <c r="ATN530" s="180"/>
      <c r="ATO530" s="180"/>
      <c r="ATP530" s="180"/>
      <c r="ATQ530" s="180"/>
      <c r="ATR530" s="180"/>
      <c r="ATS530" s="180"/>
      <c r="ATT530" s="180"/>
      <c r="ATU530" s="180"/>
      <c r="ATV530" s="180"/>
      <c r="ATW530" s="180"/>
      <c r="ATX530" s="180"/>
      <c r="ATY530" s="180"/>
      <c r="ATZ530" s="180"/>
      <c r="AUA530" s="180"/>
      <c r="AUB530" s="180"/>
      <c r="AUC530" s="180"/>
      <c r="AUD530" s="180"/>
      <c r="AUE530" s="180"/>
      <c r="AUF530" s="180"/>
      <c r="AUG530" s="181"/>
      <c r="AUH530" s="173" t="s">
        <v>174</v>
      </c>
      <c r="AUI530" s="174"/>
      <c r="AUJ530" s="174"/>
      <c r="AUK530" s="174"/>
      <c r="AUL530" s="174"/>
      <c r="AUM530" s="174"/>
      <c r="AUN530" s="174"/>
      <c r="AUO530" s="174"/>
      <c r="AUP530" s="174"/>
      <c r="AUQ530" s="174"/>
      <c r="AUR530" s="174"/>
      <c r="AUS530" s="174"/>
      <c r="AUT530" s="174"/>
      <c r="AUU530" s="174"/>
      <c r="AUV530" s="174"/>
      <c r="AUW530" s="174"/>
      <c r="AUX530" s="174"/>
      <c r="AUY530" s="174"/>
      <c r="AUZ530" s="174"/>
      <c r="AVA530" s="174"/>
      <c r="AVB530" s="175"/>
      <c r="AVC530" s="179" t="s">
        <v>213</v>
      </c>
      <c r="AVD530" s="180"/>
      <c r="AVE530" s="180"/>
      <c r="AVF530" s="180"/>
      <c r="AVG530" s="180"/>
      <c r="AVH530" s="180"/>
      <c r="AVI530" s="180"/>
      <c r="AVJ530" s="180"/>
      <c r="AVK530" s="180"/>
      <c r="AVL530" s="180"/>
      <c r="AVM530" s="180"/>
      <c r="AVN530" s="180"/>
      <c r="AVO530" s="180"/>
      <c r="AVP530" s="180"/>
      <c r="AVQ530" s="180"/>
      <c r="AVR530" s="180"/>
      <c r="AVS530" s="180"/>
      <c r="AVT530" s="180"/>
      <c r="AVU530" s="180"/>
      <c r="AVV530" s="180"/>
      <c r="AVW530" s="181"/>
    </row>
    <row r="531" spans="1:1271" ht="45.75" customHeight="1">
      <c r="A531" s="164"/>
      <c r="B531" s="165"/>
      <c r="C531" s="166"/>
      <c r="D531" s="149"/>
      <c r="E531" s="150"/>
      <c r="F531" s="170" t="s">
        <v>210</v>
      </c>
      <c r="G531" s="171"/>
      <c r="H531" s="172"/>
      <c r="I531" s="170" t="s">
        <v>211</v>
      </c>
      <c r="J531" s="171"/>
      <c r="K531" s="172"/>
      <c r="L531" s="182" t="s">
        <v>193</v>
      </c>
      <c r="M531" s="183"/>
      <c r="N531" s="184"/>
      <c r="O531" s="182" t="s">
        <v>194</v>
      </c>
      <c r="P531" s="183"/>
      <c r="Q531" s="184"/>
      <c r="R531" s="182" t="s">
        <v>195</v>
      </c>
      <c r="S531" s="183"/>
      <c r="T531" s="184"/>
      <c r="U531" s="182" t="s">
        <v>196</v>
      </c>
      <c r="V531" s="183"/>
      <c r="W531" s="184"/>
      <c r="X531" s="182" t="s">
        <v>197</v>
      </c>
      <c r="Y531" s="183"/>
      <c r="Z531" s="184"/>
      <c r="AA531" s="182" t="s">
        <v>198</v>
      </c>
      <c r="AB531" s="183"/>
      <c r="AC531" s="184"/>
      <c r="AD531" s="182" t="s">
        <v>199</v>
      </c>
      <c r="AE531" s="183"/>
      <c r="AF531" s="184"/>
      <c r="AG531" s="170" t="s">
        <v>193</v>
      </c>
      <c r="AH531" s="171"/>
      <c r="AI531" s="172"/>
      <c r="AJ531" s="170" t="s">
        <v>194</v>
      </c>
      <c r="AK531" s="171"/>
      <c r="AL531" s="172"/>
      <c r="AM531" s="170" t="s">
        <v>195</v>
      </c>
      <c r="AN531" s="171"/>
      <c r="AO531" s="172"/>
      <c r="AP531" s="170" t="s">
        <v>196</v>
      </c>
      <c r="AQ531" s="171"/>
      <c r="AR531" s="172"/>
      <c r="AS531" s="170" t="s">
        <v>197</v>
      </c>
      <c r="AT531" s="171"/>
      <c r="AU531" s="172"/>
      <c r="AV531" s="170" t="s">
        <v>198</v>
      </c>
      <c r="AW531" s="171"/>
      <c r="AX531" s="172"/>
      <c r="AY531" s="170" t="s">
        <v>199</v>
      </c>
      <c r="AZ531" s="171"/>
      <c r="BA531" s="172"/>
      <c r="BB531" s="182" t="s">
        <v>193</v>
      </c>
      <c r="BC531" s="183"/>
      <c r="BD531" s="184"/>
      <c r="BE531" s="182" t="s">
        <v>194</v>
      </c>
      <c r="BF531" s="183"/>
      <c r="BG531" s="184"/>
      <c r="BH531" s="182" t="s">
        <v>195</v>
      </c>
      <c r="BI531" s="183"/>
      <c r="BJ531" s="184"/>
      <c r="BK531" s="182" t="s">
        <v>196</v>
      </c>
      <c r="BL531" s="183"/>
      <c r="BM531" s="184"/>
      <c r="BN531" s="182" t="s">
        <v>197</v>
      </c>
      <c r="BO531" s="183"/>
      <c r="BP531" s="184"/>
      <c r="BQ531" s="182" t="s">
        <v>198</v>
      </c>
      <c r="BR531" s="183"/>
      <c r="BS531" s="184"/>
      <c r="BT531" s="182" t="s">
        <v>199</v>
      </c>
      <c r="BU531" s="183"/>
      <c r="BV531" s="184"/>
      <c r="BW531" s="170" t="s">
        <v>193</v>
      </c>
      <c r="BX531" s="171"/>
      <c r="BY531" s="172"/>
      <c r="BZ531" s="170" t="s">
        <v>194</v>
      </c>
      <c r="CA531" s="171"/>
      <c r="CB531" s="172"/>
      <c r="CC531" s="170" t="s">
        <v>195</v>
      </c>
      <c r="CD531" s="171"/>
      <c r="CE531" s="172"/>
      <c r="CF531" s="170" t="s">
        <v>196</v>
      </c>
      <c r="CG531" s="171"/>
      <c r="CH531" s="172"/>
      <c r="CI531" s="170" t="s">
        <v>197</v>
      </c>
      <c r="CJ531" s="171"/>
      <c r="CK531" s="172"/>
      <c r="CL531" s="170" t="s">
        <v>198</v>
      </c>
      <c r="CM531" s="171"/>
      <c r="CN531" s="172"/>
      <c r="CO531" s="170" t="s">
        <v>199</v>
      </c>
      <c r="CP531" s="171"/>
      <c r="CQ531" s="172"/>
      <c r="CR531" s="182" t="s">
        <v>193</v>
      </c>
      <c r="CS531" s="183"/>
      <c r="CT531" s="184"/>
      <c r="CU531" s="182" t="s">
        <v>194</v>
      </c>
      <c r="CV531" s="183"/>
      <c r="CW531" s="184"/>
      <c r="CX531" s="182" t="s">
        <v>195</v>
      </c>
      <c r="CY531" s="183"/>
      <c r="CZ531" s="184"/>
      <c r="DA531" s="182" t="s">
        <v>196</v>
      </c>
      <c r="DB531" s="183"/>
      <c r="DC531" s="184"/>
      <c r="DD531" s="182" t="s">
        <v>197</v>
      </c>
      <c r="DE531" s="183"/>
      <c r="DF531" s="184"/>
      <c r="DG531" s="182" t="s">
        <v>198</v>
      </c>
      <c r="DH531" s="183"/>
      <c r="DI531" s="184"/>
      <c r="DJ531" s="182" t="s">
        <v>199</v>
      </c>
      <c r="DK531" s="183"/>
      <c r="DL531" s="184"/>
      <c r="DM531" s="170" t="s">
        <v>193</v>
      </c>
      <c r="DN531" s="171"/>
      <c r="DO531" s="172"/>
      <c r="DP531" s="170" t="s">
        <v>194</v>
      </c>
      <c r="DQ531" s="171"/>
      <c r="DR531" s="172"/>
      <c r="DS531" s="170" t="s">
        <v>195</v>
      </c>
      <c r="DT531" s="171"/>
      <c r="DU531" s="172"/>
      <c r="DV531" s="170" t="s">
        <v>196</v>
      </c>
      <c r="DW531" s="171"/>
      <c r="DX531" s="172"/>
      <c r="DY531" s="170" t="s">
        <v>197</v>
      </c>
      <c r="DZ531" s="171"/>
      <c r="EA531" s="172"/>
      <c r="EB531" s="170" t="s">
        <v>198</v>
      </c>
      <c r="EC531" s="171"/>
      <c r="ED531" s="172"/>
      <c r="EE531" s="170" t="s">
        <v>199</v>
      </c>
      <c r="EF531" s="171"/>
      <c r="EG531" s="172"/>
      <c r="EH531" s="182" t="s">
        <v>193</v>
      </c>
      <c r="EI531" s="183"/>
      <c r="EJ531" s="184"/>
      <c r="EK531" s="182" t="s">
        <v>194</v>
      </c>
      <c r="EL531" s="183"/>
      <c r="EM531" s="184"/>
      <c r="EN531" s="182" t="s">
        <v>195</v>
      </c>
      <c r="EO531" s="183"/>
      <c r="EP531" s="184"/>
      <c r="EQ531" s="182" t="s">
        <v>196</v>
      </c>
      <c r="ER531" s="183"/>
      <c r="ES531" s="184"/>
      <c r="ET531" s="182" t="s">
        <v>197</v>
      </c>
      <c r="EU531" s="183"/>
      <c r="EV531" s="184"/>
      <c r="EW531" s="182" t="s">
        <v>198</v>
      </c>
      <c r="EX531" s="183"/>
      <c r="EY531" s="184"/>
      <c r="EZ531" s="182" t="s">
        <v>199</v>
      </c>
      <c r="FA531" s="183"/>
      <c r="FB531" s="184"/>
      <c r="FC531" s="170" t="s">
        <v>193</v>
      </c>
      <c r="FD531" s="171"/>
      <c r="FE531" s="172"/>
      <c r="FF531" s="170" t="s">
        <v>194</v>
      </c>
      <c r="FG531" s="171"/>
      <c r="FH531" s="172"/>
      <c r="FI531" s="170" t="s">
        <v>195</v>
      </c>
      <c r="FJ531" s="171"/>
      <c r="FK531" s="172"/>
      <c r="FL531" s="170" t="s">
        <v>196</v>
      </c>
      <c r="FM531" s="171"/>
      <c r="FN531" s="172"/>
      <c r="FO531" s="170" t="s">
        <v>197</v>
      </c>
      <c r="FP531" s="171"/>
      <c r="FQ531" s="172"/>
      <c r="FR531" s="170" t="s">
        <v>198</v>
      </c>
      <c r="FS531" s="171"/>
      <c r="FT531" s="172"/>
      <c r="FU531" s="170" t="s">
        <v>199</v>
      </c>
      <c r="FV531" s="171"/>
      <c r="FW531" s="172"/>
      <c r="FX531" s="182" t="s">
        <v>193</v>
      </c>
      <c r="FY531" s="183"/>
      <c r="FZ531" s="184"/>
      <c r="GA531" s="182" t="s">
        <v>194</v>
      </c>
      <c r="GB531" s="183"/>
      <c r="GC531" s="184"/>
      <c r="GD531" s="182" t="s">
        <v>195</v>
      </c>
      <c r="GE531" s="183"/>
      <c r="GF531" s="184"/>
      <c r="GG531" s="182" t="s">
        <v>196</v>
      </c>
      <c r="GH531" s="183"/>
      <c r="GI531" s="184"/>
      <c r="GJ531" s="182" t="s">
        <v>197</v>
      </c>
      <c r="GK531" s="183"/>
      <c r="GL531" s="184"/>
      <c r="GM531" s="182" t="s">
        <v>198</v>
      </c>
      <c r="GN531" s="183"/>
      <c r="GO531" s="184"/>
      <c r="GP531" s="182" t="s">
        <v>199</v>
      </c>
      <c r="GQ531" s="183"/>
      <c r="GR531" s="184"/>
      <c r="GS531" s="170" t="s">
        <v>193</v>
      </c>
      <c r="GT531" s="171"/>
      <c r="GU531" s="172"/>
      <c r="GV531" s="170" t="s">
        <v>194</v>
      </c>
      <c r="GW531" s="171"/>
      <c r="GX531" s="172"/>
      <c r="GY531" s="170" t="s">
        <v>195</v>
      </c>
      <c r="GZ531" s="171"/>
      <c r="HA531" s="172"/>
      <c r="HB531" s="170" t="s">
        <v>196</v>
      </c>
      <c r="HC531" s="171"/>
      <c r="HD531" s="172"/>
      <c r="HE531" s="170" t="s">
        <v>197</v>
      </c>
      <c r="HF531" s="171"/>
      <c r="HG531" s="172"/>
      <c r="HH531" s="170" t="s">
        <v>198</v>
      </c>
      <c r="HI531" s="171"/>
      <c r="HJ531" s="172"/>
      <c r="HK531" s="170" t="s">
        <v>199</v>
      </c>
      <c r="HL531" s="171"/>
      <c r="HM531" s="172"/>
      <c r="HN531" s="182" t="s">
        <v>193</v>
      </c>
      <c r="HO531" s="183"/>
      <c r="HP531" s="184"/>
      <c r="HQ531" s="182" t="s">
        <v>194</v>
      </c>
      <c r="HR531" s="183"/>
      <c r="HS531" s="184"/>
      <c r="HT531" s="182" t="s">
        <v>195</v>
      </c>
      <c r="HU531" s="183"/>
      <c r="HV531" s="184"/>
      <c r="HW531" s="182" t="s">
        <v>196</v>
      </c>
      <c r="HX531" s="183"/>
      <c r="HY531" s="184"/>
      <c r="HZ531" s="182" t="s">
        <v>197</v>
      </c>
      <c r="IA531" s="183"/>
      <c r="IB531" s="184"/>
      <c r="IC531" s="182" t="s">
        <v>198</v>
      </c>
      <c r="ID531" s="183"/>
      <c r="IE531" s="184"/>
      <c r="IF531" s="182" t="s">
        <v>199</v>
      </c>
      <c r="IG531" s="183"/>
      <c r="IH531" s="184"/>
      <c r="II531" s="170" t="s">
        <v>193</v>
      </c>
      <c r="IJ531" s="171"/>
      <c r="IK531" s="172"/>
      <c r="IL531" s="170" t="s">
        <v>194</v>
      </c>
      <c r="IM531" s="171"/>
      <c r="IN531" s="172"/>
      <c r="IO531" s="170" t="s">
        <v>195</v>
      </c>
      <c r="IP531" s="171"/>
      <c r="IQ531" s="172"/>
      <c r="IR531" s="170" t="s">
        <v>196</v>
      </c>
      <c r="IS531" s="171"/>
      <c r="IT531" s="172"/>
      <c r="IU531" s="170" t="s">
        <v>197</v>
      </c>
      <c r="IV531" s="171"/>
      <c r="IW531" s="172"/>
      <c r="IX531" s="170" t="s">
        <v>198</v>
      </c>
      <c r="IY531" s="171"/>
      <c r="IZ531" s="172"/>
      <c r="JA531" s="170" t="s">
        <v>199</v>
      </c>
      <c r="JB531" s="171"/>
      <c r="JC531" s="172"/>
      <c r="JD531" s="182" t="s">
        <v>193</v>
      </c>
      <c r="JE531" s="183"/>
      <c r="JF531" s="184"/>
      <c r="JG531" s="182" t="s">
        <v>194</v>
      </c>
      <c r="JH531" s="183"/>
      <c r="JI531" s="184"/>
      <c r="JJ531" s="182" t="s">
        <v>195</v>
      </c>
      <c r="JK531" s="183"/>
      <c r="JL531" s="184"/>
      <c r="JM531" s="182" t="s">
        <v>196</v>
      </c>
      <c r="JN531" s="183"/>
      <c r="JO531" s="184"/>
      <c r="JP531" s="182" t="s">
        <v>197</v>
      </c>
      <c r="JQ531" s="183"/>
      <c r="JR531" s="184"/>
      <c r="JS531" s="182" t="s">
        <v>198</v>
      </c>
      <c r="JT531" s="183"/>
      <c r="JU531" s="184"/>
      <c r="JV531" s="182" t="s">
        <v>199</v>
      </c>
      <c r="JW531" s="183"/>
      <c r="JX531" s="184"/>
      <c r="JY531" s="170" t="s">
        <v>193</v>
      </c>
      <c r="JZ531" s="171"/>
      <c r="KA531" s="172"/>
      <c r="KB531" s="170" t="s">
        <v>194</v>
      </c>
      <c r="KC531" s="171"/>
      <c r="KD531" s="172"/>
      <c r="KE531" s="170" t="s">
        <v>195</v>
      </c>
      <c r="KF531" s="171"/>
      <c r="KG531" s="172"/>
      <c r="KH531" s="170" t="s">
        <v>196</v>
      </c>
      <c r="KI531" s="171"/>
      <c r="KJ531" s="172"/>
      <c r="KK531" s="170" t="s">
        <v>197</v>
      </c>
      <c r="KL531" s="171"/>
      <c r="KM531" s="172"/>
      <c r="KN531" s="170" t="s">
        <v>198</v>
      </c>
      <c r="KO531" s="171"/>
      <c r="KP531" s="172"/>
      <c r="KQ531" s="170" t="s">
        <v>199</v>
      </c>
      <c r="KR531" s="171"/>
      <c r="KS531" s="172"/>
      <c r="KT531" s="170" t="s">
        <v>193</v>
      </c>
      <c r="KU531" s="171"/>
      <c r="KV531" s="172"/>
      <c r="KW531" s="170" t="s">
        <v>194</v>
      </c>
      <c r="KX531" s="171"/>
      <c r="KY531" s="172"/>
      <c r="KZ531" s="170" t="s">
        <v>195</v>
      </c>
      <c r="LA531" s="171"/>
      <c r="LB531" s="172"/>
      <c r="LC531" s="170" t="s">
        <v>196</v>
      </c>
      <c r="LD531" s="171"/>
      <c r="LE531" s="172"/>
      <c r="LF531" s="170" t="s">
        <v>197</v>
      </c>
      <c r="LG531" s="171"/>
      <c r="LH531" s="172"/>
      <c r="LI531" s="170" t="s">
        <v>198</v>
      </c>
      <c r="LJ531" s="171"/>
      <c r="LK531" s="172"/>
      <c r="LL531" s="170" t="s">
        <v>199</v>
      </c>
      <c r="LM531" s="171"/>
      <c r="LN531" s="172"/>
      <c r="LO531" s="170" t="s">
        <v>193</v>
      </c>
      <c r="LP531" s="171"/>
      <c r="LQ531" s="172"/>
      <c r="LR531" s="170" t="s">
        <v>194</v>
      </c>
      <c r="LS531" s="171"/>
      <c r="LT531" s="172"/>
      <c r="LU531" s="170" t="s">
        <v>195</v>
      </c>
      <c r="LV531" s="171"/>
      <c r="LW531" s="172"/>
      <c r="LX531" s="170" t="s">
        <v>196</v>
      </c>
      <c r="LY531" s="171"/>
      <c r="LZ531" s="172"/>
      <c r="MA531" s="170" t="s">
        <v>197</v>
      </c>
      <c r="MB531" s="171"/>
      <c r="MC531" s="172"/>
      <c r="MD531" s="170" t="s">
        <v>198</v>
      </c>
      <c r="ME531" s="171"/>
      <c r="MF531" s="172"/>
      <c r="MG531" s="170" t="s">
        <v>199</v>
      </c>
      <c r="MH531" s="171"/>
      <c r="MI531" s="172"/>
      <c r="MJ531" s="182" t="s">
        <v>193</v>
      </c>
      <c r="MK531" s="183"/>
      <c r="ML531" s="184"/>
      <c r="MM531" s="182" t="s">
        <v>194</v>
      </c>
      <c r="MN531" s="183"/>
      <c r="MO531" s="184"/>
      <c r="MP531" s="182" t="s">
        <v>195</v>
      </c>
      <c r="MQ531" s="183"/>
      <c r="MR531" s="184"/>
      <c r="MS531" s="182" t="s">
        <v>196</v>
      </c>
      <c r="MT531" s="183"/>
      <c r="MU531" s="184"/>
      <c r="MV531" s="182" t="s">
        <v>197</v>
      </c>
      <c r="MW531" s="183"/>
      <c r="MX531" s="184"/>
      <c r="MY531" s="182" t="s">
        <v>198</v>
      </c>
      <c r="MZ531" s="183"/>
      <c r="NA531" s="184"/>
      <c r="NB531" s="182" t="s">
        <v>199</v>
      </c>
      <c r="NC531" s="183"/>
      <c r="ND531" s="184"/>
      <c r="NE531" s="170" t="s">
        <v>193</v>
      </c>
      <c r="NF531" s="171"/>
      <c r="NG531" s="172"/>
      <c r="NH531" s="170" t="s">
        <v>194</v>
      </c>
      <c r="NI531" s="171"/>
      <c r="NJ531" s="172"/>
      <c r="NK531" s="170" t="s">
        <v>195</v>
      </c>
      <c r="NL531" s="171"/>
      <c r="NM531" s="172"/>
      <c r="NN531" s="170" t="s">
        <v>196</v>
      </c>
      <c r="NO531" s="171"/>
      <c r="NP531" s="172"/>
      <c r="NQ531" s="170" t="s">
        <v>197</v>
      </c>
      <c r="NR531" s="171"/>
      <c r="NS531" s="172"/>
      <c r="NT531" s="170" t="s">
        <v>198</v>
      </c>
      <c r="NU531" s="171"/>
      <c r="NV531" s="172"/>
      <c r="NW531" s="170" t="s">
        <v>199</v>
      </c>
      <c r="NX531" s="171"/>
      <c r="NY531" s="172"/>
      <c r="NZ531" s="182" t="s">
        <v>193</v>
      </c>
      <c r="OA531" s="183"/>
      <c r="OB531" s="184"/>
      <c r="OC531" s="182" t="s">
        <v>194</v>
      </c>
      <c r="OD531" s="183"/>
      <c r="OE531" s="184"/>
      <c r="OF531" s="182" t="s">
        <v>195</v>
      </c>
      <c r="OG531" s="183"/>
      <c r="OH531" s="184"/>
      <c r="OI531" s="182" t="s">
        <v>196</v>
      </c>
      <c r="OJ531" s="183"/>
      <c r="OK531" s="184"/>
      <c r="OL531" s="182" t="s">
        <v>197</v>
      </c>
      <c r="OM531" s="183"/>
      <c r="ON531" s="184"/>
      <c r="OO531" s="182" t="s">
        <v>198</v>
      </c>
      <c r="OP531" s="183"/>
      <c r="OQ531" s="184"/>
      <c r="OR531" s="182" t="s">
        <v>199</v>
      </c>
      <c r="OS531" s="183"/>
      <c r="OT531" s="184"/>
      <c r="OU531" s="170" t="s">
        <v>193</v>
      </c>
      <c r="OV531" s="171"/>
      <c r="OW531" s="172"/>
      <c r="OX531" s="170" t="s">
        <v>194</v>
      </c>
      <c r="OY531" s="171"/>
      <c r="OZ531" s="172"/>
      <c r="PA531" s="170" t="s">
        <v>195</v>
      </c>
      <c r="PB531" s="171"/>
      <c r="PC531" s="172"/>
      <c r="PD531" s="170" t="s">
        <v>196</v>
      </c>
      <c r="PE531" s="171"/>
      <c r="PF531" s="172"/>
      <c r="PG531" s="170" t="s">
        <v>197</v>
      </c>
      <c r="PH531" s="171"/>
      <c r="PI531" s="172"/>
      <c r="PJ531" s="170" t="s">
        <v>198</v>
      </c>
      <c r="PK531" s="171"/>
      <c r="PL531" s="172"/>
      <c r="PM531" s="170" t="s">
        <v>199</v>
      </c>
      <c r="PN531" s="171"/>
      <c r="PO531" s="172"/>
      <c r="PP531" s="182" t="s">
        <v>193</v>
      </c>
      <c r="PQ531" s="183"/>
      <c r="PR531" s="184"/>
      <c r="PS531" s="182" t="s">
        <v>194</v>
      </c>
      <c r="PT531" s="183"/>
      <c r="PU531" s="184"/>
      <c r="PV531" s="182" t="s">
        <v>195</v>
      </c>
      <c r="PW531" s="183"/>
      <c r="PX531" s="184"/>
      <c r="PY531" s="182" t="s">
        <v>196</v>
      </c>
      <c r="PZ531" s="183"/>
      <c r="QA531" s="184"/>
      <c r="QB531" s="182" t="s">
        <v>197</v>
      </c>
      <c r="QC531" s="183"/>
      <c r="QD531" s="184"/>
      <c r="QE531" s="182" t="s">
        <v>198</v>
      </c>
      <c r="QF531" s="183"/>
      <c r="QG531" s="184"/>
      <c r="QH531" s="182" t="s">
        <v>199</v>
      </c>
      <c r="QI531" s="183"/>
      <c r="QJ531" s="184"/>
      <c r="QK531" s="170" t="s">
        <v>193</v>
      </c>
      <c r="QL531" s="171"/>
      <c r="QM531" s="172"/>
      <c r="QN531" s="170" t="s">
        <v>194</v>
      </c>
      <c r="QO531" s="171"/>
      <c r="QP531" s="172"/>
      <c r="QQ531" s="170" t="s">
        <v>195</v>
      </c>
      <c r="QR531" s="171"/>
      <c r="QS531" s="172"/>
      <c r="QT531" s="170" t="s">
        <v>196</v>
      </c>
      <c r="QU531" s="171"/>
      <c r="QV531" s="172"/>
      <c r="QW531" s="170" t="s">
        <v>197</v>
      </c>
      <c r="QX531" s="171"/>
      <c r="QY531" s="172"/>
      <c r="QZ531" s="170" t="s">
        <v>198</v>
      </c>
      <c r="RA531" s="171"/>
      <c r="RB531" s="172"/>
      <c r="RC531" s="170" t="s">
        <v>199</v>
      </c>
      <c r="RD531" s="171"/>
      <c r="RE531" s="172"/>
      <c r="RF531" s="182" t="s">
        <v>193</v>
      </c>
      <c r="RG531" s="183"/>
      <c r="RH531" s="184"/>
      <c r="RI531" s="182" t="s">
        <v>194</v>
      </c>
      <c r="RJ531" s="183"/>
      <c r="RK531" s="184"/>
      <c r="RL531" s="182" t="s">
        <v>195</v>
      </c>
      <c r="RM531" s="183"/>
      <c r="RN531" s="184"/>
      <c r="RO531" s="182" t="s">
        <v>196</v>
      </c>
      <c r="RP531" s="183"/>
      <c r="RQ531" s="184"/>
      <c r="RR531" s="182" t="s">
        <v>197</v>
      </c>
      <c r="RS531" s="183"/>
      <c r="RT531" s="184"/>
      <c r="RU531" s="182" t="s">
        <v>198</v>
      </c>
      <c r="RV531" s="183"/>
      <c r="RW531" s="184"/>
      <c r="RX531" s="182" t="s">
        <v>199</v>
      </c>
      <c r="RY531" s="183"/>
      <c r="RZ531" s="184"/>
      <c r="SA531" s="170" t="s">
        <v>193</v>
      </c>
      <c r="SB531" s="171"/>
      <c r="SC531" s="172"/>
      <c r="SD531" s="170" t="s">
        <v>194</v>
      </c>
      <c r="SE531" s="171"/>
      <c r="SF531" s="172"/>
      <c r="SG531" s="170" t="s">
        <v>195</v>
      </c>
      <c r="SH531" s="171"/>
      <c r="SI531" s="172"/>
      <c r="SJ531" s="170" t="s">
        <v>196</v>
      </c>
      <c r="SK531" s="171"/>
      <c r="SL531" s="172"/>
      <c r="SM531" s="170" t="s">
        <v>197</v>
      </c>
      <c r="SN531" s="171"/>
      <c r="SO531" s="172"/>
      <c r="SP531" s="170" t="s">
        <v>198</v>
      </c>
      <c r="SQ531" s="171"/>
      <c r="SR531" s="172"/>
      <c r="SS531" s="170" t="s">
        <v>199</v>
      </c>
      <c r="ST531" s="171"/>
      <c r="SU531" s="172"/>
      <c r="SV531" s="182" t="s">
        <v>193</v>
      </c>
      <c r="SW531" s="183"/>
      <c r="SX531" s="184"/>
      <c r="SY531" s="182" t="s">
        <v>194</v>
      </c>
      <c r="SZ531" s="183"/>
      <c r="TA531" s="184"/>
      <c r="TB531" s="182" t="s">
        <v>195</v>
      </c>
      <c r="TC531" s="183"/>
      <c r="TD531" s="184"/>
      <c r="TE531" s="182" t="s">
        <v>196</v>
      </c>
      <c r="TF531" s="183"/>
      <c r="TG531" s="184"/>
      <c r="TH531" s="182" t="s">
        <v>197</v>
      </c>
      <c r="TI531" s="183"/>
      <c r="TJ531" s="184"/>
      <c r="TK531" s="182" t="s">
        <v>198</v>
      </c>
      <c r="TL531" s="183"/>
      <c r="TM531" s="184"/>
      <c r="TN531" s="182" t="s">
        <v>199</v>
      </c>
      <c r="TO531" s="183"/>
      <c r="TP531" s="184"/>
      <c r="TQ531" s="170" t="s">
        <v>193</v>
      </c>
      <c r="TR531" s="171"/>
      <c r="TS531" s="172"/>
      <c r="TT531" s="170" t="s">
        <v>194</v>
      </c>
      <c r="TU531" s="171"/>
      <c r="TV531" s="172"/>
      <c r="TW531" s="170" t="s">
        <v>195</v>
      </c>
      <c r="TX531" s="171"/>
      <c r="TY531" s="172"/>
      <c r="TZ531" s="170" t="s">
        <v>196</v>
      </c>
      <c r="UA531" s="171"/>
      <c r="UB531" s="172"/>
      <c r="UC531" s="170" t="s">
        <v>197</v>
      </c>
      <c r="UD531" s="171"/>
      <c r="UE531" s="172"/>
      <c r="UF531" s="170" t="s">
        <v>198</v>
      </c>
      <c r="UG531" s="171"/>
      <c r="UH531" s="172"/>
      <c r="UI531" s="170" t="s">
        <v>199</v>
      </c>
      <c r="UJ531" s="171"/>
      <c r="UK531" s="172"/>
      <c r="UL531" s="182" t="s">
        <v>193</v>
      </c>
      <c r="UM531" s="183"/>
      <c r="UN531" s="184"/>
      <c r="UO531" s="182" t="s">
        <v>194</v>
      </c>
      <c r="UP531" s="183"/>
      <c r="UQ531" s="184"/>
      <c r="UR531" s="182" t="s">
        <v>195</v>
      </c>
      <c r="US531" s="183"/>
      <c r="UT531" s="184"/>
      <c r="UU531" s="182" t="s">
        <v>196</v>
      </c>
      <c r="UV531" s="183"/>
      <c r="UW531" s="184"/>
      <c r="UX531" s="182" t="s">
        <v>197</v>
      </c>
      <c r="UY531" s="183"/>
      <c r="UZ531" s="184"/>
      <c r="VA531" s="182" t="s">
        <v>198</v>
      </c>
      <c r="VB531" s="183"/>
      <c r="VC531" s="184"/>
      <c r="VD531" s="182" t="s">
        <v>199</v>
      </c>
      <c r="VE531" s="183"/>
      <c r="VF531" s="184"/>
      <c r="VG531" s="170" t="s">
        <v>193</v>
      </c>
      <c r="VH531" s="171"/>
      <c r="VI531" s="172"/>
      <c r="VJ531" s="170" t="s">
        <v>194</v>
      </c>
      <c r="VK531" s="171"/>
      <c r="VL531" s="172"/>
      <c r="VM531" s="170" t="s">
        <v>195</v>
      </c>
      <c r="VN531" s="171"/>
      <c r="VO531" s="172"/>
      <c r="VP531" s="170" t="s">
        <v>196</v>
      </c>
      <c r="VQ531" s="171"/>
      <c r="VR531" s="172"/>
      <c r="VS531" s="170" t="s">
        <v>197</v>
      </c>
      <c r="VT531" s="171"/>
      <c r="VU531" s="172"/>
      <c r="VV531" s="170" t="s">
        <v>198</v>
      </c>
      <c r="VW531" s="171"/>
      <c r="VX531" s="172"/>
      <c r="VY531" s="170" t="s">
        <v>199</v>
      </c>
      <c r="VZ531" s="171"/>
      <c r="WA531" s="172"/>
      <c r="WB531" s="182" t="s">
        <v>193</v>
      </c>
      <c r="WC531" s="183"/>
      <c r="WD531" s="184"/>
      <c r="WE531" s="182" t="s">
        <v>194</v>
      </c>
      <c r="WF531" s="183"/>
      <c r="WG531" s="184"/>
      <c r="WH531" s="182" t="s">
        <v>195</v>
      </c>
      <c r="WI531" s="183"/>
      <c r="WJ531" s="184"/>
      <c r="WK531" s="182" t="s">
        <v>196</v>
      </c>
      <c r="WL531" s="183"/>
      <c r="WM531" s="184"/>
      <c r="WN531" s="182" t="s">
        <v>197</v>
      </c>
      <c r="WO531" s="183"/>
      <c r="WP531" s="184"/>
      <c r="WQ531" s="182" t="s">
        <v>198</v>
      </c>
      <c r="WR531" s="183"/>
      <c r="WS531" s="184"/>
      <c r="WT531" s="182" t="s">
        <v>199</v>
      </c>
      <c r="WU531" s="183"/>
      <c r="WV531" s="184"/>
      <c r="WW531" s="170" t="s">
        <v>193</v>
      </c>
      <c r="WX531" s="171"/>
      <c r="WY531" s="172"/>
      <c r="WZ531" s="170" t="s">
        <v>194</v>
      </c>
      <c r="XA531" s="171"/>
      <c r="XB531" s="172"/>
      <c r="XC531" s="170" t="s">
        <v>195</v>
      </c>
      <c r="XD531" s="171"/>
      <c r="XE531" s="172"/>
      <c r="XF531" s="170" t="s">
        <v>196</v>
      </c>
      <c r="XG531" s="171"/>
      <c r="XH531" s="172"/>
      <c r="XI531" s="170" t="s">
        <v>197</v>
      </c>
      <c r="XJ531" s="171"/>
      <c r="XK531" s="172"/>
      <c r="XL531" s="170" t="s">
        <v>198</v>
      </c>
      <c r="XM531" s="171"/>
      <c r="XN531" s="172"/>
      <c r="XO531" s="170" t="s">
        <v>199</v>
      </c>
      <c r="XP531" s="171"/>
      <c r="XQ531" s="172"/>
      <c r="XR531" s="182" t="s">
        <v>193</v>
      </c>
      <c r="XS531" s="183"/>
      <c r="XT531" s="184"/>
      <c r="XU531" s="182" t="s">
        <v>194</v>
      </c>
      <c r="XV531" s="183"/>
      <c r="XW531" s="184"/>
      <c r="XX531" s="182" t="s">
        <v>195</v>
      </c>
      <c r="XY531" s="183"/>
      <c r="XZ531" s="184"/>
      <c r="YA531" s="182" t="s">
        <v>196</v>
      </c>
      <c r="YB531" s="183"/>
      <c r="YC531" s="184"/>
      <c r="YD531" s="182" t="s">
        <v>197</v>
      </c>
      <c r="YE531" s="183"/>
      <c r="YF531" s="184"/>
      <c r="YG531" s="182" t="s">
        <v>198</v>
      </c>
      <c r="YH531" s="183"/>
      <c r="YI531" s="184"/>
      <c r="YJ531" s="182" t="s">
        <v>199</v>
      </c>
      <c r="YK531" s="183"/>
      <c r="YL531" s="184"/>
      <c r="YM531" s="170" t="s">
        <v>193</v>
      </c>
      <c r="YN531" s="171"/>
      <c r="YO531" s="172"/>
      <c r="YP531" s="170" t="s">
        <v>194</v>
      </c>
      <c r="YQ531" s="171"/>
      <c r="YR531" s="172"/>
      <c r="YS531" s="170" t="s">
        <v>195</v>
      </c>
      <c r="YT531" s="171"/>
      <c r="YU531" s="172"/>
      <c r="YV531" s="170" t="s">
        <v>196</v>
      </c>
      <c r="YW531" s="171"/>
      <c r="YX531" s="172"/>
      <c r="YY531" s="170" t="s">
        <v>197</v>
      </c>
      <c r="YZ531" s="171"/>
      <c r="ZA531" s="172"/>
      <c r="ZB531" s="170" t="s">
        <v>198</v>
      </c>
      <c r="ZC531" s="171"/>
      <c r="ZD531" s="172"/>
      <c r="ZE531" s="170" t="s">
        <v>199</v>
      </c>
      <c r="ZF531" s="171"/>
      <c r="ZG531" s="172"/>
      <c r="ZH531" s="182" t="s">
        <v>193</v>
      </c>
      <c r="ZI531" s="183"/>
      <c r="ZJ531" s="184"/>
      <c r="ZK531" s="182" t="s">
        <v>194</v>
      </c>
      <c r="ZL531" s="183"/>
      <c r="ZM531" s="184"/>
      <c r="ZN531" s="182" t="s">
        <v>195</v>
      </c>
      <c r="ZO531" s="183"/>
      <c r="ZP531" s="184"/>
      <c r="ZQ531" s="182" t="s">
        <v>196</v>
      </c>
      <c r="ZR531" s="183"/>
      <c r="ZS531" s="184"/>
      <c r="ZT531" s="182" t="s">
        <v>197</v>
      </c>
      <c r="ZU531" s="183"/>
      <c r="ZV531" s="184"/>
      <c r="ZW531" s="182" t="s">
        <v>198</v>
      </c>
      <c r="ZX531" s="183"/>
      <c r="ZY531" s="184"/>
      <c r="ZZ531" s="182" t="s">
        <v>199</v>
      </c>
      <c r="AAA531" s="183"/>
      <c r="AAB531" s="184"/>
      <c r="AAC531" s="170" t="s">
        <v>193</v>
      </c>
      <c r="AAD531" s="171"/>
      <c r="AAE531" s="172"/>
      <c r="AAF531" s="170" t="s">
        <v>194</v>
      </c>
      <c r="AAG531" s="171"/>
      <c r="AAH531" s="172"/>
      <c r="AAI531" s="170" t="s">
        <v>195</v>
      </c>
      <c r="AAJ531" s="171"/>
      <c r="AAK531" s="172"/>
      <c r="AAL531" s="170" t="s">
        <v>196</v>
      </c>
      <c r="AAM531" s="171"/>
      <c r="AAN531" s="172"/>
      <c r="AAO531" s="170" t="s">
        <v>197</v>
      </c>
      <c r="AAP531" s="171"/>
      <c r="AAQ531" s="172"/>
      <c r="AAR531" s="170" t="s">
        <v>198</v>
      </c>
      <c r="AAS531" s="171"/>
      <c r="AAT531" s="172"/>
      <c r="AAU531" s="170" t="s">
        <v>199</v>
      </c>
      <c r="AAV531" s="171"/>
      <c r="AAW531" s="172"/>
      <c r="AAX531" s="182" t="s">
        <v>193</v>
      </c>
      <c r="AAY531" s="183"/>
      <c r="AAZ531" s="184"/>
      <c r="ABA531" s="182" t="s">
        <v>194</v>
      </c>
      <c r="ABB531" s="183"/>
      <c r="ABC531" s="184"/>
      <c r="ABD531" s="182" t="s">
        <v>195</v>
      </c>
      <c r="ABE531" s="183"/>
      <c r="ABF531" s="184"/>
      <c r="ABG531" s="182" t="s">
        <v>196</v>
      </c>
      <c r="ABH531" s="183"/>
      <c r="ABI531" s="184"/>
      <c r="ABJ531" s="182" t="s">
        <v>197</v>
      </c>
      <c r="ABK531" s="183"/>
      <c r="ABL531" s="184"/>
      <c r="ABM531" s="182" t="s">
        <v>198</v>
      </c>
      <c r="ABN531" s="183"/>
      <c r="ABO531" s="184"/>
      <c r="ABP531" s="182" t="s">
        <v>199</v>
      </c>
      <c r="ABQ531" s="183"/>
      <c r="ABR531" s="184"/>
      <c r="ABS531" s="170" t="s">
        <v>193</v>
      </c>
      <c r="ABT531" s="171"/>
      <c r="ABU531" s="172"/>
      <c r="ABV531" s="170" t="s">
        <v>194</v>
      </c>
      <c r="ABW531" s="171"/>
      <c r="ABX531" s="172"/>
      <c r="ABY531" s="170" t="s">
        <v>195</v>
      </c>
      <c r="ABZ531" s="171"/>
      <c r="ACA531" s="172"/>
      <c r="ACB531" s="170" t="s">
        <v>196</v>
      </c>
      <c r="ACC531" s="171"/>
      <c r="ACD531" s="172"/>
      <c r="ACE531" s="170" t="s">
        <v>197</v>
      </c>
      <c r="ACF531" s="171"/>
      <c r="ACG531" s="172"/>
      <c r="ACH531" s="170" t="s">
        <v>198</v>
      </c>
      <c r="ACI531" s="171"/>
      <c r="ACJ531" s="172"/>
      <c r="ACK531" s="170" t="s">
        <v>199</v>
      </c>
      <c r="ACL531" s="171"/>
      <c r="ACM531" s="172"/>
      <c r="ACN531" s="182" t="s">
        <v>193</v>
      </c>
      <c r="ACO531" s="183"/>
      <c r="ACP531" s="184"/>
      <c r="ACQ531" s="182" t="s">
        <v>194</v>
      </c>
      <c r="ACR531" s="183"/>
      <c r="ACS531" s="184"/>
      <c r="ACT531" s="182" t="s">
        <v>195</v>
      </c>
      <c r="ACU531" s="183"/>
      <c r="ACV531" s="184"/>
      <c r="ACW531" s="182" t="s">
        <v>196</v>
      </c>
      <c r="ACX531" s="183"/>
      <c r="ACY531" s="184"/>
      <c r="ACZ531" s="182" t="s">
        <v>197</v>
      </c>
      <c r="ADA531" s="183"/>
      <c r="ADB531" s="184"/>
      <c r="ADC531" s="182" t="s">
        <v>198</v>
      </c>
      <c r="ADD531" s="183"/>
      <c r="ADE531" s="184"/>
      <c r="ADF531" s="182" t="s">
        <v>199</v>
      </c>
      <c r="ADG531" s="183"/>
      <c r="ADH531" s="184"/>
      <c r="ADI531" s="170" t="s">
        <v>193</v>
      </c>
      <c r="ADJ531" s="171"/>
      <c r="ADK531" s="172"/>
      <c r="ADL531" s="170" t="s">
        <v>194</v>
      </c>
      <c r="ADM531" s="171"/>
      <c r="ADN531" s="172"/>
      <c r="ADO531" s="170" t="s">
        <v>195</v>
      </c>
      <c r="ADP531" s="171"/>
      <c r="ADQ531" s="172"/>
      <c r="ADR531" s="170" t="s">
        <v>196</v>
      </c>
      <c r="ADS531" s="171"/>
      <c r="ADT531" s="172"/>
      <c r="ADU531" s="170" t="s">
        <v>197</v>
      </c>
      <c r="ADV531" s="171"/>
      <c r="ADW531" s="172"/>
      <c r="ADX531" s="170" t="s">
        <v>198</v>
      </c>
      <c r="ADY531" s="171"/>
      <c r="ADZ531" s="172"/>
      <c r="AEA531" s="170" t="s">
        <v>199</v>
      </c>
      <c r="AEB531" s="171"/>
      <c r="AEC531" s="172"/>
      <c r="AED531" s="182" t="s">
        <v>193</v>
      </c>
      <c r="AEE531" s="183"/>
      <c r="AEF531" s="184"/>
      <c r="AEG531" s="182" t="s">
        <v>194</v>
      </c>
      <c r="AEH531" s="183"/>
      <c r="AEI531" s="184"/>
      <c r="AEJ531" s="182" t="s">
        <v>195</v>
      </c>
      <c r="AEK531" s="183"/>
      <c r="AEL531" s="184"/>
      <c r="AEM531" s="182" t="s">
        <v>196</v>
      </c>
      <c r="AEN531" s="183"/>
      <c r="AEO531" s="184"/>
      <c r="AEP531" s="182" t="s">
        <v>197</v>
      </c>
      <c r="AEQ531" s="183"/>
      <c r="AER531" s="184"/>
      <c r="AES531" s="182" t="s">
        <v>198</v>
      </c>
      <c r="AET531" s="183"/>
      <c r="AEU531" s="184"/>
      <c r="AEV531" s="182" t="s">
        <v>199</v>
      </c>
      <c r="AEW531" s="183"/>
      <c r="AEX531" s="184"/>
      <c r="AEY531" s="170" t="s">
        <v>193</v>
      </c>
      <c r="AEZ531" s="171"/>
      <c r="AFA531" s="172"/>
      <c r="AFB531" s="170" t="s">
        <v>194</v>
      </c>
      <c r="AFC531" s="171"/>
      <c r="AFD531" s="172"/>
      <c r="AFE531" s="170" t="s">
        <v>195</v>
      </c>
      <c r="AFF531" s="171"/>
      <c r="AFG531" s="172"/>
      <c r="AFH531" s="170" t="s">
        <v>196</v>
      </c>
      <c r="AFI531" s="171"/>
      <c r="AFJ531" s="172"/>
      <c r="AFK531" s="170" t="s">
        <v>197</v>
      </c>
      <c r="AFL531" s="171"/>
      <c r="AFM531" s="172"/>
      <c r="AFN531" s="170" t="s">
        <v>198</v>
      </c>
      <c r="AFO531" s="171"/>
      <c r="AFP531" s="172"/>
      <c r="AFQ531" s="170" t="s">
        <v>199</v>
      </c>
      <c r="AFR531" s="171"/>
      <c r="AFS531" s="172"/>
      <c r="AFT531" s="182" t="s">
        <v>193</v>
      </c>
      <c r="AFU531" s="183"/>
      <c r="AFV531" s="184"/>
      <c r="AFW531" s="182" t="s">
        <v>194</v>
      </c>
      <c r="AFX531" s="183"/>
      <c r="AFY531" s="184"/>
      <c r="AFZ531" s="182" t="s">
        <v>195</v>
      </c>
      <c r="AGA531" s="183"/>
      <c r="AGB531" s="184"/>
      <c r="AGC531" s="182" t="s">
        <v>196</v>
      </c>
      <c r="AGD531" s="183"/>
      <c r="AGE531" s="184"/>
      <c r="AGF531" s="182" t="s">
        <v>197</v>
      </c>
      <c r="AGG531" s="183"/>
      <c r="AGH531" s="184"/>
      <c r="AGI531" s="182" t="s">
        <v>198</v>
      </c>
      <c r="AGJ531" s="183"/>
      <c r="AGK531" s="184"/>
      <c r="AGL531" s="182" t="s">
        <v>199</v>
      </c>
      <c r="AGM531" s="183"/>
      <c r="AGN531" s="184"/>
      <c r="AGO531" s="170" t="s">
        <v>193</v>
      </c>
      <c r="AGP531" s="171"/>
      <c r="AGQ531" s="172"/>
      <c r="AGR531" s="170" t="s">
        <v>194</v>
      </c>
      <c r="AGS531" s="171"/>
      <c r="AGT531" s="172"/>
      <c r="AGU531" s="170" t="s">
        <v>195</v>
      </c>
      <c r="AGV531" s="171"/>
      <c r="AGW531" s="172"/>
      <c r="AGX531" s="170" t="s">
        <v>196</v>
      </c>
      <c r="AGY531" s="171"/>
      <c r="AGZ531" s="172"/>
      <c r="AHA531" s="170" t="s">
        <v>197</v>
      </c>
      <c r="AHB531" s="171"/>
      <c r="AHC531" s="172"/>
      <c r="AHD531" s="170" t="s">
        <v>198</v>
      </c>
      <c r="AHE531" s="171"/>
      <c r="AHF531" s="172"/>
      <c r="AHG531" s="170" t="s">
        <v>199</v>
      </c>
      <c r="AHH531" s="171"/>
      <c r="AHI531" s="172"/>
      <c r="AHJ531" s="182" t="s">
        <v>193</v>
      </c>
      <c r="AHK531" s="183"/>
      <c r="AHL531" s="184"/>
      <c r="AHM531" s="182" t="s">
        <v>194</v>
      </c>
      <c r="AHN531" s="183"/>
      <c r="AHO531" s="184"/>
      <c r="AHP531" s="182" t="s">
        <v>195</v>
      </c>
      <c r="AHQ531" s="183"/>
      <c r="AHR531" s="184"/>
      <c r="AHS531" s="182" t="s">
        <v>196</v>
      </c>
      <c r="AHT531" s="183"/>
      <c r="AHU531" s="184"/>
      <c r="AHV531" s="182" t="s">
        <v>197</v>
      </c>
      <c r="AHW531" s="183"/>
      <c r="AHX531" s="184"/>
      <c r="AHY531" s="182" t="s">
        <v>198</v>
      </c>
      <c r="AHZ531" s="183"/>
      <c r="AIA531" s="184"/>
      <c r="AIB531" s="182" t="s">
        <v>199</v>
      </c>
      <c r="AIC531" s="183"/>
      <c r="AID531" s="184"/>
      <c r="AIE531" s="170" t="s">
        <v>193</v>
      </c>
      <c r="AIF531" s="171"/>
      <c r="AIG531" s="172"/>
      <c r="AIH531" s="170" t="s">
        <v>194</v>
      </c>
      <c r="AII531" s="171"/>
      <c r="AIJ531" s="172"/>
      <c r="AIK531" s="170" t="s">
        <v>195</v>
      </c>
      <c r="AIL531" s="171"/>
      <c r="AIM531" s="172"/>
      <c r="AIN531" s="170" t="s">
        <v>196</v>
      </c>
      <c r="AIO531" s="171"/>
      <c r="AIP531" s="172"/>
      <c r="AIQ531" s="170" t="s">
        <v>197</v>
      </c>
      <c r="AIR531" s="171"/>
      <c r="AIS531" s="172"/>
      <c r="AIT531" s="170" t="s">
        <v>198</v>
      </c>
      <c r="AIU531" s="171"/>
      <c r="AIV531" s="172"/>
      <c r="AIW531" s="170" t="s">
        <v>199</v>
      </c>
      <c r="AIX531" s="171"/>
      <c r="AIY531" s="172"/>
      <c r="AIZ531" s="182" t="s">
        <v>193</v>
      </c>
      <c r="AJA531" s="183"/>
      <c r="AJB531" s="184"/>
      <c r="AJC531" s="182" t="s">
        <v>194</v>
      </c>
      <c r="AJD531" s="183"/>
      <c r="AJE531" s="184"/>
      <c r="AJF531" s="182" t="s">
        <v>195</v>
      </c>
      <c r="AJG531" s="183"/>
      <c r="AJH531" s="184"/>
      <c r="AJI531" s="182" t="s">
        <v>196</v>
      </c>
      <c r="AJJ531" s="183"/>
      <c r="AJK531" s="184"/>
      <c r="AJL531" s="182" t="s">
        <v>197</v>
      </c>
      <c r="AJM531" s="183"/>
      <c r="AJN531" s="184"/>
      <c r="AJO531" s="182" t="s">
        <v>198</v>
      </c>
      <c r="AJP531" s="183"/>
      <c r="AJQ531" s="184"/>
      <c r="AJR531" s="182" t="s">
        <v>199</v>
      </c>
      <c r="AJS531" s="183"/>
      <c r="AJT531" s="184"/>
      <c r="AJU531" s="170" t="s">
        <v>193</v>
      </c>
      <c r="AJV531" s="171"/>
      <c r="AJW531" s="172"/>
      <c r="AJX531" s="170" t="s">
        <v>194</v>
      </c>
      <c r="AJY531" s="171"/>
      <c r="AJZ531" s="172"/>
      <c r="AKA531" s="170" t="s">
        <v>195</v>
      </c>
      <c r="AKB531" s="171"/>
      <c r="AKC531" s="172"/>
      <c r="AKD531" s="170" t="s">
        <v>196</v>
      </c>
      <c r="AKE531" s="171"/>
      <c r="AKF531" s="172"/>
      <c r="AKG531" s="170" t="s">
        <v>197</v>
      </c>
      <c r="AKH531" s="171"/>
      <c r="AKI531" s="172"/>
      <c r="AKJ531" s="170" t="s">
        <v>198</v>
      </c>
      <c r="AKK531" s="171"/>
      <c r="AKL531" s="172"/>
      <c r="AKM531" s="170" t="s">
        <v>199</v>
      </c>
      <c r="AKN531" s="171"/>
      <c r="AKO531" s="172"/>
      <c r="AKP531" s="182" t="s">
        <v>193</v>
      </c>
      <c r="AKQ531" s="183"/>
      <c r="AKR531" s="184"/>
      <c r="AKS531" s="182" t="s">
        <v>194</v>
      </c>
      <c r="AKT531" s="183"/>
      <c r="AKU531" s="184"/>
      <c r="AKV531" s="182" t="s">
        <v>195</v>
      </c>
      <c r="AKW531" s="183"/>
      <c r="AKX531" s="184"/>
      <c r="AKY531" s="182" t="s">
        <v>196</v>
      </c>
      <c r="AKZ531" s="183"/>
      <c r="ALA531" s="184"/>
      <c r="ALB531" s="182" t="s">
        <v>197</v>
      </c>
      <c r="ALC531" s="183"/>
      <c r="ALD531" s="184"/>
      <c r="ALE531" s="182" t="s">
        <v>198</v>
      </c>
      <c r="ALF531" s="183"/>
      <c r="ALG531" s="184"/>
      <c r="ALH531" s="182" t="s">
        <v>199</v>
      </c>
      <c r="ALI531" s="183"/>
      <c r="ALJ531" s="184"/>
      <c r="ALK531" s="170" t="s">
        <v>193</v>
      </c>
      <c r="ALL531" s="171"/>
      <c r="ALM531" s="172"/>
      <c r="ALN531" s="170" t="s">
        <v>194</v>
      </c>
      <c r="ALO531" s="171"/>
      <c r="ALP531" s="172"/>
      <c r="ALQ531" s="170" t="s">
        <v>195</v>
      </c>
      <c r="ALR531" s="171"/>
      <c r="ALS531" s="172"/>
      <c r="ALT531" s="170" t="s">
        <v>196</v>
      </c>
      <c r="ALU531" s="171"/>
      <c r="ALV531" s="172"/>
      <c r="ALW531" s="170" t="s">
        <v>197</v>
      </c>
      <c r="ALX531" s="171"/>
      <c r="ALY531" s="172"/>
      <c r="ALZ531" s="170" t="s">
        <v>198</v>
      </c>
      <c r="AMA531" s="171"/>
      <c r="AMB531" s="172"/>
      <c r="AMC531" s="170" t="s">
        <v>199</v>
      </c>
      <c r="AMD531" s="171"/>
      <c r="AME531" s="172"/>
      <c r="AMF531" s="182" t="s">
        <v>193</v>
      </c>
      <c r="AMG531" s="183"/>
      <c r="AMH531" s="184"/>
      <c r="AMI531" s="182" t="s">
        <v>194</v>
      </c>
      <c r="AMJ531" s="183"/>
      <c r="AMK531" s="184"/>
      <c r="AML531" s="182" t="s">
        <v>195</v>
      </c>
      <c r="AMM531" s="183"/>
      <c r="AMN531" s="184"/>
      <c r="AMO531" s="182" t="s">
        <v>196</v>
      </c>
      <c r="AMP531" s="183"/>
      <c r="AMQ531" s="184"/>
      <c r="AMR531" s="182" t="s">
        <v>197</v>
      </c>
      <c r="AMS531" s="183"/>
      <c r="AMT531" s="184"/>
      <c r="AMU531" s="182" t="s">
        <v>198</v>
      </c>
      <c r="AMV531" s="183"/>
      <c r="AMW531" s="184"/>
      <c r="AMX531" s="182" t="s">
        <v>199</v>
      </c>
      <c r="AMY531" s="183"/>
      <c r="AMZ531" s="184"/>
      <c r="ANA531" s="170" t="s">
        <v>193</v>
      </c>
      <c r="ANB531" s="171"/>
      <c r="ANC531" s="172"/>
      <c r="AND531" s="170" t="s">
        <v>194</v>
      </c>
      <c r="ANE531" s="171"/>
      <c r="ANF531" s="172"/>
      <c r="ANG531" s="170" t="s">
        <v>195</v>
      </c>
      <c r="ANH531" s="171"/>
      <c r="ANI531" s="172"/>
      <c r="ANJ531" s="170" t="s">
        <v>196</v>
      </c>
      <c r="ANK531" s="171"/>
      <c r="ANL531" s="172"/>
      <c r="ANM531" s="170" t="s">
        <v>197</v>
      </c>
      <c r="ANN531" s="171"/>
      <c r="ANO531" s="172"/>
      <c r="ANP531" s="170" t="s">
        <v>198</v>
      </c>
      <c r="ANQ531" s="171"/>
      <c r="ANR531" s="172"/>
      <c r="ANS531" s="170" t="s">
        <v>199</v>
      </c>
      <c r="ANT531" s="171"/>
      <c r="ANU531" s="172"/>
      <c r="ANV531" s="182" t="s">
        <v>193</v>
      </c>
      <c r="ANW531" s="183"/>
      <c r="ANX531" s="184"/>
      <c r="ANY531" s="182" t="s">
        <v>194</v>
      </c>
      <c r="ANZ531" s="183"/>
      <c r="AOA531" s="184"/>
      <c r="AOB531" s="182" t="s">
        <v>195</v>
      </c>
      <c r="AOC531" s="183"/>
      <c r="AOD531" s="184"/>
      <c r="AOE531" s="182" t="s">
        <v>196</v>
      </c>
      <c r="AOF531" s="183"/>
      <c r="AOG531" s="184"/>
      <c r="AOH531" s="182" t="s">
        <v>197</v>
      </c>
      <c r="AOI531" s="183"/>
      <c r="AOJ531" s="184"/>
      <c r="AOK531" s="182" t="s">
        <v>198</v>
      </c>
      <c r="AOL531" s="183"/>
      <c r="AOM531" s="184"/>
      <c r="AON531" s="182" t="s">
        <v>199</v>
      </c>
      <c r="AOO531" s="183"/>
      <c r="AOP531" s="184"/>
      <c r="AOQ531" s="170" t="s">
        <v>193</v>
      </c>
      <c r="AOR531" s="171"/>
      <c r="AOS531" s="172"/>
      <c r="AOT531" s="170" t="s">
        <v>194</v>
      </c>
      <c r="AOU531" s="171"/>
      <c r="AOV531" s="172"/>
      <c r="AOW531" s="170" t="s">
        <v>195</v>
      </c>
      <c r="AOX531" s="171"/>
      <c r="AOY531" s="172"/>
      <c r="AOZ531" s="170" t="s">
        <v>196</v>
      </c>
      <c r="APA531" s="171"/>
      <c r="APB531" s="172"/>
      <c r="APC531" s="170" t="s">
        <v>197</v>
      </c>
      <c r="APD531" s="171"/>
      <c r="APE531" s="172"/>
      <c r="APF531" s="170" t="s">
        <v>198</v>
      </c>
      <c r="APG531" s="171"/>
      <c r="APH531" s="172"/>
      <c r="API531" s="170" t="s">
        <v>199</v>
      </c>
      <c r="APJ531" s="171"/>
      <c r="APK531" s="172"/>
      <c r="APL531" s="182" t="s">
        <v>193</v>
      </c>
      <c r="APM531" s="183"/>
      <c r="APN531" s="184"/>
      <c r="APO531" s="182" t="s">
        <v>194</v>
      </c>
      <c r="APP531" s="183"/>
      <c r="APQ531" s="184"/>
      <c r="APR531" s="182" t="s">
        <v>195</v>
      </c>
      <c r="APS531" s="183"/>
      <c r="APT531" s="184"/>
      <c r="APU531" s="182" t="s">
        <v>196</v>
      </c>
      <c r="APV531" s="183"/>
      <c r="APW531" s="184"/>
      <c r="APX531" s="182" t="s">
        <v>197</v>
      </c>
      <c r="APY531" s="183"/>
      <c r="APZ531" s="184"/>
      <c r="AQA531" s="182" t="s">
        <v>198</v>
      </c>
      <c r="AQB531" s="183"/>
      <c r="AQC531" s="184"/>
      <c r="AQD531" s="182" t="s">
        <v>199</v>
      </c>
      <c r="AQE531" s="183"/>
      <c r="AQF531" s="184"/>
      <c r="AQG531" s="170" t="s">
        <v>193</v>
      </c>
      <c r="AQH531" s="171"/>
      <c r="AQI531" s="172"/>
      <c r="AQJ531" s="170" t="s">
        <v>194</v>
      </c>
      <c r="AQK531" s="171"/>
      <c r="AQL531" s="172"/>
      <c r="AQM531" s="170" t="s">
        <v>195</v>
      </c>
      <c r="AQN531" s="171"/>
      <c r="AQO531" s="172"/>
      <c r="AQP531" s="170" t="s">
        <v>196</v>
      </c>
      <c r="AQQ531" s="171"/>
      <c r="AQR531" s="172"/>
      <c r="AQS531" s="170" t="s">
        <v>197</v>
      </c>
      <c r="AQT531" s="171"/>
      <c r="AQU531" s="172"/>
      <c r="AQV531" s="170" t="s">
        <v>198</v>
      </c>
      <c r="AQW531" s="171"/>
      <c r="AQX531" s="172"/>
      <c r="AQY531" s="170" t="s">
        <v>199</v>
      </c>
      <c r="AQZ531" s="171"/>
      <c r="ARA531" s="172"/>
      <c r="ARB531" s="182" t="s">
        <v>193</v>
      </c>
      <c r="ARC531" s="183"/>
      <c r="ARD531" s="184"/>
      <c r="ARE531" s="182" t="s">
        <v>194</v>
      </c>
      <c r="ARF531" s="183"/>
      <c r="ARG531" s="184"/>
      <c r="ARH531" s="182" t="s">
        <v>195</v>
      </c>
      <c r="ARI531" s="183"/>
      <c r="ARJ531" s="184"/>
      <c r="ARK531" s="182" t="s">
        <v>196</v>
      </c>
      <c r="ARL531" s="183"/>
      <c r="ARM531" s="184"/>
      <c r="ARN531" s="182" t="s">
        <v>197</v>
      </c>
      <c r="ARO531" s="183"/>
      <c r="ARP531" s="184"/>
      <c r="ARQ531" s="182" t="s">
        <v>198</v>
      </c>
      <c r="ARR531" s="183"/>
      <c r="ARS531" s="184"/>
      <c r="ART531" s="182" t="s">
        <v>199</v>
      </c>
      <c r="ARU531" s="183"/>
      <c r="ARV531" s="184"/>
      <c r="ARW531" s="170" t="s">
        <v>193</v>
      </c>
      <c r="ARX531" s="171"/>
      <c r="ARY531" s="172"/>
      <c r="ARZ531" s="170" t="s">
        <v>194</v>
      </c>
      <c r="ASA531" s="171"/>
      <c r="ASB531" s="172"/>
      <c r="ASC531" s="170" t="s">
        <v>195</v>
      </c>
      <c r="ASD531" s="171"/>
      <c r="ASE531" s="172"/>
      <c r="ASF531" s="170" t="s">
        <v>196</v>
      </c>
      <c r="ASG531" s="171"/>
      <c r="ASH531" s="172"/>
      <c r="ASI531" s="170" t="s">
        <v>197</v>
      </c>
      <c r="ASJ531" s="171"/>
      <c r="ASK531" s="172"/>
      <c r="ASL531" s="170" t="s">
        <v>198</v>
      </c>
      <c r="ASM531" s="171"/>
      <c r="ASN531" s="172"/>
      <c r="ASO531" s="170" t="s">
        <v>199</v>
      </c>
      <c r="ASP531" s="171"/>
      <c r="ASQ531" s="172"/>
      <c r="ASR531" s="182" t="s">
        <v>193</v>
      </c>
      <c r="ASS531" s="183"/>
      <c r="AST531" s="184"/>
      <c r="ASU531" s="182" t="s">
        <v>194</v>
      </c>
      <c r="ASV531" s="183"/>
      <c r="ASW531" s="184"/>
      <c r="ASX531" s="182" t="s">
        <v>195</v>
      </c>
      <c r="ASY531" s="183"/>
      <c r="ASZ531" s="184"/>
      <c r="ATA531" s="182" t="s">
        <v>196</v>
      </c>
      <c r="ATB531" s="183"/>
      <c r="ATC531" s="184"/>
      <c r="ATD531" s="182" t="s">
        <v>197</v>
      </c>
      <c r="ATE531" s="183"/>
      <c r="ATF531" s="184"/>
      <c r="ATG531" s="182" t="s">
        <v>198</v>
      </c>
      <c r="ATH531" s="183"/>
      <c r="ATI531" s="184"/>
      <c r="ATJ531" s="182" t="s">
        <v>199</v>
      </c>
      <c r="ATK531" s="183"/>
      <c r="ATL531" s="184"/>
      <c r="ATM531" s="170" t="s">
        <v>193</v>
      </c>
      <c r="ATN531" s="171"/>
      <c r="ATO531" s="172"/>
      <c r="ATP531" s="170" t="s">
        <v>194</v>
      </c>
      <c r="ATQ531" s="171"/>
      <c r="ATR531" s="172"/>
      <c r="ATS531" s="170" t="s">
        <v>195</v>
      </c>
      <c r="ATT531" s="171"/>
      <c r="ATU531" s="172"/>
      <c r="ATV531" s="170" t="s">
        <v>196</v>
      </c>
      <c r="ATW531" s="171"/>
      <c r="ATX531" s="172"/>
      <c r="ATY531" s="170" t="s">
        <v>197</v>
      </c>
      <c r="ATZ531" s="171"/>
      <c r="AUA531" s="172"/>
      <c r="AUB531" s="170" t="s">
        <v>198</v>
      </c>
      <c r="AUC531" s="171"/>
      <c r="AUD531" s="172"/>
      <c r="AUE531" s="170" t="s">
        <v>199</v>
      </c>
      <c r="AUF531" s="171"/>
      <c r="AUG531" s="172"/>
      <c r="AUH531" s="182" t="s">
        <v>193</v>
      </c>
      <c r="AUI531" s="183"/>
      <c r="AUJ531" s="184"/>
      <c r="AUK531" s="182" t="s">
        <v>194</v>
      </c>
      <c r="AUL531" s="183"/>
      <c r="AUM531" s="184"/>
      <c r="AUN531" s="182" t="s">
        <v>195</v>
      </c>
      <c r="AUO531" s="183"/>
      <c r="AUP531" s="184"/>
      <c r="AUQ531" s="182" t="s">
        <v>196</v>
      </c>
      <c r="AUR531" s="183"/>
      <c r="AUS531" s="184"/>
      <c r="AUT531" s="182" t="s">
        <v>197</v>
      </c>
      <c r="AUU531" s="183"/>
      <c r="AUV531" s="184"/>
      <c r="AUW531" s="182" t="s">
        <v>198</v>
      </c>
      <c r="AUX531" s="183"/>
      <c r="AUY531" s="184"/>
      <c r="AUZ531" s="182" t="s">
        <v>199</v>
      </c>
      <c r="AVA531" s="183"/>
      <c r="AVB531" s="184"/>
      <c r="AVC531" s="170" t="s">
        <v>193</v>
      </c>
      <c r="AVD531" s="171"/>
      <c r="AVE531" s="172"/>
      <c r="AVF531" s="170" t="s">
        <v>194</v>
      </c>
      <c r="AVG531" s="171"/>
      <c r="AVH531" s="172"/>
      <c r="AVI531" s="170" t="s">
        <v>195</v>
      </c>
      <c r="AVJ531" s="171"/>
      <c r="AVK531" s="172"/>
      <c r="AVL531" s="170" t="s">
        <v>196</v>
      </c>
      <c r="AVM531" s="171"/>
      <c r="AVN531" s="172"/>
      <c r="AVO531" s="170" t="s">
        <v>197</v>
      </c>
      <c r="AVP531" s="171"/>
      <c r="AVQ531" s="172"/>
      <c r="AVR531" s="170" t="s">
        <v>198</v>
      </c>
      <c r="AVS531" s="171"/>
      <c r="AVT531" s="172"/>
      <c r="AVU531" s="170" t="s">
        <v>199</v>
      </c>
      <c r="AVV531" s="171"/>
      <c r="AVW531" s="172"/>
    </row>
    <row r="532" spans="1:1271">
      <c r="A532" s="113"/>
      <c r="B532" s="132"/>
      <c r="C532" s="114"/>
      <c r="D532" s="115"/>
      <c r="E532" s="116"/>
      <c r="F532" s="113">
        <v>2019</v>
      </c>
      <c r="G532" s="113">
        <v>2020</v>
      </c>
      <c r="H532" s="113">
        <v>2021</v>
      </c>
      <c r="I532" s="113">
        <v>2019</v>
      </c>
      <c r="J532" s="113">
        <v>2020</v>
      </c>
      <c r="K532" s="113">
        <v>2021</v>
      </c>
      <c r="L532" s="113">
        <v>2019</v>
      </c>
      <c r="M532" s="113">
        <v>2020</v>
      </c>
      <c r="N532" s="113">
        <v>2021</v>
      </c>
      <c r="O532" s="113">
        <v>2019</v>
      </c>
      <c r="P532" s="113">
        <v>2020</v>
      </c>
      <c r="Q532" s="113">
        <v>2021</v>
      </c>
      <c r="R532" s="113">
        <v>2019</v>
      </c>
      <c r="S532" s="113">
        <v>2020</v>
      </c>
      <c r="T532" s="113">
        <v>2021</v>
      </c>
      <c r="U532" s="113">
        <v>2019</v>
      </c>
      <c r="V532" s="113">
        <v>2020</v>
      </c>
      <c r="W532" s="113">
        <v>2021</v>
      </c>
      <c r="X532" s="113">
        <v>2019</v>
      </c>
      <c r="Y532" s="113">
        <v>2020</v>
      </c>
      <c r="Z532" s="113">
        <v>2021</v>
      </c>
      <c r="AA532" s="113">
        <v>2019</v>
      </c>
      <c r="AB532" s="113">
        <v>2020</v>
      </c>
      <c r="AC532" s="113">
        <v>2021</v>
      </c>
      <c r="AD532" s="113">
        <v>2019</v>
      </c>
      <c r="AE532" s="113">
        <v>2020</v>
      </c>
      <c r="AF532" s="113">
        <v>2021</v>
      </c>
      <c r="AG532" s="113">
        <v>2019</v>
      </c>
      <c r="AH532" s="113">
        <v>2020</v>
      </c>
      <c r="AI532" s="113">
        <v>2021</v>
      </c>
      <c r="AJ532" s="113">
        <v>2019</v>
      </c>
      <c r="AK532" s="113">
        <v>2020</v>
      </c>
      <c r="AL532" s="113">
        <v>2021</v>
      </c>
      <c r="AM532" s="113">
        <v>2019</v>
      </c>
      <c r="AN532" s="113">
        <v>2020</v>
      </c>
      <c r="AO532" s="113">
        <v>2021</v>
      </c>
      <c r="AP532" s="113">
        <v>2019</v>
      </c>
      <c r="AQ532" s="113">
        <v>2020</v>
      </c>
      <c r="AR532" s="113">
        <v>2021</v>
      </c>
      <c r="AS532" s="113">
        <v>2019</v>
      </c>
      <c r="AT532" s="113">
        <v>2020</v>
      </c>
      <c r="AU532" s="113">
        <v>2021</v>
      </c>
      <c r="AV532" s="113">
        <v>2019</v>
      </c>
      <c r="AW532" s="113">
        <v>2020</v>
      </c>
      <c r="AX532" s="113">
        <v>2021</v>
      </c>
      <c r="AY532" s="113">
        <v>2019</v>
      </c>
      <c r="AZ532" s="113">
        <v>2020</v>
      </c>
      <c r="BA532" s="113">
        <v>2021</v>
      </c>
      <c r="BB532" s="113">
        <v>2019</v>
      </c>
      <c r="BC532" s="113">
        <v>2020</v>
      </c>
      <c r="BD532" s="113">
        <v>2021</v>
      </c>
      <c r="BE532" s="113">
        <v>2019</v>
      </c>
      <c r="BF532" s="113">
        <v>2020</v>
      </c>
      <c r="BG532" s="113">
        <v>2021</v>
      </c>
      <c r="BH532" s="113">
        <v>2019</v>
      </c>
      <c r="BI532" s="113">
        <v>2020</v>
      </c>
      <c r="BJ532" s="113">
        <v>2021</v>
      </c>
      <c r="BK532" s="113">
        <v>2019</v>
      </c>
      <c r="BL532" s="113">
        <v>2020</v>
      </c>
      <c r="BM532" s="113">
        <v>2021</v>
      </c>
      <c r="BN532" s="113">
        <v>2019</v>
      </c>
      <c r="BO532" s="113">
        <v>2020</v>
      </c>
      <c r="BP532" s="113">
        <v>2021</v>
      </c>
      <c r="BQ532" s="113">
        <v>2019</v>
      </c>
      <c r="BR532" s="113">
        <v>2020</v>
      </c>
      <c r="BS532" s="113">
        <v>2021</v>
      </c>
      <c r="BT532" s="113">
        <v>2019</v>
      </c>
      <c r="BU532" s="113">
        <v>2020</v>
      </c>
      <c r="BV532" s="113">
        <v>2021</v>
      </c>
      <c r="BW532" s="113">
        <v>2019</v>
      </c>
      <c r="BX532" s="113">
        <v>2020</v>
      </c>
      <c r="BY532" s="113">
        <v>2021</v>
      </c>
      <c r="BZ532" s="113">
        <v>2019</v>
      </c>
      <c r="CA532" s="113">
        <v>2020</v>
      </c>
      <c r="CB532" s="113">
        <v>2021</v>
      </c>
      <c r="CC532" s="113">
        <v>2019</v>
      </c>
      <c r="CD532" s="113">
        <v>2020</v>
      </c>
      <c r="CE532" s="113">
        <v>2021</v>
      </c>
      <c r="CF532" s="113">
        <v>2019</v>
      </c>
      <c r="CG532" s="113">
        <v>2020</v>
      </c>
      <c r="CH532" s="113">
        <v>2021</v>
      </c>
      <c r="CI532" s="113">
        <v>2019</v>
      </c>
      <c r="CJ532" s="113">
        <v>2020</v>
      </c>
      <c r="CK532" s="113">
        <v>2021</v>
      </c>
      <c r="CL532" s="113">
        <v>2019</v>
      </c>
      <c r="CM532" s="113">
        <v>2020</v>
      </c>
      <c r="CN532" s="113">
        <v>2021</v>
      </c>
      <c r="CO532" s="113">
        <v>2019</v>
      </c>
      <c r="CP532" s="113">
        <v>2020</v>
      </c>
      <c r="CQ532" s="113">
        <v>2021</v>
      </c>
      <c r="CR532" s="113">
        <v>2019</v>
      </c>
      <c r="CS532" s="113">
        <v>2020</v>
      </c>
      <c r="CT532" s="113">
        <v>2021</v>
      </c>
      <c r="CU532" s="113">
        <v>2019</v>
      </c>
      <c r="CV532" s="113">
        <v>2020</v>
      </c>
      <c r="CW532" s="113">
        <v>2021</v>
      </c>
      <c r="CX532" s="113">
        <v>2019</v>
      </c>
      <c r="CY532" s="113">
        <v>2020</v>
      </c>
      <c r="CZ532" s="113">
        <v>2021</v>
      </c>
      <c r="DA532" s="113">
        <v>2019</v>
      </c>
      <c r="DB532" s="113">
        <v>2020</v>
      </c>
      <c r="DC532" s="113">
        <v>2021</v>
      </c>
      <c r="DD532" s="113">
        <v>2019</v>
      </c>
      <c r="DE532" s="113">
        <v>2020</v>
      </c>
      <c r="DF532" s="113">
        <v>2021</v>
      </c>
      <c r="DG532" s="113">
        <v>2019</v>
      </c>
      <c r="DH532" s="113">
        <v>2020</v>
      </c>
      <c r="DI532" s="113">
        <v>2021</v>
      </c>
      <c r="DJ532" s="113">
        <v>2019</v>
      </c>
      <c r="DK532" s="113">
        <v>2020</v>
      </c>
      <c r="DL532" s="113">
        <v>2021</v>
      </c>
      <c r="DM532" s="113">
        <v>2019</v>
      </c>
      <c r="DN532" s="113">
        <v>2020</v>
      </c>
      <c r="DO532" s="113">
        <v>2021</v>
      </c>
      <c r="DP532" s="113">
        <v>2019</v>
      </c>
      <c r="DQ532" s="113">
        <v>2020</v>
      </c>
      <c r="DR532" s="113">
        <v>2021</v>
      </c>
      <c r="DS532" s="113">
        <v>2019</v>
      </c>
      <c r="DT532" s="113">
        <v>2020</v>
      </c>
      <c r="DU532" s="113">
        <v>2021</v>
      </c>
      <c r="DV532" s="113">
        <v>2019</v>
      </c>
      <c r="DW532" s="113">
        <v>2020</v>
      </c>
      <c r="DX532" s="113">
        <v>2021</v>
      </c>
      <c r="DY532" s="113">
        <v>2019</v>
      </c>
      <c r="DZ532" s="113">
        <v>2020</v>
      </c>
      <c r="EA532" s="113">
        <v>2021</v>
      </c>
      <c r="EB532" s="113">
        <v>2019</v>
      </c>
      <c r="EC532" s="113">
        <v>2020</v>
      </c>
      <c r="ED532" s="113">
        <v>2021</v>
      </c>
      <c r="EE532" s="113">
        <v>2019</v>
      </c>
      <c r="EF532" s="113">
        <v>2020</v>
      </c>
      <c r="EG532" s="113">
        <v>2021</v>
      </c>
      <c r="EH532" s="113">
        <v>2019</v>
      </c>
      <c r="EI532" s="113">
        <v>2020</v>
      </c>
      <c r="EJ532" s="113">
        <v>2021</v>
      </c>
      <c r="EK532" s="113">
        <v>2019</v>
      </c>
      <c r="EL532" s="113">
        <v>2020</v>
      </c>
      <c r="EM532" s="113">
        <v>2021</v>
      </c>
      <c r="EN532" s="113">
        <v>2019</v>
      </c>
      <c r="EO532" s="113">
        <v>2020</v>
      </c>
      <c r="EP532" s="113">
        <v>2021</v>
      </c>
      <c r="EQ532" s="113">
        <v>2019</v>
      </c>
      <c r="ER532" s="113">
        <v>2020</v>
      </c>
      <c r="ES532" s="113">
        <v>2021</v>
      </c>
      <c r="ET532" s="113">
        <v>2019</v>
      </c>
      <c r="EU532" s="113">
        <v>2020</v>
      </c>
      <c r="EV532" s="113">
        <v>2021</v>
      </c>
      <c r="EW532" s="113">
        <v>2019</v>
      </c>
      <c r="EX532" s="113">
        <v>2020</v>
      </c>
      <c r="EY532" s="113">
        <v>2021</v>
      </c>
      <c r="EZ532" s="113">
        <v>2019</v>
      </c>
      <c r="FA532" s="113">
        <v>2020</v>
      </c>
      <c r="FB532" s="113">
        <v>2021</v>
      </c>
      <c r="FC532" s="113">
        <v>2019</v>
      </c>
      <c r="FD532" s="113">
        <v>2020</v>
      </c>
      <c r="FE532" s="113">
        <v>2021</v>
      </c>
      <c r="FF532" s="113">
        <v>2019</v>
      </c>
      <c r="FG532" s="113">
        <v>2020</v>
      </c>
      <c r="FH532" s="113">
        <v>2021</v>
      </c>
      <c r="FI532" s="113">
        <v>2019</v>
      </c>
      <c r="FJ532" s="113">
        <v>2020</v>
      </c>
      <c r="FK532" s="113">
        <v>2021</v>
      </c>
      <c r="FL532" s="113">
        <v>2019</v>
      </c>
      <c r="FM532" s="113">
        <v>2020</v>
      </c>
      <c r="FN532" s="113">
        <v>2021</v>
      </c>
      <c r="FO532" s="113">
        <v>2019</v>
      </c>
      <c r="FP532" s="113">
        <v>2020</v>
      </c>
      <c r="FQ532" s="113">
        <v>2021</v>
      </c>
      <c r="FR532" s="113">
        <v>2019</v>
      </c>
      <c r="FS532" s="113">
        <v>2020</v>
      </c>
      <c r="FT532" s="113">
        <v>2021</v>
      </c>
      <c r="FU532" s="113">
        <v>2019</v>
      </c>
      <c r="FV532" s="113">
        <v>2020</v>
      </c>
      <c r="FW532" s="113">
        <v>2021</v>
      </c>
      <c r="FX532" s="113">
        <v>2019</v>
      </c>
      <c r="FY532" s="113">
        <v>2020</v>
      </c>
      <c r="FZ532" s="113">
        <v>2021</v>
      </c>
      <c r="GA532" s="113">
        <v>2019</v>
      </c>
      <c r="GB532" s="113">
        <v>2020</v>
      </c>
      <c r="GC532" s="113">
        <v>2021</v>
      </c>
      <c r="GD532" s="113">
        <v>2019</v>
      </c>
      <c r="GE532" s="113">
        <v>2020</v>
      </c>
      <c r="GF532" s="113">
        <v>2021</v>
      </c>
      <c r="GG532" s="113">
        <v>2019</v>
      </c>
      <c r="GH532" s="113">
        <v>2020</v>
      </c>
      <c r="GI532" s="113">
        <v>2021</v>
      </c>
      <c r="GJ532" s="113">
        <v>2019</v>
      </c>
      <c r="GK532" s="113">
        <v>2020</v>
      </c>
      <c r="GL532" s="113">
        <v>2021</v>
      </c>
      <c r="GM532" s="113">
        <v>2019</v>
      </c>
      <c r="GN532" s="113">
        <v>2020</v>
      </c>
      <c r="GO532" s="113">
        <v>2021</v>
      </c>
      <c r="GP532" s="113">
        <v>2019</v>
      </c>
      <c r="GQ532" s="113">
        <v>2020</v>
      </c>
      <c r="GR532" s="113">
        <v>2021</v>
      </c>
      <c r="GS532" s="113">
        <v>2019</v>
      </c>
      <c r="GT532" s="113">
        <v>2020</v>
      </c>
      <c r="GU532" s="113">
        <v>2021</v>
      </c>
      <c r="GV532" s="113">
        <v>2019</v>
      </c>
      <c r="GW532" s="113">
        <v>2020</v>
      </c>
      <c r="GX532" s="113">
        <v>2021</v>
      </c>
      <c r="GY532" s="113">
        <v>2019</v>
      </c>
      <c r="GZ532" s="113">
        <v>2020</v>
      </c>
      <c r="HA532" s="113">
        <v>2021</v>
      </c>
      <c r="HB532" s="113">
        <v>2019</v>
      </c>
      <c r="HC532" s="113">
        <v>2020</v>
      </c>
      <c r="HD532" s="113">
        <v>2021</v>
      </c>
      <c r="HE532" s="113">
        <v>2019</v>
      </c>
      <c r="HF532" s="113">
        <v>2020</v>
      </c>
      <c r="HG532" s="113">
        <v>2021</v>
      </c>
      <c r="HH532" s="113">
        <v>2019</v>
      </c>
      <c r="HI532" s="113">
        <v>2020</v>
      </c>
      <c r="HJ532" s="113">
        <v>2021</v>
      </c>
      <c r="HK532" s="113">
        <v>2019</v>
      </c>
      <c r="HL532" s="113">
        <v>2020</v>
      </c>
      <c r="HM532" s="113">
        <v>2021</v>
      </c>
      <c r="HN532" s="113">
        <v>2019</v>
      </c>
      <c r="HO532" s="113">
        <v>2020</v>
      </c>
      <c r="HP532" s="113">
        <v>2021</v>
      </c>
      <c r="HQ532" s="113">
        <v>2019</v>
      </c>
      <c r="HR532" s="113">
        <v>2020</v>
      </c>
      <c r="HS532" s="113">
        <v>2021</v>
      </c>
      <c r="HT532" s="113">
        <v>2019</v>
      </c>
      <c r="HU532" s="113">
        <v>2020</v>
      </c>
      <c r="HV532" s="113">
        <v>2021</v>
      </c>
      <c r="HW532" s="113">
        <v>2019</v>
      </c>
      <c r="HX532" s="113">
        <v>2020</v>
      </c>
      <c r="HY532" s="113">
        <v>2021</v>
      </c>
      <c r="HZ532" s="113">
        <v>2019</v>
      </c>
      <c r="IA532" s="113">
        <v>2020</v>
      </c>
      <c r="IB532" s="113">
        <v>2021</v>
      </c>
      <c r="IC532" s="113">
        <v>2019</v>
      </c>
      <c r="ID532" s="113">
        <v>2020</v>
      </c>
      <c r="IE532" s="113">
        <v>2021</v>
      </c>
      <c r="IF532" s="113">
        <v>2019</v>
      </c>
      <c r="IG532" s="113">
        <v>2020</v>
      </c>
      <c r="IH532" s="113">
        <v>2021</v>
      </c>
      <c r="II532" s="113">
        <v>2019</v>
      </c>
      <c r="IJ532" s="113">
        <v>2020</v>
      </c>
      <c r="IK532" s="113">
        <v>2021</v>
      </c>
      <c r="IL532" s="113">
        <v>2019</v>
      </c>
      <c r="IM532" s="113">
        <v>2020</v>
      </c>
      <c r="IN532" s="113">
        <v>2021</v>
      </c>
      <c r="IO532" s="113">
        <v>2019</v>
      </c>
      <c r="IP532" s="113">
        <v>2020</v>
      </c>
      <c r="IQ532" s="113">
        <v>2021</v>
      </c>
      <c r="IR532" s="113">
        <v>2019</v>
      </c>
      <c r="IS532" s="113">
        <v>2020</v>
      </c>
      <c r="IT532" s="113">
        <v>2021</v>
      </c>
      <c r="IU532" s="113">
        <v>2019</v>
      </c>
      <c r="IV532" s="113">
        <v>2020</v>
      </c>
      <c r="IW532" s="113">
        <v>2021</v>
      </c>
      <c r="IX532" s="113">
        <v>2019</v>
      </c>
      <c r="IY532" s="113">
        <v>2020</v>
      </c>
      <c r="IZ532" s="113">
        <v>2021</v>
      </c>
      <c r="JA532" s="113">
        <v>2019</v>
      </c>
      <c r="JB532" s="113">
        <v>2020</v>
      </c>
      <c r="JC532" s="113">
        <v>2021</v>
      </c>
      <c r="JD532" s="113">
        <v>2019</v>
      </c>
      <c r="JE532" s="113">
        <v>2020</v>
      </c>
      <c r="JF532" s="113">
        <v>2021</v>
      </c>
      <c r="JG532" s="113">
        <v>2019</v>
      </c>
      <c r="JH532" s="113">
        <v>2020</v>
      </c>
      <c r="JI532" s="113">
        <v>2021</v>
      </c>
      <c r="JJ532" s="113">
        <v>2019</v>
      </c>
      <c r="JK532" s="113">
        <v>2020</v>
      </c>
      <c r="JL532" s="113">
        <v>2021</v>
      </c>
      <c r="JM532" s="113">
        <v>2019</v>
      </c>
      <c r="JN532" s="113">
        <v>2020</v>
      </c>
      <c r="JO532" s="113">
        <v>2021</v>
      </c>
      <c r="JP532" s="113">
        <v>2019</v>
      </c>
      <c r="JQ532" s="113">
        <v>2020</v>
      </c>
      <c r="JR532" s="113">
        <v>2021</v>
      </c>
      <c r="JS532" s="113">
        <v>2019</v>
      </c>
      <c r="JT532" s="113">
        <v>2020</v>
      </c>
      <c r="JU532" s="113">
        <v>2021</v>
      </c>
      <c r="JV532" s="113">
        <v>2019</v>
      </c>
      <c r="JW532" s="113">
        <v>2020</v>
      </c>
      <c r="JX532" s="113">
        <v>2021</v>
      </c>
      <c r="JY532" s="113">
        <v>2019</v>
      </c>
      <c r="JZ532" s="113">
        <v>2020</v>
      </c>
      <c r="KA532" s="113">
        <v>2021</v>
      </c>
      <c r="KB532" s="113">
        <v>2019</v>
      </c>
      <c r="KC532" s="113">
        <v>2020</v>
      </c>
      <c r="KD532" s="113">
        <v>2021</v>
      </c>
      <c r="KE532" s="113">
        <v>2019</v>
      </c>
      <c r="KF532" s="113">
        <v>2020</v>
      </c>
      <c r="KG532" s="113">
        <v>2021</v>
      </c>
      <c r="KH532" s="113">
        <v>2019</v>
      </c>
      <c r="KI532" s="113">
        <v>2020</v>
      </c>
      <c r="KJ532" s="113">
        <v>2021</v>
      </c>
      <c r="KK532" s="113">
        <v>2019</v>
      </c>
      <c r="KL532" s="113">
        <v>2020</v>
      </c>
      <c r="KM532" s="113">
        <v>2021</v>
      </c>
      <c r="KN532" s="113">
        <v>2019</v>
      </c>
      <c r="KO532" s="113">
        <v>2020</v>
      </c>
      <c r="KP532" s="113">
        <v>2021</v>
      </c>
      <c r="KQ532" s="113">
        <v>2019</v>
      </c>
      <c r="KR532" s="113">
        <v>2020</v>
      </c>
      <c r="KS532" s="113">
        <v>2021</v>
      </c>
      <c r="KT532" s="113">
        <v>2019</v>
      </c>
      <c r="KU532" s="113">
        <v>2020</v>
      </c>
      <c r="KV532" s="113">
        <v>2021</v>
      </c>
      <c r="KW532" s="113">
        <v>2019</v>
      </c>
      <c r="KX532" s="113">
        <v>2020</v>
      </c>
      <c r="KY532" s="113">
        <v>2021</v>
      </c>
      <c r="KZ532" s="113">
        <v>2019</v>
      </c>
      <c r="LA532" s="113">
        <v>2020</v>
      </c>
      <c r="LB532" s="113">
        <v>2021</v>
      </c>
      <c r="LC532" s="113">
        <v>2019</v>
      </c>
      <c r="LD532" s="113">
        <v>2020</v>
      </c>
      <c r="LE532" s="113">
        <v>2021</v>
      </c>
      <c r="LF532" s="113">
        <v>2019</v>
      </c>
      <c r="LG532" s="113">
        <v>2020</v>
      </c>
      <c r="LH532" s="113">
        <v>2021</v>
      </c>
      <c r="LI532" s="113">
        <v>2019</v>
      </c>
      <c r="LJ532" s="113">
        <v>2020</v>
      </c>
      <c r="LK532" s="113">
        <v>2021</v>
      </c>
      <c r="LL532" s="113">
        <v>2019</v>
      </c>
      <c r="LM532" s="113">
        <v>2020</v>
      </c>
      <c r="LN532" s="113">
        <v>2021</v>
      </c>
      <c r="LO532" s="113">
        <v>2019</v>
      </c>
      <c r="LP532" s="113">
        <v>2020</v>
      </c>
      <c r="LQ532" s="113">
        <v>2021</v>
      </c>
      <c r="LR532" s="113">
        <v>2019</v>
      </c>
      <c r="LS532" s="113">
        <v>2020</v>
      </c>
      <c r="LT532" s="113">
        <v>2021</v>
      </c>
      <c r="LU532" s="113">
        <v>2019</v>
      </c>
      <c r="LV532" s="113">
        <v>2020</v>
      </c>
      <c r="LW532" s="113">
        <v>2021</v>
      </c>
      <c r="LX532" s="113">
        <v>2019</v>
      </c>
      <c r="LY532" s="113">
        <v>2020</v>
      </c>
      <c r="LZ532" s="113">
        <v>2021</v>
      </c>
      <c r="MA532" s="113">
        <v>2019</v>
      </c>
      <c r="MB532" s="113">
        <v>2020</v>
      </c>
      <c r="MC532" s="113">
        <v>2021</v>
      </c>
      <c r="MD532" s="113">
        <v>2019</v>
      </c>
      <c r="ME532" s="113">
        <v>2020</v>
      </c>
      <c r="MF532" s="113">
        <v>2021</v>
      </c>
      <c r="MG532" s="113">
        <v>2019</v>
      </c>
      <c r="MH532" s="113">
        <v>2020</v>
      </c>
      <c r="MI532" s="113">
        <v>2021</v>
      </c>
      <c r="MJ532" s="113">
        <v>2019</v>
      </c>
      <c r="MK532" s="113">
        <v>2020</v>
      </c>
      <c r="ML532" s="113">
        <v>2021</v>
      </c>
      <c r="MM532" s="113">
        <v>2019</v>
      </c>
      <c r="MN532" s="113">
        <v>2020</v>
      </c>
      <c r="MO532" s="113">
        <v>2021</v>
      </c>
      <c r="MP532" s="113">
        <v>2019</v>
      </c>
      <c r="MQ532" s="113">
        <v>2020</v>
      </c>
      <c r="MR532" s="113">
        <v>2021</v>
      </c>
      <c r="MS532" s="113">
        <v>2019</v>
      </c>
      <c r="MT532" s="113">
        <v>2020</v>
      </c>
      <c r="MU532" s="113">
        <v>2021</v>
      </c>
      <c r="MV532" s="113">
        <v>2019</v>
      </c>
      <c r="MW532" s="113">
        <v>2020</v>
      </c>
      <c r="MX532" s="113">
        <v>2021</v>
      </c>
      <c r="MY532" s="113">
        <v>2019</v>
      </c>
      <c r="MZ532" s="113">
        <v>2020</v>
      </c>
      <c r="NA532" s="113">
        <v>2021</v>
      </c>
      <c r="NB532" s="113">
        <v>2019</v>
      </c>
      <c r="NC532" s="113">
        <v>2020</v>
      </c>
      <c r="ND532" s="113">
        <v>2021</v>
      </c>
      <c r="NE532" s="113">
        <v>2019</v>
      </c>
      <c r="NF532" s="113">
        <v>2020</v>
      </c>
      <c r="NG532" s="113">
        <v>2021</v>
      </c>
      <c r="NH532" s="113">
        <v>2019</v>
      </c>
      <c r="NI532" s="113">
        <v>2020</v>
      </c>
      <c r="NJ532" s="113">
        <v>2021</v>
      </c>
      <c r="NK532" s="113">
        <v>2019</v>
      </c>
      <c r="NL532" s="113">
        <v>2020</v>
      </c>
      <c r="NM532" s="113">
        <v>2021</v>
      </c>
      <c r="NN532" s="113">
        <v>2019</v>
      </c>
      <c r="NO532" s="113">
        <v>2020</v>
      </c>
      <c r="NP532" s="113">
        <v>2021</v>
      </c>
      <c r="NQ532" s="113">
        <v>2019</v>
      </c>
      <c r="NR532" s="113">
        <v>2020</v>
      </c>
      <c r="NS532" s="113">
        <v>2021</v>
      </c>
      <c r="NT532" s="113">
        <v>2019</v>
      </c>
      <c r="NU532" s="113">
        <v>2020</v>
      </c>
      <c r="NV532" s="113">
        <v>2021</v>
      </c>
      <c r="NW532" s="113">
        <v>2019</v>
      </c>
      <c r="NX532" s="113">
        <v>2020</v>
      </c>
      <c r="NY532" s="113">
        <v>2021</v>
      </c>
      <c r="NZ532" s="113">
        <v>2019</v>
      </c>
      <c r="OA532" s="113">
        <v>2020</v>
      </c>
      <c r="OB532" s="113">
        <v>2021</v>
      </c>
      <c r="OC532" s="113">
        <v>2019</v>
      </c>
      <c r="OD532" s="113">
        <v>2020</v>
      </c>
      <c r="OE532" s="113">
        <v>2021</v>
      </c>
      <c r="OF532" s="113">
        <v>2019</v>
      </c>
      <c r="OG532" s="113">
        <v>2020</v>
      </c>
      <c r="OH532" s="113">
        <v>2021</v>
      </c>
      <c r="OI532" s="113">
        <v>2019</v>
      </c>
      <c r="OJ532" s="113">
        <v>2020</v>
      </c>
      <c r="OK532" s="113">
        <v>2021</v>
      </c>
      <c r="OL532" s="113">
        <v>2019</v>
      </c>
      <c r="OM532" s="113">
        <v>2020</v>
      </c>
      <c r="ON532" s="113">
        <v>2021</v>
      </c>
      <c r="OO532" s="113">
        <v>2019</v>
      </c>
      <c r="OP532" s="113">
        <v>2020</v>
      </c>
      <c r="OQ532" s="113">
        <v>2021</v>
      </c>
      <c r="OR532" s="113">
        <v>2019</v>
      </c>
      <c r="OS532" s="113">
        <v>2020</v>
      </c>
      <c r="OT532" s="113">
        <v>2021</v>
      </c>
      <c r="OU532" s="113">
        <v>2019</v>
      </c>
      <c r="OV532" s="113">
        <v>2020</v>
      </c>
      <c r="OW532" s="113">
        <v>2021</v>
      </c>
      <c r="OX532" s="113">
        <v>2019</v>
      </c>
      <c r="OY532" s="113">
        <v>2020</v>
      </c>
      <c r="OZ532" s="113">
        <v>2021</v>
      </c>
      <c r="PA532" s="113">
        <v>2019</v>
      </c>
      <c r="PB532" s="113">
        <v>2020</v>
      </c>
      <c r="PC532" s="113">
        <v>2021</v>
      </c>
      <c r="PD532" s="113">
        <v>2019</v>
      </c>
      <c r="PE532" s="113">
        <v>2020</v>
      </c>
      <c r="PF532" s="113">
        <v>2021</v>
      </c>
      <c r="PG532" s="113">
        <v>2019</v>
      </c>
      <c r="PH532" s="113">
        <v>2020</v>
      </c>
      <c r="PI532" s="113">
        <v>2021</v>
      </c>
      <c r="PJ532" s="113">
        <v>2019</v>
      </c>
      <c r="PK532" s="113">
        <v>2020</v>
      </c>
      <c r="PL532" s="113">
        <v>2021</v>
      </c>
      <c r="PM532" s="113">
        <v>2019</v>
      </c>
      <c r="PN532" s="113">
        <v>2020</v>
      </c>
      <c r="PO532" s="113">
        <v>2021</v>
      </c>
      <c r="PP532" s="113">
        <v>2019</v>
      </c>
      <c r="PQ532" s="113">
        <v>2020</v>
      </c>
      <c r="PR532" s="113">
        <v>2021</v>
      </c>
      <c r="PS532" s="113">
        <v>2019</v>
      </c>
      <c r="PT532" s="113">
        <v>2020</v>
      </c>
      <c r="PU532" s="113">
        <v>2021</v>
      </c>
      <c r="PV532" s="113">
        <v>2019</v>
      </c>
      <c r="PW532" s="113">
        <v>2020</v>
      </c>
      <c r="PX532" s="113">
        <v>2021</v>
      </c>
      <c r="PY532" s="113">
        <v>2019</v>
      </c>
      <c r="PZ532" s="113">
        <v>2020</v>
      </c>
      <c r="QA532" s="113">
        <v>2021</v>
      </c>
      <c r="QB532" s="113">
        <v>2019</v>
      </c>
      <c r="QC532" s="113">
        <v>2020</v>
      </c>
      <c r="QD532" s="113">
        <v>2021</v>
      </c>
      <c r="QE532" s="113">
        <v>2019</v>
      </c>
      <c r="QF532" s="113">
        <v>2020</v>
      </c>
      <c r="QG532" s="113">
        <v>2021</v>
      </c>
      <c r="QH532" s="113">
        <v>2019</v>
      </c>
      <c r="QI532" s="113">
        <v>2020</v>
      </c>
      <c r="QJ532" s="113">
        <v>2021</v>
      </c>
      <c r="QK532" s="113">
        <v>2019</v>
      </c>
      <c r="QL532" s="113">
        <v>2020</v>
      </c>
      <c r="QM532" s="113">
        <v>2021</v>
      </c>
      <c r="QN532" s="113">
        <v>2019</v>
      </c>
      <c r="QO532" s="113">
        <v>2020</v>
      </c>
      <c r="QP532" s="113">
        <v>2021</v>
      </c>
      <c r="QQ532" s="113">
        <v>2019</v>
      </c>
      <c r="QR532" s="113">
        <v>2020</v>
      </c>
      <c r="QS532" s="113">
        <v>2021</v>
      </c>
      <c r="QT532" s="113">
        <v>2019</v>
      </c>
      <c r="QU532" s="113">
        <v>2020</v>
      </c>
      <c r="QV532" s="113">
        <v>2021</v>
      </c>
      <c r="QW532" s="113">
        <v>2019</v>
      </c>
      <c r="QX532" s="113">
        <v>2020</v>
      </c>
      <c r="QY532" s="113">
        <v>2021</v>
      </c>
      <c r="QZ532" s="113">
        <v>2019</v>
      </c>
      <c r="RA532" s="113">
        <v>2020</v>
      </c>
      <c r="RB532" s="113">
        <v>2021</v>
      </c>
      <c r="RC532" s="113">
        <v>2019</v>
      </c>
      <c r="RD532" s="113">
        <v>2020</v>
      </c>
      <c r="RE532" s="113">
        <v>2021</v>
      </c>
      <c r="RF532" s="113">
        <v>2019</v>
      </c>
      <c r="RG532" s="113">
        <v>2020</v>
      </c>
      <c r="RH532" s="113">
        <v>2021</v>
      </c>
      <c r="RI532" s="113">
        <v>2019</v>
      </c>
      <c r="RJ532" s="113">
        <v>2020</v>
      </c>
      <c r="RK532" s="113">
        <v>2021</v>
      </c>
      <c r="RL532" s="113">
        <v>2019</v>
      </c>
      <c r="RM532" s="113">
        <v>2020</v>
      </c>
      <c r="RN532" s="113">
        <v>2021</v>
      </c>
      <c r="RO532" s="113">
        <v>2019</v>
      </c>
      <c r="RP532" s="113">
        <v>2020</v>
      </c>
      <c r="RQ532" s="113">
        <v>2021</v>
      </c>
      <c r="RR532" s="113">
        <v>2019</v>
      </c>
      <c r="RS532" s="113">
        <v>2020</v>
      </c>
      <c r="RT532" s="113">
        <v>2021</v>
      </c>
      <c r="RU532" s="113">
        <v>2019</v>
      </c>
      <c r="RV532" s="113">
        <v>2020</v>
      </c>
      <c r="RW532" s="113">
        <v>2021</v>
      </c>
      <c r="RX532" s="113">
        <v>2019</v>
      </c>
      <c r="RY532" s="113">
        <v>2020</v>
      </c>
      <c r="RZ532" s="113">
        <v>2021</v>
      </c>
      <c r="SA532" s="113">
        <v>2019</v>
      </c>
      <c r="SB532" s="113">
        <v>2020</v>
      </c>
      <c r="SC532" s="113">
        <v>2021</v>
      </c>
      <c r="SD532" s="113">
        <v>2019</v>
      </c>
      <c r="SE532" s="113">
        <v>2020</v>
      </c>
      <c r="SF532" s="113">
        <v>2021</v>
      </c>
      <c r="SG532" s="113">
        <v>2019</v>
      </c>
      <c r="SH532" s="113">
        <v>2020</v>
      </c>
      <c r="SI532" s="113">
        <v>2021</v>
      </c>
      <c r="SJ532" s="113">
        <v>2019</v>
      </c>
      <c r="SK532" s="113">
        <v>2020</v>
      </c>
      <c r="SL532" s="113">
        <v>2021</v>
      </c>
      <c r="SM532" s="113">
        <v>2019</v>
      </c>
      <c r="SN532" s="113">
        <v>2020</v>
      </c>
      <c r="SO532" s="113">
        <v>2021</v>
      </c>
      <c r="SP532" s="113">
        <v>2019</v>
      </c>
      <c r="SQ532" s="113">
        <v>2020</v>
      </c>
      <c r="SR532" s="113">
        <v>2021</v>
      </c>
      <c r="SS532" s="113">
        <v>2019</v>
      </c>
      <c r="ST532" s="113">
        <v>2020</v>
      </c>
      <c r="SU532" s="113">
        <v>2021</v>
      </c>
      <c r="SV532" s="113">
        <v>2019</v>
      </c>
      <c r="SW532" s="113">
        <v>2020</v>
      </c>
      <c r="SX532" s="113">
        <v>2021</v>
      </c>
      <c r="SY532" s="113">
        <v>2019</v>
      </c>
      <c r="SZ532" s="113">
        <v>2020</v>
      </c>
      <c r="TA532" s="113">
        <v>2021</v>
      </c>
      <c r="TB532" s="113">
        <v>2019</v>
      </c>
      <c r="TC532" s="113">
        <v>2020</v>
      </c>
      <c r="TD532" s="113">
        <v>2021</v>
      </c>
      <c r="TE532" s="113">
        <v>2019</v>
      </c>
      <c r="TF532" s="113">
        <v>2020</v>
      </c>
      <c r="TG532" s="113">
        <v>2021</v>
      </c>
      <c r="TH532" s="113">
        <v>2019</v>
      </c>
      <c r="TI532" s="113">
        <v>2020</v>
      </c>
      <c r="TJ532" s="113">
        <v>2021</v>
      </c>
      <c r="TK532" s="113">
        <v>2019</v>
      </c>
      <c r="TL532" s="113">
        <v>2020</v>
      </c>
      <c r="TM532" s="113">
        <v>2021</v>
      </c>
      <c r="TN532" s="113">
        <v>2019</v>
      </c>
      <c r="TO532" s="113">
        <v>2020</v>
      </c>
      <c r="TP532" s="113">
        <v>2021</v>
      </c>
      <c r="TQ532" s="113">
        <v>2019</v>
      </c>
      <c r="TR532" s="113">
        <v>2020</v>
      </c>
      <c r="TS532" s="113">
        <v>2021</v>
      </c>
      <c r="TT532" s="113">
        <v>2019</v>
      </c>
      <c r="TU532" s="113">
        <v>2020</v>
      </c>
      <c r="TV532" s="113">
        <v>2021</v>
      </c>
      <c r="TW532" s="113">
        <v>2019</v>
      </c>
      <c r="TX532" s="113">
        <v>2020</v>
      </c>
      <c r="TY532" s="113">
        <v>2021</v>
      </c>
      <c r="TZ532" s="113">
        <v>2019</v>
      </c>
      <c r="UA532" s="113">
        <v>2020</v>
      </c>
      <c r="UB532" s="113">
        <v>2021</v>
      </c>
      <c r="UC532" s="113">
        <v>2019</v>
      </c>
      <c r="UD532" s="113">
        <v>2020</v>
      </c>
      <c r="UE532" s="113">
        <v>2021</v>
      </c>
      <c r="UF532" s="113">
        <v>2019</v>
      </c>
      <c r="UG532" s="113">
        <v>2020</v>
      </c>
      <c r="UH532" s="113">
        <v>2021</v>
      </c>
      <c r="UI532" s="113">
        <v>2019</v>
      </c>
      <c r="UJ532" s="113">
        <v>2020</v>
      </c>
      <c r="UK532" s="113">
        <v>2021</v>
      </c>
      <c r="UL532" s="113">
        <v>2019</v>
      </c>
      <c r="UM532" s="113">
        <v>2020</v>
      </c>
      <c r="UN532" s="113">
        <v>2021</v>
      </c>
      <c r="UO532" s="113">
        <v>2019</v>
      </c>
      <c r="UP532" s="113">
        <v>2020</v>
      </c>
      <c r="UQ532" s="113">
        <v>2021</v>
      </c>
      <c r="UR532" s="113">
        <v>2019</v>
      </c>
      <c r="US532" s="113">
        <v>2020</v>
      </c>
      <c r="UT532" s="113">
        <v>2021</v>
      </c>
      <c r="UU532" s="113">
        <v>2019</v>
      </c>
      <c r="UV532" s="113">
        <v>2020</v>
      </c>
      <c r="UW532" s="113">
        <v>2021</v>
      </c>
      <c r="UX532" s="113">
        <v>2019</v>
      </c>
      <c r="UY532" s="113">
        <v>2020</v>
      </c>
      <c r="UZ532" s="113">
        <v>2021</v>
      </c>
      <c r="VA532" s="113">
        <v>2019</v>
      </c>
      <c r="VB532" s="113">
        <v>2020</v>
      </c>
      <c r="VC532" s="113">
        <v>2021</v>
      </c>
      <c r="VD532" s="113">
        <v>2019</v>
      </c>
      <c r="VE532" s="113">
        <v>2020</v>
      </c>
      <c r="VF532" s="113">
        <v>2021</v>
      </c>
      <c r="VG532" s="113">
        <v>2019</v>
      </c>
      <c r="VH532" s="113">
        <v>2020</v>
      </c>
      <c r="VI532" s="113">
        <v>2021</v>
      </c>
      <c r="VJ532" s="113">
        <v>2019</v>
      </c>
      <c r="VK532" s="113">
        <v>2020</v>
      </c>
      <c r="VL532" s="113">
        <v>2021</v>
      </c>
      <c r="VM532" s="113">
        <v>2019</v>
      </c>
      <c r="VN532" s="113">
        <v>2020</v>
      </c>
      <c r="VO532" s="113">
        <v>2021</v>
      </c>
      <c r="VP532" s="113">
        <v>2019</v>
      </c>
      <c r="VQ532" s="113">
        <v>2020</v>
      </c>
      <c r="VR532" s="113">
        <v>2021</v>
      </c>
      <c r="VS532" s="113">
        <v>2019</v>
      </c>
      <c r="VT532" s="113">
        <v>2020</v>
      </c>
      <c r="VU532" s="113">
        <v>2021</v>
      </c>
      <c r="VV532" s="113">
        <v>2019</v>
      </c>
      <c r="VW532" s="113">
        <v>2020</v>
      </c>
      <c r="VX532" s="113">
        <v>2021</v>
      </c>
      <c r="VY532" s="113">
        <v>2019</v>
      </c>
      <c r="VZ532" s="113">
        <v>2020</v>
      </c>
      <c r="WA532" s="113">
        <v>2021</v>
      </c>
      <c r="WB532" s="113">
        <v>2019</v>
      </c>
      <c r="WC532" s="113">
        <v>2020</v>
      </c>
      <c r="WD532" s="113">
        <v>2021</v>
      </c>
      <c r="WE532" s="113">
        <v>2019</v>
      </c>
      <c r="WF532" s="113">
        <v>2020</v>
      </c>
      <c r="WG532" s="113">
        <v>2021</v>
      </c>
      <c r="WH532" s="113">
        <v>2019</v>
      </c>
      <c r="WI532" s="113">
        <v>2020</v>
      </c>
      <c r="WJ532" s="113">
        <v>2021</v>
      </c>
      <c r="WK532" s="113">
        <v>2019</v>
      </c>
      <c r="WL532" s="113">
        <v>2020</v>
      </c>
      <c r="WM532" s="113">
        <v>2021</v>
      </c>
      <c r="WN532" s="113">
        <v>2019</v>
      </c>
      <c r="WO532" s="113">
        <v>2020</v>
      </c>
      <c r="WP532" s="113">
        <v>2021</v>
      </c>
      <c r="WQ532" s="113">
        <v>2019</v>
      </c>
      <c r="WR532" s="113">
        <v>2020</v>
      </c>
      <c r="WS532" s="113">
        <v>2021</v>
      </c>
      <c r="WT532" s="113">
        <v>2019</v>
      </c>
      <c r="WU532" s="113">
        <v>2020</v>
      </c>
      <c r="WV532" s="113">
        <v>2021</v>
      </c>
      <c r="WW532" s="113">
        <v>2019</v>
      </c>
      <c r="WX532" s="113">
        <v>2020</v>
      </c>
      <c r="WY532" s="113">
        <v>2021</v>
      </c>
      <c r="WZ532" s="113">
        <v>2019</v>
      </c>
      <c r="XA532" s="113">
        <v>2020</v>
      </c>
      <c r="XB532" s="113">
        <v>2021</v>
      </c>
      <c r="XC532" s="113">
        <v>2019</v>
      </c>
      <c r="XD532" s="113">
        <v>2020</v>
      </c>
      <c r="XE532" s="113">
        <v>2021</v>
      </c>
      <c r="XF532" s="113">
        <v>2019</v>
      </c>
      <c r="XG532" s="113">
        <v>2020</v>
      </c>
      <c r="XH532" s="113">
        <v>2021</v>
      </c>
      <c r="XI532" s="113">
        <v>2019</v>
      </c>
      <c r="XJ532" s="113">
        <v>2020</v>
      </c>
      <c r="XK532" s="113">
        <v>2021</v>
      </c>
      <c r="XL532" s="113">
        <v>2019</v>
      </c>
      <c r="XM532" s="113">
        <v>2020</v>
      </c>
      <c r="XN532" s="113">
        <v>2021</v>
      </c>
      <c r="XO532" s="113">
        <v>2019</v>
      </c>
      <c r="XP532" s="113">
        <v>2020</v>
      </c>
      <c r="XQ532" s="113">
        <v>2021</v>
      </c>
      <c r="XR532" s="113">
        <v>2019</v>
      </c>
      <c r="XS532" s="113">
        <v>2020</v>
      </c>
      <c r="XT532" s="113">
        <v>2021</v>
      </c>
      <c r="XU532" s="113">
        <v>2019</v>
      </c>
      <c r="XV532" s="113">
        <v>2020</v>
      </c>
      <c r="XW532" s="113">
        <v>2021</v>
      </c>
      <c r="XX532" s="113">
        <v>2019</v>
      </c>
      <c r="XY532" s="113">
        <v>2020</v>
      </c>
      <c r="XZ532" s="113">
        <v>2021</v>
      </c>
      <c r="YA532" s="113">
        <v>2019</v>
      </c>
      <c r="YB532" s="113">
        <v>2020</v>
      </c>
      <c r="YC532" s="113">
        <v>2021</v>
      </c>
      <c r="YD532" s="113">
        <v>2019</v>
      </c>
      <c r="YE532" s="113">
        <v>2020</v>
      </c>
      <c r="YF532" s="113">
        <v>2021</v>
      </c>
      <c r="YG532" s="113">
        <v>2019</v>
      </c>
      <c r="YH532" s="113">
        <v>2020</v>
      </c>
      <c r="YI532" s="113">
        <v>2021</v>
      </c>
      <c r="YJ532" s="113">
        <v>2019</v>
      </c>
      <c r="YK532" s="113">
        <v>2020</v>
      </c>
      <c r="YL532" s="113">
        <v>2021</v>
      </c>
      <c r="YM532" s="113">
        <v>2019</v>
      </c>
      <c r="YN532" s="113">
        <v>2020</v>
      </c>
      <c r="YO532" s="113">
        <v>2021</v>
      </c>
      <c r="YP532" s="113">
        <v>2019</v>
      </c>
      <c r="YQ532" s="113">
        <v>2020</v>
      </c>
      <c r="YR532" s="113">
        <v>2021</v>
      </c>
      <c r="YS532" s="113">
        <v>2019</v>
      </c>
      <c r="YT532" s="113">
        <v>2020</v>
      </c>
      <c r="YU532" s="113">
        <v>2021</v>
      </c>
      <c r="YV532" s="113">
        <v>2019</v>
      </c>
      <c r="YW532" s="113">
        <v>2020</v>
      </c>
      <c r="YX532" s="113">
        <v>2021</v>
      </c>
      <c r="YY532" s="113">
        <v>2019</v>
      </c>
      <c r="YZ532" s="113">
        <v>2020</v>
      </c>
      <c r="ZA532" s="113">
        <v>2021</v>
      </c>
      <c r="ZB532" s="113">
        <v>2019</v>
      </c>
      <c r="ZC532" s="113">
        <v>2020</v>
      </c>
      <c r="ZD532" s="113">
        <v>2021</v>
      </c>
      <c r="ZE532" s="113">
        <v>2019</v>
      </c>
      <c r="ZF532" s="113">
        <v>2020</v>
      </c>
      <c r="ZG532" s="113">
        <v>2021</v>
      </c>
      <c r="ZH532" s="113">
        <v>2019</v>
      </c>
      <c r="ZI532" s="113">
        <v>2020</v>
      </c>
      <c r="ZJ532" s="113">
        <v>2021</v>
      </c>
      <c r="ZK532" s="113">
        <v>2019</v>
      </c>
      <c r="ZL532" s="113">
        <v>2020</v>
      </c>
      <c r="ZM532" s="113">
        <v>2021</v>
      </c>
      <c r="ZN532" s="113">
        <v>2019</v>
      </c>
      <c r="ZO532" s="113">
        <v>2020</v>
      </c>
      <c r="ZP532" s="113">
        <v>2021</v>
      </c>
      <c r="ZQ532" s="113">
        <v>2019</v>
      </c>
      <c r="ZR532" s="113">
        <v>2020</v>
      </c>
      <c r="ZS532" s="113">
        <v>2021</v>
      </c>
      <c r="ZT532" s="113">
        <v>2019</v>
      </c>
      <c r="ZU532" s="113">
        <v>2020</v>
      </c>
      <c r="ZV532" s="113">
        <v>2021</v>
      </c>
      <c r="ZW532" s="113">
        <v>2019</v>
      </c>
      <c r="ZX532" s="113">
        <v>2020</v>
      </c>
      <c r="ZY532" s="113">
        <v>2021</v>
      </c>
      <c r="ZZ532" s="113">
        <v>2019</v>
      </c>
      <c r="AAA532" s="113">
        <v>2020</v>
      </c>
      <c r="AAB532" s="113">
        <v>2021</v>
      </c>
      <c r="AAC532" s="113">
        <v>2019</v>
      </c>
      <c r="AAD532" s="113">
        <v>2020</v>
      </c>
      <c r="AAE532" s="113">
        <v>2021</v>
      </c>
      <c r="AAF532" s="113">
        <v>2019</v>
      </c>
      <c r="AAG532" s="113">
        <v>2020</v>
      </c>
      <c r="AAH532" s="113">
        <v>2021</v>
      </c>
      <c r="AAI532" s="113">
        <v>2019</v>
      </c>
      <c r="AAJ532" s="113">
        <v>2020</v>
      </c>
      <c r="AAK532" s="113">
        <v>2021</v>
      </c>
      <c r="AAL532" s="113">
        <v>2019</v>
      </c>
      <c r="AAM532" s="113">
        <v>2020</v>
      </c>
      <c r="AAN532" s="113">
        <v>2021</v>
      </c>
      <c r="AAO532" s="113">
        <v>2019</v>
      </c>
      <c r="AAP532" s="113">
        <v>2020</v>
      </c>
      <c r="AAQ532" s="113">
        <v>2021</v>
      </c>
      <c r="AAR532" s="113">
        <v>2019</v>
      </c>
      <c r="AAS532" s="113">
        <v>2020</v>
      </c>
      <c r="AAT532" s="113">
        <v>2021</v>
      </c>
      <c r="AAU532" s="113">
        <v>2019</v>
      </c>
      <c r="AAV532" s="113">
        <v>2020</v>
      </c>
      <c r="AAW532" s="113">
        <v>2021</v>
      </c>
      <c r="AAX532" s="113">
        <v>2019</v>
      </c>
      <c r="AAY532" s="113">
        <v>2020</v>
      </c>
      <c r="AAZ532" s="113">
        <v>2021</v>
      </c>
      <c r="ABA532" s="113">
        <v>2019</v>
      </c>
      <c r="ABB532" s="113">
        <v>2020</v>
      </c>
      <c r="ABC532" s="113">
        <v>2021</v>
      </c>
      <c r="ABD532" s="113">
        <v>2019</v>
      </c>
      <c r="ABE532" s="113">
        <v>2020</v>
      </c>
      <c r="ABF532" s="113">
        <v>2021</v>
      </c>
      <c r="ABG532" s="113">
        <v>2019</v>
      </c>
      <c r="ABH532" s="113">
        <v>2020</v>
      </c>
      <c r="ABI532" s="113">
        <v>2021</v>
      </c>
      <c r="ABJ532" s="113">
        <v>2019</v>
      </c>
      <c r="ABK532" s="113">
        <v>2020</v>
      </c>
      <c r="ABL532" s="113">
        <v>2021</v>
      </c>
      <c r="ABM532" s="113">
        <v>2019</v>
      </c>
      <c r="ABN532" s="113">
        <v>2020</v>
      </c>
      <c r="ABO532" s="113">
        <v>2021</v>
      </c>
      <c r="ABP532" s="113">
        <v>2019</v>
      </c>
      <c r="ABQ532" s="113">
        <v>2020</v>
      </c>
      <c r="ABR532" s="113">
        <v>2021</v>
      </c>
      <c r="ABS532" s="113">
        <v>2019</v>
      </c>
      <c r="ABT532" s="113">
        <v>2020</v>
      </c>
      <c r="ABU532" s="113">
        <v>2021</v>
      </c>
      <c r="ABV532" s="113">
        <v>2019</v>
      </c>
      <c r="ABW532" s="113">
        <v>2020</v>
      </c>
      <c r="ABX532" s="113">
        <v>2021</v>
      </c>
      <c r="ABY532" s="113">
        <v>2019</v>
      </c>
      <c r="ABZ532" s="113">
        <v>2020</v>
      </c>
      <c r="ACA532" s="113">
        <v>2021</v>
      </c>
      <c r="ACB532" s="113">
        <v>2019</v>
      </c>
      <c r="ACC532" s="113">
        <v>2020</v>
      </c>
      <c r="ACD532" s="113">
        <v>2021</v>
      </c>
      <c r="ACE532" s="113">
        <v>2019</v>
      </c>
      <c r="ACF532" s="113">
        <v>2020</v>
      </c>
      <c r="ACG532" s="113">
        <v>2021</v>
      </c>
      <c r="ACH532" s="113">
        <v>2019</v>
      </c>
      <c r="ACI532" s="113">
        <v>2020</v>
      </c>
      <c r="ACJ532" s="113">
        <v>2021</v>
      </c>
      <c r="ACK532" s="113">
        <v>2019</v>
      </c>
      <c r="ACL532" s="113">
        <v>2020</v>
      </c>
      <c r="ACM532" s="113">
        <v>2021</v>
      </c>
      <c r="ACN532" s="113">
        <v>2019</v>
      </c>
      <c r="ACO532" s="113">
        <v>2020</v>
      </c>
      <c r="ACP532" s="113">
        <v>2021</v>
      </c>
      <c r="ACQ532" s="113">
        <v>2019</v>
      </c>
      <c r="ACR532" s="113">
        <v>2020</v>
      </c>
      <c r="ACS532" s="113">
        <v>2021</v>
      </c>
      <c r="ACT532" s="113">
        <v>2019</v>
      </c>
      <c r="ACU532" s="113">
        <v>2020</v>
      </c>
      <c r="ACV532" s="113">
        <v>2021</v>
      </c>
      <c r="ACW532" s="113">
        <v>2019</v>
      </c>
      <c r="ACX532" s="113">
        <v>2020</v>
      </c>
      <c r="ACY532" s="113">
        <v>2021</v>
      </c>
      <c r="ACZ532" s="113">
        <v>2019</v>
      </c>
      <c r="ADA532" s="113">
        <v>2020</v>
      </c>
      <c r="ADB532" s="113">
        <v>2021</v>
      </c>
      <c r="ADC532" s="113">
        <v>2019</v>
      </c>
      <c r="ADD532" s="113">
        <v>2020</v>
      </c>
      <c r="ADE532" s="113">
        <v>2021</v>
      </c>
      <c r="ADF532" s="113">
        <v>2019</v>
      </c>
      <c r="ADG532" s="113">
        <v>2020</v>
      </c>
      <c r="ADH532" s="113">
        <v>2021</v>
      </c>
      <c r="ADI532" s="113">
        <v>2019</v>
      </c>
      <c r="ADJ532" s="113">
        <v>2020</v>
      </c>
      <c r="ADK532" s="113">
        <v>2021</v>
      </c>
      <c r="ADL532" s="113">
        <v>2019</v>
      </c>
      <c r="ADM532" s="113">
        <v>2020</v>
      </c>
      <c r="ADN532" s="113">
        <v>2021</v>
      </c>
      <c r="ADO532" s="113">
        <v>2019</v>
      </c>
      <c r="ADP532" s="113">
        <v>2020</v>
      </c>
      <c r="ADQ532" s="113">
        <v>2021</v>
      </c>
      <c r="ADR532" s="113">
        <v>2019</v>
      </c>
      <c r="ADS532" s="113">
        <v>2020</v>
      </c>
      <c r="ADT532" s="113">
        <v>2021</v>
      </c>
      <c r="ADU532" s="113">
        <v>2019</v>
      </c>
      <c r="ADV532" s="113">
        <v>2020</v>
      </c>
      <c r="ADW532" s="113">
        <v>2021</v>
      </c>
      <c r="ADX532" s="113">
        <v>2019</v>
      </c>
      <c r="ADY532" s="113">
        <v>2020</v>
      </c>
      <c r="ADZ532" s="113">
        <v>2021</v>
      </c>
      <c r="AEA532" s="113">
        <v>2019</v>
      </c>
      <c r="AEB532" s="113">
        <v>2020</v>
      </c>
      <c r="AEC532" s="113">
        <v>2021</v>
      </c>
      <c r="AED532" s="113">
        <v>2019</v>
      </c>
      <c r="AEE532" s="113">
        <v>2020</v>
      </c>
      <c r="AEF532" s="113">
        <v>2021</v>
      </c>
      <c r="AEG532" s="113">
        <v>2019</v>
      </c>
      <c r="AEH532" s="113">
        <v>2020</v>
      </c>
      <c r="AEI532" s="113">
        <v>2021</v>
      </c>
      <c r="AEJ532" s="113">
        <v>2019</v>
      </c>
      <c r="AEK532" s="113">
        <v>2020</v>
      </c>
      <c r="AEL532" s="113">
        <v>2021</v>
      </c>
      <c r="AEM532" s="113">
        <v>2019</v>
      </c>
      <c r="AEN532" s="113">
        <v>2020</v>
      </c>
      <c r="AEO532" s="113">
        <v>2021</v>
      </c>
      <c r="AEP532" s="113">
        <v>2019</v>
      </c>
      <c r="AEQ532" s="113">
        <v>2020</v>
      </c>
      <c r="AER532" s="113">
        <v>2021</v>
      </c>
      <c r="AES532" s="113">
        <v>2019</v>
      </c>
      <c r="AET532" s="113">
        <v>2020</v>
      </c>
      <c r="AEU532" s="113">
        <v>2021</v>
      </c>
      <c r="AEV532" s="113">
        <v>2019</v>
      </c>
      <c r="AEW532" s="113">
        <v>2020</v>
      </c>
      <c r="AEX532" s="113">
        <v>2021</v>
      </c>
      <c r="AEY532" s="113">
        <v>2019</v>
      </c>
      <c r="AEZ532" s="113">
        <v>2020</v>
      </c>
      <c r="AFA532" s="113">
        <v>2021</v>
      </c>
      <c r="AFB532" s="113">
        <v>2019</v>
      </c>
      <c r="AFC532" s="113">
        <v>2020</v>
      </c>
      <c r="AFD532" s="113">
        <v>2021</v>
      </c>
      <c r="AFE532" s="113">
        <v>2019</v>
      </c>
      <c r="AFF532" s="113">
        <v>2020</v>
      </c>
      <c r="AFG532" s="113">
        <v>2021</v>
      </c>
      <c r="AFH532" s="113">
        <v>2019</v>
      </c>
      <c r="AFI532" s="113">
        <v>2020</v>
      </c>
      <c r="AFJ532" s="113">
        <v>2021</v>
      </c>
      <c r="AFK532" s="113">
        <v>2019</v>
      </c>
      <c r="AFL532" s="113">
        <v>2020</v>
      </c>
      <c r="AFM532" s="113">
        <v>2021</v>
      </c>
      <c r="AFN532" s="113">
        <v>2019</v>
      </c>
      <c r="AFO532" s="113">
        <v>2020</v>
      </c>
      <c r="AFP532" s="113">
        <v>2021</v>
      </c>
      <c r="AFQ532" s="113">
        <v>2019</v>
      </c>
      <c r="AFR532" s="113">
        <v>2020</v>
      </c>
      <c r="AFS532" s="113">
        <v>2021</v>
      </c>
      <c r="AFT532" s="113">
        <v>2019</v>
      </c>
      <c r="AFU532" s="113">
        <v>2020</v>
      </c>
      <c r="AFV532" s="113">
        <v>2021</v>
      </c>
      <c r="AFW532" s="113">
        <v>2019</v>
      </c>
      <c r="AFX532" s="113">
        <v>2020</v>
      </c>
      <c r="AFY532" s="113">
        <v>2021</v>
      </c>
      <c r="AFZ532" s="113">
        <v>2019</v>
      </c>
      <c r="AGA532" s="113">
        <v>2020</v>
      </c>
      <c r="AGB532" s="113">
        <v>2021</v>
      </c>
      <c r="AGC532" s="113">
        <v>2019</v>
      </c>
      <c r="AGD532" s="113">
        <v>2020</v>
      </c>
      <c r="AGE532" s="113">
        <v>2021</v>
      </c>
      <c r="AGF532" s="113">
        <v>2019</v>
      </c>
      <c r="AGG532" s="113">
        <v>2020</v>
      </c>
      <c r="AGH532" s="113">
        <v>2021</v>
      </c>
      <c r="AGI532" s="113">
        <v>2019</v>
      </c>
      <c r="AGJ532" s="113">
        <v>2020</v>
      </c>
      <c r="AGK532" s="113">
        <v>2021</v>
      </c>
      <c r="AGL532" s="113">
        <v>2019</v>
      </c>
      <c r="AGM532" s="113">
        <v>2020</v>
      </c>
      <c r="AGN532" s="113">
        <v>2021</v>
      </c>
      <c r="AGO532" s="113">
        <v>2019</v>
      </c>
      <c r="AGP532" s="113">
        <v>2020</v>
      </c>
      <c r="AGQ532" s="113">
        <v>2021</v>
      </c>
      <c r="AGR532" s="113">
        <v>2019</v>
      </c>
      <c r="AGS532" s="113">
        <v>2020</v>
      </c>
      <c r="AGT532" s="113">
        <v>2021</v>
      </c>
      <c r="AGU532" s="113">
        <v>2019</v>
      </c>
      <c r="AGV532" s="113">
        <v>2020</v>
      </c>
      <c r="AGW532" s="113">
        <v>2021</v>
      </c>
      <c r="AGX532" s="113">
        <v>2019</v>
      </c>
      <c r="AGY532" s="113">
        <v>2020</v>
      </c>
      <c r="AGZ532" s="113">
        <v>2021</v>
      </c>
      <c r="AHA532" s="113">
        <v>2019</v>
      </c>
      <c r="AHB532" s="113">
        <v>2020</v>
      </c>
      <c r="AHC532" s="113">
        <v>2021</v>
      </c>
      <c r="AHD532" s="113">
        <v>2019</v>
      </c>
      <c r="AHE532" s="113">
        <v>2020</v>
      </c>
      <c r="AHF532" s="113">
        <v>2021</v>
      </c>
      <c r="AHG532" s="113">
        <v>2019</v>
      </c>
      <c r="AHH532" s="113">
        <v>2020</v>
      </c>
      <c r="AHI532" s="113">
        <v>2021</v>
      </c>
      <c r="AHJ532" s="113">
        <v>2019</v>
      </c>
      <c r="AHK532" s="113">
        <v>2020</v>
      </c>
      <c r="AHL532" s="113">
        <v>2021</v>
      </c>
      <c r="AHM532" s="113">
        <v>2019</v>
      </c>
      <c r="AHN532" s="113">
        <v>2020</v>
      </c>
      <c r="AHO532" s="113">
        <v>2021</v>
      </c>
      <c r="AHP532" s="113">
        <v>2019</v>
      </c>
      <c r="AHQ532" s="113">
        <v>2020</v>
      </c>
      <c r="AHR532" s="113">
        <v>2021</v>
      </c>
      <c r="AHS532" s="113">
        <v>2019</v>
      </c>
      <c r="AHT532" s="113">
        <v>2020</v>
      </c>
      <c r="AHU532" s="113">
        <v>2021</v>
      </c>
      <c r="AHV532" s="113">
        <v>2019</v>
      </c>
      <c r="AHW532" s="113">
        <v>2020</v>
      </c>
      <c r="AHX532" s="113">
        <v>2021</v>
      </c>
      <c r="AHY532" s="113">
        <v>2019</v>
      </c>
      <c r="AHZ532" s="113">
        <v>2020</v>
      </c>
      <c r="AIA532" s="113">
        <v>2021</v>
      </c>
      <c r="AIB532" s="113">
        <v>2019</v>
      </c>
      <c r="AIC532" s="113">
        <v>2020</v>
      </c>
      <c r="AID532" s="113">
        <v>2021</v>
      </c>
      <c r="AIE532" s="113">
        <v>2019</v>
      </c>
      <c r="AIF532" s="113">
        <v>2020</v>
      </c>
      <c r="AIG532" s="113">
        <v>2021</v>
      </c>
      <c r="AIH532" s="113">
        <v>2019</v>
      </c>
      <c r="AII532" s="113">
        <v>2020</v>
      </c>
      <c r="AIJ532" s="113">
        <v>2021</v>
      </c>
      <c r="AIK532" s="113">
        <v>2019</v>
      </c>
      <c r="AIL532" s="113">
        <v>2020</v>
      </c>
      <c r="AIM532" s="113">
        <v>2021</v>
      </c>
      <c r="AIN532" s="113">
        <v>2019</v>
      </c>
      <c r="AIO532" s="113">
        <v>2020</v>
      </c>
      <c r="AIP532" s="113">
        <v>2021</v>
      </c>
      <c r="AIQ532" s="113">
        <v>2019</v>
      </c>
      <c r="AIR532" s="113">
        <v>2020</v>
      </c>
      <c r="AIS532" s="113">
        <v>2021</v>
      </c>
      <c r="AIT532" s="113">
        <v>2019</v>
      </c>
      <c r="AIU532" s="113">
        <v>2020</v>
      </c>
      <c r="AIV532" s="113">
        <v>2021</v>
      </c>
      <c r="AIW532" s="113">
        <v>2019</v>
      </c>
      <c r="AIX532" s="113">
        <v>2020</v>
      </c>
      <c r="AIY532" s="113">
        <v>2021</v>
      </c>
      <c r="AIZ532" s="113">
        <v>2019</v>
      </c>
      <c r="AJA532" s="113">
        <v>2020</v>
      </c>
      <c r="AJB532" s="113">
        <v>2021</v>
      </c>
      <c r="AJC532" s="113">
        <v>2019</v>
      </c>
      <c r="AJD532" s="113">
        <v>2020</v>
      </c>
      <c r="AJE532" s="113">
        <v>2021</v>
      </c>
      <c r="AJF532" s="113">
        <v>2019</v>
      </c>
      <c r="AJG532" s="113">
        <v>2020</v>
      </c>
      <c r="AJH532" s="113">
        <v>2021</v>
      </c>
      <c r="AJI532" s="113">
        <v>2019</v>
      </c>
      <c r="AJJ532" s="113">
        <v>2020</v>
      </c>
      <c r="AJK532" s="113">
        <v>2021</v>
      </c>
      <c r="AJL532" s="113">
        <v>2019</v>
      </c>
      <c r="AJM532" s="113">
        <v>2020</v>
      </c>
      <c r="AJN532" s="113">
        <v>2021</v>
      </c>
      <c r="AJO532" s="113">
        <v>2019</v>
      </c>
      <c r="AJP532" s="113">
        <v>2020</v>
      </c>
      <c r="AJQ532" s="113">
        <v>2021</v>
      </c>
      <c r="AJR532" s="113">
        <v>2019</v>
      </c>
      <c r="AJS532" s="113">
        <v>2020</v>
      </c>
      <c r="AJT532" s="113">
        <v>2021</v>
      </c>
      <c r="AJU532" s="113">
        <v>2019</v>
      </c>
      <c r="AJV532" s="113">
        <v>2020</v>
      </c>
      <c r="AJW532" s="113">
        <v>2021</v>
      </c>
      <c r="AJX532" s="113">
        <v>2019</v>
      </c>
      <c r="AJY532" s="113">
        <v>2020</v>
      </c>
      <c r="AJZ532" s="113">
        <v>2021</v>
      </c>
      <c r="AKA532" s="113">
        <v>2019</v>
      </c>
      <c r="AKB532" s="113">
        <v>2020</v>
      </c>
      <c r="AKC532" s="113">
        <v>2021</v>
      </c>
      <c r="AKD532" s="113">
        <v>2019</v>
      </c>
      <c r="AKE532" s="113">
        <v>2020</v>
      </c>
      <c r="AKF532" s="113">
        <v>2021</v>
      </c>
      <c r="AKG532" s="113">
        <v>2019</v>
      </c>
      <c r="AKH532" s="113">
        <v>2020</v>
      </c>
      <c r="AKI532" s="113">
        <v>2021</v>
      </c>
      <c r="AKJ532" s="113">
        <v>2019</v>
      </c>
      <c r="AKK532" s="113">
        <v>2020</v>
      </c>
      <c r="AKL532" s="113">
        <v>2021</v>
      </c>
      <c r="AKM532" s="113">
        <v>2019</v>
      </c>
      <c r="AKN532" s="113">
        <v>2020</v>
      </c>
      <c r="AKO532" s="113">
        <v>2021</v>
      </c>
      <c r="AKP532" s="113">
        <v>2019</v>
      </c>
      <c r="AKQ532" s="113">
        <v>2020</v>
      </c>
      <c r="AKR532" s="113">
        <v>2021</v>
      </c>
      <c r="AKS532" s="113">
        <v>2019</v>
      </c>
      <c r="AKT532" s="113">
        <v>2020</v>
      </c>
      <c r="AKU532" s="113">
        <v>2021</v>
      </c>
      <c r="AKV532" s="113">
        <v>2019</v>
      </c>
      <c r="AKW532" s="113">
        <v>2020</v>
      </c>
      <c r="AKX532" s="113">
        <v>2021</v>
      </c>
      <c r="AKY532" s="113">
        <v>2019</v>
      </c>
      <c r="AKZ532" s="113">
        <v>2020</v>
      </c>
      <c r="ALA532" s="113">
        <v>2021</v>
      </c>
      <c r="ALB532" s="113">
        <v>2019</v>
      </c>
      <c r="ALC532" s="113">
        <v>2020</v>
      </c>
      <c r="ALD532" s="113">
        <v>2021</v>
      </c>
      <c r="ALE532" s="113">
        <v>2019</v>
      </c>
      <c r="ALF532" s="113">
        <v>2020</v>
      </c>
      <c r="ALG532" s="113">
        <v>2021</v>
      </c>
      <c r="ALH532" s="113">
        <v>2019</v>
      </c>
      <c r="ALI532" s="113">
        <v>2020</v>
      </c>
      <c r="ALJ532" s="113">
        <v>2021</v>
      </c>
      <c r="ALK532" s="113">
        <v>2019</v>
      </c>
      <c r="ALL532" s="113">
        <v>2020</v>
      </c>
      <c r="ALM532" s="113">
        <v>2021</v>
      </c>
      <c r="ALN532" s="113">
        <v>2019</v>
      </c>
      <c r="ALO532" s="113">
        <v>2020</v>
      </c>
      <c r="ALP532" s="113">
        <v>2021</v>
      </c>
      <c r="ALQ532" s="113">
        <v>2019</v>
      </c>
      <c r="ALR532" s="113">
        <v>2020</v>
      </c>
      <c r="ALS532" s="113">
        <v>2021</v>
      </c>
      <c r="ALT532" s="113">
        <v>2019</v>
      </c>
      <c r="ALU532" s="113">
        <v>2020</v>
      </c>
      <c r="ALV532" s="113">
        <v>2021</v>
      </c>
      <c r="ALW532" s="113">
        <v>2019</v>
      </c>
      <c r="ALX532" s="113">
        <v>2020</v>
      </c>
      <c r="ALY532" s="113">
        <v>2021</v>
      </c>
      <c r="ALZ532" s="113">
        <v>2019</v>
      </c>
      <c r="AMA532" s="113">
        <v>2020</v>
      </c>
      <c r="AMB532" s="113">
        <v>2021</v>
      </c>
      <c r="AMC532" s="113">
        <v>2019</v>
      </c>
      <c r="AMD532" s="113">
        <v>2020</v>
      </c>
      <c r="AME532" s="113">
        <v>2021</v>
      </c>
      <c r="AMF532" s="113">
        <v>2019</v>
      </c>
      <c r="AMG532" s="113">
        <v>2020</v>
      </c>
      <c r="AMH532" s="113">
        <v>2021</v>
      </c>
      <c r="AMI532" s="113">
        <v>2019</v>
      </c>
      <c r="AMJ532" s="113">
        <v>2020</v>
      </c>
      <c r="AMK532" s="113">
        <v>2021</v>
      </c>
      <c r="AML532" s="113">
        <v>2019</v>
      </c>
      <c r="AMM532" s="113">
        <v>2020</v>
      </c>
      <c r="AMN532" s="113">
        <v>2021</v>
      </c>
      <c r="AMO532" s="113">
        <v>2019</v>
      </c>
      <c r="AMP532" s="113">
        <v>2020</v>
      </c>
      <c r="AMQ532" s="113">
        <v>2021</v>
      </c>
      <c r="AMR532" s="113">
        <v>2019</v>
      </c>
      <c r="AMS532" s="113">
        <v>2020</v>
      </c>
      <c r="AMT532" s="113">
        <v>2021</v>
      </c>
      <c r="AMU532" s="113">
        <v>2019</v>
      </c>
      <c r="AMV532" s="113">
        <v>2020</v>
      </c>
      <c r="AMW532" s="113">
        <v>2021</v>
      </c>
      <c r="AMX532" s="113">
        <v>2019</v>
      </c>
      <c r="AMY532" s="113">
        <v>2020</v>
      </c>
      <c r="AMZ532" s="113">
        <v>2021</v>
      </c>
      <c r="ANA532" s="113">
        <v>2019</v>
      </c>
      <c r="ANB532" s="113">
        <v>2020</v>
      </c>
      <c r="ANC532" s="113">
        <v>2021</v>
      </c>
      <c r="AND532" s="113">
        <v>2019</v>
      </c>
      <c r="ANE532" s="113">
        <v>2020</v>
      </c>
      <c r="ANF532" s="113">
        <v>2021</v>
      </c>
      <c r="ANG532" s="113">
        <v>2019</v>
      </c>
      <c r="ANH532" s="113">
        <v>2020</v>
      </c>
      <c r="ANI532" s="113">
        <v>2021</v>
      </c>
      <c r="ANJ532" s="113">
        <v>2019</v>
      </c>
      <c r="ANK532" s="113">
        <v>2020</v>
      </c>
      <c r="ANL532" s="113">
        <v>2021</v>
      </c>
      <c r="ANM532" s="113">
        <v>2019</v>
      </c>
      <c r="ANN532" s="113">
        <v>2020</v>
      </c>
      <c r="ANO532" s="113">
        <v>2021</v>
      </c>
      <c r="ANP532" s="113">
        <v>2019</v>
      </c>
      <c r="ANQ532" s="113">
        <v>2020</v>
      </c>
      <c r="ANR532" s="113">
        <v>2021</v>
      </c>
      <c r="ANS532" s="113">
        <v>2019</v>
      </c>
      <c r="ANT532" s="113">
        <v>2020</v>
      </c>
      <c r="ANU532" s="113">
        <v>2021</v>
      </c>
      <c r="ANV532" s="113">
        <v>2019</v>
      </c>
      <c r="ANW532" s="113">
        <v>2020</v>
      </c>
      <c r="ANX532" s="113">
        <v>2021</v>
      </c>
      <c r="ANY532" s="113">
        <v>2019</v>
      </c>
      <c r="ANZ532" s="113">
        <v>2020</v>
      </c>
      <c r="AOA532" s="113">
        <v>2021</v>
      </c>
      <c r="AOB532" s="113">
        <v>2019</v>
      </c>
      <c r="AOC532" s="113">
        <v>2020</v>
      </c>
      <c r="AOD532" s="113">
        <v>2021</v>
      </c>
      <c r="AOE532" s="113">
        <v>2019</v>
      </c>
      <c r="AOF532" s="113">
        <v>2020</v>
      </c>
      <c r="AOG532" s="113">
        <v>2021</v>
      </c>
      <c r="AOH532" s="113">
        <v>2019</v>
      </c>
      <c r="AOI532" s="113">
        <v>2020</v>
      </c>
      <c r="AOJ532" s="113">
        <v>2021</v>
      </c>
      <c r="AOK532" s="113">
        <v>2019</v>
      </c>
      <c r="AOL532" s="113">
        <v>2020</v>
      </c>
      <c r="AOM532" s="113">
        <v>2021</v>
      </c>
      <c r="AON532" s="113">
        <v>2019</v>
      </c>
      <c r="AOO532" s="113">
        <v>2020</v>
      </c>
      <c r="AOP532" s="113">
        <v>2021</v>
      </c>
      <c r="AOQ532" s="113">
        <v>2019</v>
      </c>
      <c r="AOR532" s="113">
        <v>2020</v>
      </c>
      <c r="AOS532" s="113">
        <v>2021</v>
      </c>
      <c r="AOT532" s="113">
        <v>2019</v>
      </c>
      <c r="AOU532" s="113">
        <v>2020</v>
      </c>
      <c r="AOV532" s="113">
        <v>2021</v>
      </c>
      <c r="AOW532" s="113">
        <v>2019</v>
      </c>
      <c r="AOX532" s="113">
        <v>2020</v>
      </c>
      <c r="AOY532" s="113">
        <v>2021</v>
      </c>
      <c r="AOZ532" s="113">
        <v>2019</v>
      </c>
      <c r="APA532" s="113">
        <v>2020</v>
      </c>
      <c r="APB532" s="113">
        <v>2021</v>
      </c>
      <c r="APC532" s="113">
        <v>2019</v>
      </c>
      <c r="APD532" s="113">
        <v>2020</v>
      </c>
      <c r="APE532" s="113">
        <v>2021</v>
      </c>
      <c r="APF532" s="113">
        <v>2019</v>
      </c>
      <c r="APG532" s="113">
        <v>2020</v>
      </c>
      <c r="APH532" s="113">
        <v>2021</v>
      </c>
      <c r="API532" s="113">
        <v>2019</v>
      </c>
      <c r="APJ532" s="113">
        <v>2020</v>
      </c>
      <c r="APK532" s="113">
        <v>2021</v>
      </c>
      <c r="APL532" s="113">
        <v>2019</v>
      </c>
      <c r="APM532" s="113">
        <v>2020</v>
      </c>
      <c r="APN532" s="113">
        <v>2021</v>
      </c>
      <c r="APO532" s="113">
        <v>2019</v>
      </c>
      <c r="APP532" s="113">
        <v>2020</v>
      </c>
      <c r="APQ532" s="113">
        <v>2021</v>
      </c>
      <c r="APR532" s="113">
        <v>2019</v>
      </c>
      <c r="APS532" s="113">
        <v>2020</v>
      </c>
      <c r="APT532" s="113">
        <v>2021</v>
      </c>
      <c r="APU532" s="113">
        <v>2019</v>
      </c>
      <c r="APV532" s="113">
        <v>2020</v>
      </c>
      <c r="APW532" s="113">
        <v>2021</v>
      </c>
      <c r="APX532" s="113">
        <v>2019</v>
      </c>
      <c r="APY532" s="113">
        <v>2020</v>
      </c>
      <c r="APZ532" s="113">
        <v>2021</v>
      </c>
      <c r="AQA532" s="113">
        <v>2019</v>
      </c>
      <c r="AQB532" s="113">
        <v>2020</v>
      </c>
      <c r="AQC532" s="113">
        <v>2021</v>
      </c>
      <c r="AQD532" s="113">
        <v>2019</v>
      </c>
      <c r="AQE532" s="113">
        <v>2020</v>
      </c>
      <c r="AQF532" s="113">
        <v>2021</v>
      </c>
      <c r="AQG532" s="113">
        <v>2019</v>
      </c>
      <c r="AQH532" s="113">
        <v>2020</v>
      </c>
      <c r="AQI532" s="113">
        <v>2021</v>
      </c>
      <c r="AQJ532" s="113">
        <v>2019</v>
      </c>
      <c r="AQK532" s="113">
        <v>2020</v>
      </c>
      <c r="AQL532" s="113">
        <v>2021</v>
      </c>
      <c r="AQM532" s="113">
        <v>2019</v>
      </c>
      <c r="AQN532" s="113">
        <v>2020</v>
      </c>
      <c r="AQO532" s="113">
        <v>2021</v>
      </c>
      <c r="AQP532" s="113">
        <v>2019</v>
      </c>
      <c r="AQQ532" s="113">
        <v>2020</v>
      </c>
      <c r="AQR532" s="113">
        <v>2021</v>
      </c>
      <c r="AQS532" s="113">
        <v>2019</v>
      </c>
      <c r="AQT532" s="113">
        <v>2020</v>
      </c>
      <c r="AQU532" s="113">
        <v>2021</v>
      </c>
      <c r="AQV532" s="113">
        <v>2019</v>
      </c>
      <c r="AQW532" s="113">
        <v>2020</v>
      </c>
      <c r="AQX532" s="113">
        <v>2021</v>
      </c>
      <c r="AQY532" s="113">
        <v>2019</v>
      </c>
      <c r="AQZ532" s="113">
        <v>2020</v>
      </c>
      <c r="ARA532" s="113">
        <v>2021</v>
      </c>
      <c r="ARB532" s="113">
        <v>2019</v>
      </c>
      <c r="ARC532" s="113">
        <v>2020</v>
      </c>
      <c r="ARD532" s="113">
        <v>2021</v>
      </c>
      <c r="ARE532" s="113">
        <v>2019</v>
      </c>
      <c r="ARF532" s="113">
        <v>2020</v>
      </c>
      <c r="ARG532" s="113">
        <v>2021</v>
      </c>
      <c r="ARH532" s="113">
        <v>2019</v>
      </c>
      <c r="ARI532" s="113">
        <v>2020</v>
      </c>
      <c r="ARJ532" s="113">
        <v>2021</v>
      </c>
      <c r="ARK532" s="113">
        <v>2019</v>
      </c>
      <c r="ARL532" s="113">
        <v>2020</v>
      </c>
      <c r="ARM532" s="113">
        <v>2021</v>
      </c>
      <c r="ARN532" s="113">
        <v>2019</v>
      </c>
      <c r="ARO532" s="113">
        <v>2020</v>
      </c>
      <c r="ARP532" s="113">
        <v>2021</v>
      </c>
      <c r="ARQ532" s="113">
        <v>2019</v>
      </c>
      <c r="ARR532" s="113">
        <v>2020</v>
      </c>
      <c r="ARS532" s="113">
        <v>2021</v>
      </c>
      <c r="ART532" s="113">
        <v>2019</v>
      </c>
      <c r="ARU532" s="113">
        <v>2020</v>
      </c>
      <c r="ARV532" s="113">
        <v>2021</v>
      </c>
      <c r="ARW532" s="113">
        <v>2019</v>
      </c>
      <c r="ARX532" s="113">
        <v>2020</v>
      </c>
      <c r="ARY532" s="113">
        <v>2021</v>
      </c>
      <c r="ARZ532" s="113">
        <v>2019</v>
      </c>
      <c r="ASA532" s="113">
        <v>2020</v>
      </c>
      <c r="ASB532" s="113">
        <v>2021</v>
      </c>
      <c r="ASC532" s="113">
        <v>2019</v>
      </c>
      <c r="ASD532" s="113">
        <v>2020</v>
      </c>
      <c r="ASE532" s="113">
        <v>2021</v>
      </c>
      <c r="ASF532" s="113">
        <v>2019</v>
      </c>
      <c r="ASG532" s="113">
        <v>2020</v>
      </c>
      <c r="ASH532" s="113">
        <v>2021</v>
      </c>
      <c r="ASI532" s="113">
        <v>2019</v>
      </c>
      <c r="ASJ532" s="113">
        <v>2020</v>
      </c>
      <c r="ASK532" s="113">
        <v>2021</v>
      </c>
      <c r="ASL532" s="113">
        <v>2019</v>
      </c>
      <c r="ASM532" s="113">
        <v>2020</v>
      </c>
      <c r="ASN532" s="113">
        <v>2021</v>
      </c>
      <c r="ASO532" s="113">
        <v>2019</v>
      </c>
      <c r="ASP532" s="113">
        <v>2020</v>
      </c>
      <c r="ASQ532" s="113">
        <v>2021</v>
      </c>
      <c r="ASR532" s="113">
        <v>2019</v>
      </c>
      <c r="ASS532" s="113">
        <v>2020</v>
      </c>
      <c r="AST532" s="113">
        <v>2021</v>
      </c>
      <c r="ASU532" s="113">
        <v>2019</v>
      </c>
      <c r="ASV532" s="113">
        <v>2020</v>
      </c>
      <c r="ASW532" s="113">
        <v>2021</v>
      </c>
      <c r="ASX532" s="113">
        <v>2019</v>
      </c>
      <c r="ASY532" s="113">
        <v>2020</v>
      </c>
      <c r="ASZ532" s="113">
        <v>2021</v>
      </c>
      <c r="ATA532" s="113">
        <v>2019</v>
      </c>
      <c r="ATB532" s="113">
        <v>2020</v>
      </c>
      <c r="ATC532" s="113">
        <v>2021</v>
      </c>
      <c r="ATD532" s="113">
        <v>2019</v>
      </c>
      <c r="ATE532" s="113">
        <v>2020</v>
      </c>
      <c r="ATF532" s="113">
        <v>2021</v>
      </c>
      <c r="ATG532" s="113">
        <v>2019</v>
      </c>
      <c r="ATH532" s="113">
        <v>2020</v>
      </c>
      <c r="ATI532" s="113">
        <v>2021</v>
      </c>
      <c r="ATJ532" s="113">
        <v>2019</v>
      </c>
      <c r="ATK532" s="113">
        <v>2020</v>
      </c>
      <c r="ATL532" s="113">
        <v>2021</v>
      </c>
      <c r="ATM532" s="113">
        <v>2019</v>
      </c>
      <c r="ATN532" s="113">
        <v>2020</v>
      </c>
      <c r="ATO532" s="113">
        <v>2021</v>
      </c>
      <c r="ATP532" s="113">
        <v>2019</v>
      </c>
      <c r="ATQ532" s="113">
        <v>2020</v>
      </c>
      <c r="ATR532" s="113">
        <v>2021</v>
      </c>
      <c r="ATS532" s="113">
        <v>2019</v>
      </c>
      <c r="ATT532" s="113">
        <v>2020</v>
      </c>
      <c r="ATU532" s="113">
        <v>2021</v>
      </c>
      <c r="ATV532" s="113">
        <v>2019</v>
      </c>
      <c r="ATW532" s="113">
        <v>2020</v>
      </c>
      <c r="ATX532" s="113">
        <v>2021</v>
      </c>
      <c r="ATY532" s="113">
        <v>2019</v>
      </c>
      <c r="ATZ532" s="113">
        <v>2020</v>
      </c>
      <c r="AUA532" s="113">
        <v>2021</v>
      </c>
      <c r="AUB532" s="113">
        <v>2019</v>
      </c>
      <c r="AUC532" s="113">
        <v>2020</v>
      </c>
      <c r="AUD532" s="113">
        <v>2021</v>
      </c>
      <c r="AUE532" s="113">
        <v>2019</v>
      </c>
      <c r="AUF532" s="113">
        <v>2020</v>
      </c>
      <c r="AUG532" s="113">
        <v>2021</v>
      </c>
      <c r="AUH532" s="113">
        <v>2019</v>
      </c>
      <c r="AUI532" s="113">
        <v>2020</v>
      </c>
      <c r="AUJ532" s="113">
        <v>2021</v>
      </c>
      <c r="AUK532" s="113">
        <v>2019</v>
      </c>
      <c r="AUL532" s="113">
        <v>2020</v>
      </c>
      <c r="AUM532" s="113">
        <v>2021</v>
      </c>
      <c r="AUN532" s="113">
        <v>2019</v>
      </c>
      <c r="AUO532" s="113">
        <v>2020</v>
      </c>
      <c r="AUP532" s="113">
        <v>2021</v>
      </c>
      <c r="AUQ532" s="113">
        <v>2019</v>
      </c>
      <c r="AUR532" s="113">
        <v>2020</v>
      </c>
      <c r="AUS532" s="113">
        <v>2021</v>
      </c>
      <c r="AUT532" s="113">
        <v>2019</v>
      </c>
      <c r="AUU532" s="113">
        <v>2020</v>
      </c>
      <c r="AUV532" s="113">
        <v>2021</v>
      </c>
      <c r="AUW532" s="113">
        <v>2019</v>
      </c>
      <c r="AUX532" s="113">
        <v>2020</v>
      </c>
      <c r="AUY532" s="113">
        <v>2021</v>
      </c>
      <c r="AUZ532" s="113">
        <v>2019</v>
      </c>
      <c r="AVA532" s="113">
        <v>2020</v>
      </c>
      <c r="AVB532" s="113">
        <v>2021</v>
      </c>
      <c r="AVC532" s="113">
        <v>2019</v>
      </c>
      <c r="AVD532" s="113">
        <v>2020</v>
      </c>
      <c r="AVE532" s="113">
        <v>2021</v>
      </c>
      <c r="AVF532" s="113">
        <v>2019</v>
      </c>
      <c r="AVG532" s="113">
        <v>2020</v>
      </c>
      <c r="AVH532" s="113">
        <v>2021</v>
      </c>
      <c r="AVI532" s="113">
        <v>2019</v>
      </c>
      <c r="AVJ532" s="113">
        <v>2020</v>
      </c>
      <c r="AVK532" s="113">
        <v>2021</v>
      </c>
      <c r="AVL532" s="113">
        <v>2019</v>
      </c>
      <c r="AVM532" s="113">
        <v>2020</v>
      </c>
      <c r="AVN532" s="113">
        <v>2021</v>
      </c>
      <c r="AVO532" s="113">
        <v>2019</v>
      </c>
      <c r="AVP532" s="113">
        <v>2020</v>
      </c>
      <c r="AVQ532" s="113">
        <v>2021</v>
      </c>
      <c r="AVR532" s="113">
        <v>2019</v>
      </c>
      <c r="AVS532" s="113">
        <v>2020</v>
      </c>
      <c r="AVT532" s="113">
        <v>2021</v>
      </c>
      <c r="AVU532" s="113">
        <v>2019</v>
      </c>
      <c r="AVV532" s="113">
        <v>2020</v>
      </c>
      <c r="AVW532" s="113">
        <v>2021</v>
      </c>
    </row>
    <row r="533" spans="1:1271" ht="22.5" customHeight="1">
      <c r="A533" s="3"/>
      <c r="B533" s="130"/>
      <c r="C533" s="3"/>
      <c r="D533" s="123"/>
      <c r="E533" s="61"/>
      <c r="F533" s="187"/>
      <c r="G533" s="188"/>
      <c r="H533" s="189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3"/>
      <c r="AVD534" s="111"/>
    </row>
    <row r="535" spans="1:1271">
      <c r="A535" s="42" t="s">
        <v>117</v>
      </c>
      <c r="B535" s="34"/>
      <c r="C535" s="41" t="s">
        <v>102</v>
      </c>
      <c r="D535" s="185"/>
      <c r="E535" s="186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5823900.21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24945099.620000001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9541720.9800000004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13686599.880000001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5267172.96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6325500.0599999996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7363199.4100000001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7326500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8245600.5700000003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3205287.24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5838800.5499999998</v>
      </c>
      <c r="HI535" s="57">
        <f t="shared" si="29"/>
        <v>5349400.32</v>
      </c>
      <c r="HJ535" s="57">
        <f t="shared" si="29"/>
        <v>5349400.32</v>
      </c>
      <c r="HK535" s="57">
        <f t="shared" si="29"/>
        <v>3083616.03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14842898.699999999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6354196.1399999997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8214000.5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3168987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6458499.9699999997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11878199.689999999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4315187.6900000004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15692801.08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5215222.5999999996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5360999.8600000003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8884099.5800000001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4658182.4800000004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14291899.48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7444199.7000000002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11613100.199999999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10498000.640000001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4729803.76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13562400.34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21189401.489999998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6411403.5700000003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16942900.239999998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5923399.75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12133885.140000001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5306716.82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18594500.120000001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7405796.8300000001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8806399.9600000009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2860073.88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19897598.82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6221763.54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16623399.23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11651399.789999999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4007051.6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9800099.5800000001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3287482.14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7096099.8300000001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3059605.89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20820900.039999999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15799800.050000001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2873505.49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9584600.3000000007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3214301.31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22384598.949999999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5894800.8899999997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13105599.560000001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3346480.42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6841400.3700000001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2527614.69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11149200.24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3469600.08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1919454.12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8170199.9000000004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2864196.4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11296100.1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4273707.5999999996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8146300.4500000002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8495800.3800000008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3096438.47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7505699.4400000004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3209806.06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19815299.530000001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6466061.4199999999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1220699.97</v>
      </c>
      <c r="ANQ535" s="57">
        <f t="shared" si="109"/>
        <v>0</v>
      </c>
      <c r="ANR535" s="57">
        <f t="shared" si="109"/>
        <v>0</v>
      </c>
      <c r="ANS535" s="57">
        <f t="shared" si="109"/>
        <v>1665380.75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16852400.879999999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15931000.99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6675070.3499999996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8616100.0099999998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3149886.17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17041600.690000001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5071472.66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9186600.7599999998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3230867.66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17204399.829999998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6404883.3700000001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17999900.100000001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5333406.26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29363502.149999999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9926236.1099999994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19454900.16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7195930.3799999999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676411588.91999996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241662315.87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21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58335.35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1050036.3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55328.38</v>
      </c>
      <c r="AQ536" s="25">
        <f>$G536*AQ$564</f>
        <v>48928.19</v>
      </c>
      <c r="AR536" s="25">
        <f>$H536*AR$564</f>
        <v>48928.19</v>
      </c>
      <c r="AS536" s="25">
        <f>$I536*AS$564</f>
        <v>22914.240000000002</v>
      </c>
      <c r="AT536" s="25">
        <f>$J536*AT$564</f>
        <v>17865.48</v>
      </c>
      <c r="AU536" s="25">
        <f>$K536*AU$564</f>
        <v>17865.48</v>
      </c>
      <c r="AV536" s="25">
        <f>AG536*AP536</f>
        <v>2821747.38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1168626.24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56354.84</v>
      </c>
      <c r="BL536" s="25">
        <f>$G536*BL$564</f>
        <v>58649.95</v>
      </c>
      <c r="BM536" s="25">
        <f>$H536*BM$564</f>
        <v>58649.95</v>
      </c>
      <c r="BN536" s="25">
        <f>$I536*BN$564</f>
        <v>22155.71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54874.21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55415.9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65992.92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54900.31</v>
      </c>
      <c r="FM536" s="25">
        <f>$G536*FM$564</f>
        <v>54131.98</v>
      </c>
      <c r="FN536" s="25">
        <f>$H536*FN$564</f>
        <v>54131.98</v>
      </c>
      <c r="FO536" s="25">
        <f>$I536*FO$564</f>
        <v>21717.52</v>
      </c>
      <c r="FP536" s="25">
        <f>$J536*FP$564</f>
        <v>20898.43</v>
      </c>
      <c r="FQ536" s="25">
        <f>$K536*FQ$564</f>
        <v>20898.43</v>
      </c>
      <c r="FR536" s="25">
        <f>FC536*FL536</f>
        <v>1482308.37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586373.04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54838.17</v>
      </c>
      <c r="HC536" s="25">
        <f>$G536*HC$564</f>
        <v>50247.01</v>
      </c>
      <c r="HD536" s="25">
        <f>$H536*HD$564</f>
        <v>50247.01</v>
      </c>
      <c r="HE536" s="25">
        <f>$I536*HE$564</f>
        <v>29586.400000000001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43426.080000000002</v>
      </c>
      <c r="HX536" s="25">
        <f>$G536*HX$564</f>
        <v>55087.83</v>
      </c>
      <c r="HY536" s="25">
        <f>$H536*HY$564</f>
        <v>55087.83</v>
      </c>
      <c r="HZ536" s="25">
        <f>$I536*HZ$564</f>
        <v>20037.55</v>
      </c>
      <c r="IA536" s="25">
        <f>$J536*IA$564</f>
        <v>20435.39</v>
      </c>
      <c r="IB536" s="25">
        <f>$K536*IB$564</f>
        <v>20435.39</v>
      </c>
      <c r="IC536" s="25">
        <f>HN536*HW536</f>
        <v>2475286.56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1142140.3500000001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54909.88</v>
      </c>
      <c r="IS536" s="25">
        <f>$G536*IS$564</f>
        <v>55096.18</v>
      </c>
      <c r="IT536" s="25">
        <f>$H536*IT$564</f>
        <v>55096.18</v>
      </c>
      <c r="IU536" s="25">
        <f>$I536*IU$564</f>
        <v>21641.57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54881.57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55312.07</v>
      </c>
      <c r="KI536" s="25">
        <f>$G536*KI$564</f>
        <v>57395.78</v>
      </c>
      <c r="KJ536" s="25">
        <f>$H536*KJ$564</f>
        <v>57395.78</v>
      </c>
      <c r="KK536" s="25">
        <f>$I536*KK$564</f>
        <v>20451.71</v>
      </c>
      <c r="KL536" s="25">
        <f>$J536*KL$564</f>
        <v>21011.1</v>
      </c>
      <c r="KM536" s="25">
        <f>$K536*KM$564</f>
        <v>21011.1</v>
      </c>
      <c r="KN536" s="25">
        <f>JY536*KH536</f>
        <v>2046546.59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756713.27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55042.22</v>
      </c>
      <c r="LD536" s="25">
        <f>$G536*LD$564</f>
        <v>56303.62</v>
      </c>
      <c r="LE536" s="25">
        <f>$H536*LE$564</f>
        <v>56303.62</v>
      </c>
      <c r="LF536" s="25">
        <f>$I536*LF$564</f>
        <v>18625.02</v>
      </c>
      <c r="LG536" s="25">
        <f>$J536*LG$564</f>
        <v>19066.34</v>
      </c>
      <c r="LH536" s="25">
        <f>$K536*LH$564</f>
        <v>19066.34</v>
      </c>
      <c r="LI536" s="25">
        <f>KT536*LC536</f>
        <v>2421857.6800000002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819500.88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55043.58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1486176.66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55224.78</v>
      </c>
      <c r="MT536" s="25">
        <f>$G536*MT$564</f>
        <v>51260.24</v>
      </c>
      <c r="MU536" s="25">
        <f>$H536*MU$564</f>
        <v>51260.24</v>
      </c>
      <c r="MV536" s="25">
        <f>$I536*MV$564</f>
        <v>29470.080000000002</v>
      </c>
      <c r="MW536" s="25">
        <f>$J536*MW$564</f>
        <v>28577.57</v>
      </c>
      <c r="MX536" s="25">
        <f>$K536*MX$564</f>
        <v>28577.57</v>
      </c>
      <c r="MY536" s="25">
        <f>MJ536*MS536</f>
        <v>1546293.84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825162.23999999999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53667.34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1824689.56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55293.15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55054.82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55324.97</v>
      </c>
      <c r="PZ536" s="25">
        <f>$G536*PZ$564</f>
        <v>51263.99</v>
      </c>
      <c r="QA536" s="25">
        <f>$H536*QA$564</f>
        <v>51263.99</v>
      </c>
      <c r="QB536" s="25">
        <f>$I536*QB$564</f>
        <v>25303.06</v>
      </c>
      <c r="QC536" s="25">
        <f>$J536*QC$564</f>
        <v>27120.23</v>
      </c>
      <c r="QD536" s="25">
        <f>$K536*QD$564</f>
        <v>27120.23</v>
      </c>
      <c r="QE536" s="25">
        <f>PP536*PY536</f>
        <v>3098198.32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1416971.36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54965.02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1374125.5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55132.01</v>
      </c>
      <c r="RP536" s="25">
        <f>$G536*RP$564</f>
        <v>54078.42</v>
      </c>
      <c r="RQ536" s="25">
        <f>$H536*RQ$564</f>
        <v>54078.42</v>
      </c>
      <c r="RR536" s="25">
        <f>$I536*RR$564</f>
        <v>16987.21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3142524.57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968270.97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53902.35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1239754.05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55320.13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1493643.51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42697.09</v>
      </c>
      <c r="UA536" s="25">
        <f>$G536*UA$564</f>
        <v>55013.23</v>
      </c>
      <c r="UB536" s="25">
        <f>$H536*UB$564</f>
        <v>55013.23</v>
      </c>
      <c r="UC536" s="25">
        <f>$I536*UC$564</f>
        <v>19002.82</v>
      </c>
      <c r="UD536" s="25">
        <f>$J536*UD$564</f>
        <v>20397.22</v>
      </c>
      <c r="UE536" s="25">
        <f>$K536*UE$564</f>
        <v>20397.22</v>
      </c>
      <c r="UF536" s="25">
        <f>TQ536*TZ536</f>
        <v>2177551.59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969143.82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55281.16</v>
      </c>
      <c r="UV536" s="25">
        <f>$G536*UV$564</f>
        <v>56709.75</v>
      </c>
      <c r="UW536" s="25">
        <f>$H536*UW$564</f>
        <v>56709.75</v>
      </c>
      <c r="UX536" s="25">
        <f>$I536*UX$564</f>
        <v>24166.19</v>
      </c>
      <c r="UY536" s="25">
        <f>$J536*UY$564</f>
        <v>19775.64</v>
      </c>
      <c r="UZ536" s="25">
        <f>$K536*UZ$564</f>
        <v>19775.64</v>
      </c>
      <c r="VA536" s="25">
        <f>UL536*UU536</f>
        <v>5251710.2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2295788.0499999998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55402.85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1883696.9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622102.76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54951.34</v>
      </c>
      <c r="XG536" s="25">
        <f>$G536*XG$564</f>
        <v>53621.83</v>
      </c>
      <c r="XH536" s="25">
        <f>$H536*XH$564</f>
        <v>53621.83</v>
      </c>
      <c r="XI536" s="25">
        <f>$I536*XI$564</f>
        <v>18430.11</v>
      </c>
      <c r="XJ536" s="25">
        <f>$J536*XJ$564</f>
        <v>18817.21</v>
      </c>
      <c r="XK536" s="25">
        <f>$K536*XK$564</f>
        <v>18817.21</v>
      </c>
      <c r="XL536" s="25">
        <f>WW536*XF536</f>
        <v>2967372.36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995225.94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54780.56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4820689.28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54786.73</v>
      </c>
      <c r="YW536" s="25">
        <f>$G536*YW$564</f>
        <v>52961.05</v>
      </c>
      <c r="YX536" s="25">
        <f>$H536*YX$564</f>
        <v>52961.05</v>
      </c>
      <c r="YY536" s="25">
        <f>$I536*YY$564</f>
        <v>19195.810000000001</v>
      </c>
      <c r="YZ536" s="25">
        <f>$J536*YZ$564</f>
        <v>19874</v>
      </c>
      <c r="ZA536" s="25">
        <f>$K536*ZA$564</f>
        <v>19874</v>
      </c>
      <c r="ZB536" s="25">
        <f>YM536*YV536</f>
        <v>1479241.71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518286.87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54629.71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18624.88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2349077.5299999998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800869.84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55285.71</v>
      </c>
      <c r="AAM536" s="25">
        <f>$G536*AAM$564</f>
        <v>57129.43</v>
      </c>
      <c r="AAN536" s="25">
        <f>$H536*AAN$564</f>
        <v>57129.43</v>
      </c>
      <c r="AAO536" s="25">
        <f>$I536*AAO$564</f>
        <v>24266.13</v>
      </c>
      <c r="AAP536" s="25">
        <f>$J536*AAP$564</f>
        <v>24852.48</v>
      </c>
      <c r="AAQ536" s="25">
        <f>$K536*AAQ$564</f>
        <v>24852.48</v>
      </c>
      <c r="AAR536" s="25">
        <f>AAC536*AAL536</f>
        <v>1160999.9099999999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509588.73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54064.959999999999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1405688.96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54245.81</v>
      </c>
      <c r="ACC536" s="25">
        <f>$G536*ACC$564</f>
        <v>65694.39</v>
      </c>
      <c r="ACD536" s="25">
        <f>$H536*ACD$564</f>
        <v>65694.39</v>
      </c>
      <c r="ACE536" s="25">
        <f>$I536*ACE$564</f>
        <v>18813.43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54607.1</v>
      </c>
      <c r="ACX536" s="25">
        <f>$G536*ACX$564</f>
        <v>44196.63</v>
      </c>
      <c r="ACY536" s="25">
        <f>$H536*ACY$564</f>
        <v>44196.63</v>
      </c>
      <c r="ACZ536" s="25">
        <f>$I536*ACZ$564</f>
        <v>19868.490000000002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1638213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596054.69999999995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48063.57</v>
      </c>
      <c r="ADS536" s="25">
        <f>$G536*ADS$564</f>
        <v>52290.38</v>
      </c>
      <c r="ADT536" s="25">
        <f>$H536*ADT$564</f>
        <v>52290.38</v>
      </c>
      <c r="ADU536" s="25">
        <f>$I536*ADU$564</f>
        <v>13368.21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3941212.74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1096193.22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54742.05</v>
      </c>
      <c r="AEN536" s="25">
        <f>$G536*AEN$564</f>
        <v>55091.49</v>
      </c>
      <c r="AEO536" s="25">
        <f>$H536*AEO$564</f>
        <v>55091.49</v>
      </c>
      <c r="AEP536" s="25">
        <f>$I536*AEP$564</f>
        <v>21333.51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55140.480000000003</v>
      </c>
      <c r="AFI536" s="25">
        <f>$G536*AFI$564</f>
        <v>54773.9</v>
      </c>
      <c r="AFJ536" s="25">
        <f>$H536*AFJ$564</f>
        <v>54773.9</v>
      </c>
      <c r="AFK536" s="25">
        <f>$I536*AFK$564</f>
        <v>20811.7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54677.49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1093549.8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54763.55</v>
      </c>
      <c r="AGY536" s="25">
        <f>$G536*AGY$564</f>
        <v>47927.9</v>
      </c>
      <c r="AGZ536" s="25">
        <f>$H536*AGZ$564</f>
        <v>47927.9</v>
      </c>
      <c r="AHA536" s="25">
        <f>$I536*AHA$564</f>
        <v>30950.400000000001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55087.82</v>
      </c>
      <c r="AHT536" s="25">
        <f>$G536*AHT$564</f>
        <v>55233.54</v>
      </c>
      <c r="AHU536" s="25">
        <f>$H536*AHU$564</f>
        <v>55233.54</v>
      </c>
      <c r="AHV536" s="25">
        <f>$I536*AHV$564</f>
        <v>19654.330000000002</v>
      </c>
      <c r="AHW536" s="25">
        <f>$J536*AHW$564</f>
        <v>20245.27</v>
      </c>
      <c r="AHX536" s="25">
        <f>$K536*AHX$564</f>
        <v>20245.27</v>
      </c>
      <c r="AHY536" s="25">
        <f>AHJ536*AHS536</f>
        <v>1432283.32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511012.58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54679.05</v>
      </c>
      <c r="AJJ536" s="25">
        <f>$G536*AJJ$564</f>
        <v>53766.96</v>
      </c>
      <c r="AJK536" s="25">
        <f>$H536*AJK$564</f>
        <v>53766.96</v>
      </c>
      <c r="AJL536" s="25">
        <f>$I536*AJL$564</f>
        <v>21056.43</v>
      </c>
      <c r="AJM536" s="25">
        <f>$J536*AJM$564</f>
        <v>21661.71</v>
      </c>
      <c r="AJN536" s="25">
        <f>$K536*AJN$564</f>
        <v>21661.71</v>
      </c>
      <c r="AJO536" s="25">
        <f>AIZ536*AJI536</f>
        <v>1913766.75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736975.05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54971.17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1374279.25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54814.559999999998</v>
      </c>
      <c r="AKZ536" s="25">
        <f>$G536*AKZ$564</f>
        <v>54364.57</v>
      </c>
      <c r="ALA536" s="25">
        <f>$H536*ALA$564</f>
        <v>54364.57</v>
      </c>
      <c r="ALB536" s="25">
        <f>$I536*ALB$564</f>
        <v>20343.97</v>
      </c>
      <c r="ALC536" s="25">
        <f>$J536*ALC$564</f>
        <v>21100.26</v>
      </c>
      <c r="ALD536" s="25">
        <f>$K536*ALD$564</f>
        <v>21100.26</v>
      </c>
      <c r="ALE536" s="25">
        <f>AKP536*AKY536</f>
        <v>1260734.8799999999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467911.31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55224.47</v>
      </c>
      <c r="ALU536" s="25">
        <f>$G536*ALU$564</f>
        <v>54500.31</v>
      </c>
      <c r="ALV536" s="25">
        <f>$H536*ALV$564</f>
        <v>54500.31</v>
      </c>
      <c r="ALW536" s="25">
        <f>$I536*ALW$564</f>
        <v>24057.59</v>
      </c>
      <c r="ALX536" s="25">
        <f>$J536*ALX$564</f>
        <v>24735.53</v>
      </c>
      <c r="ALY536" s="25">
        <f>$K536*ALY$564</f>
        <v>24735.53</v>
      </c>
      <c r="ALZ536" s="25">
        <f>ALK536*ALT536</f>
        <v>994040.46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433036.62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55149.440000000002</v>
      </c>
      <c r="AMP536" s="25">
        <f>$G536*AMP$564</f>
        <v>55018.44</v>
      </c>
      <c r="AMQ536" s="25">
        <f>$H536*AMQ$564</f>
        <v>55018.44</v>
      </c>
      <c r="AMR536" s="25">
        <f>$I536*AMR$564</f>
        <v>19979.349999999999</v>
      </c>
      <c r="AMS536" s="25">
        <f>$J536*AMS$564</f>
        <v>20849.98</v>
      </c>
      <c r="AMT536" s="25">
        <f>$K536*AMT$564</f>
        <v>20849.98</v>
      </c>
      <c r="AMU536" s="25">
        <f>AMF536*AMO536</f>
        <v>1544184.32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559421.80000000005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25326.89</v>
      </c>
      <c r="ANK536" s="25">
        <f>$G536*ANK$564</f>
        <v>0</v>
      </c>
      <c r="ANL536" s="25">
        <f>$H536*ANL$564</f>
        <v>0</v>
      </c>
      <c r="ANM536" s="25">
        <f>$I536*ANM$564</f>
        <v>35095.75</v>
      </c>
      <c r="ANN536" s="25">
        <f>$J536*ANN$564</f>
        <v>0</v>
      </c>
      <c r="ANO536" s="25">
        <f>$K536*ANO$564</f>
        <v>0</v>
      </c>
      <c r="ANP536" s="25">
        <f>ANA536*ANJ536</f>
        <v>329249.57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456244.75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55432.1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1330370.3999999999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55083.93</v>
      </c>
      <c r="APA536" s="25">
        <f>$G536*APA$564</f>
        <v>53328.75</v>
      </c>
      <c r="APB536" s="25">
        <f>$H536*APB$564</f>
        <v>53328.75</v>
      </c>
      <c r="APC536" s="25">
        <f>$I536*APC$564</f>
        <v>23235.9</v>
      </c>
      <c r="APD536" s="25">
        <f>$J536*APD$564</f>
        <v>24607.84</v>
      </c>
      <c r="APE536" s="25">
        <f>$K536*APE$564</f>
        <v>24607.84</v>
      </c>
      <c r="APF536" s="25">
        <f>AOQ536*AOZ536</f>
        <v>2754196.5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1161795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54798.71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20390.150000000001</v>
      </c>
      <c r="APY536" s="25">
        <f>$J536*APY$564</f>
        <v>21239.66</v>
      </c>
      <c r="APZ536" s="25">
        <f>$K536*APZ$564</f>
        <v>21239.66</v>
      </c>
      <c r="AQA536" s="25">
        <f>APL536*APU536</f>
        <v>1479565.17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550534.05000000005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54967.92</v>
      </c>
      <c r="AQQ536" s="25">
        <f>$G536*AQQ$564</f>
        <v>56402.49</v>
      </c>
      <c r="AQR536" s="25">
        <f>$H536*AQR$564</f>
        <v>56402.49</v>
      </c>
      <c r="AQS536" s="25">
        <f>$I536*AQS$564</f>
        <v>18687.490000000002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1484133.84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504562.23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54659.11</v>
      </c>
      <c r="ARL536" s="25">
        <f>$G536*ARL$564</f>
        <v>54109.54</v>
      </c>
      <c r="ARM536" s="25">
        <f>$H536*ARM$564</f>
        <v>54109.54</v>
      </c>
      <c r="ARN536" s="25">
        <f>$I536*ARN$564</f>
        <v>19582.78</v>
      </c>
      <c r="ARO536" s="25">
        <f>$J536*ARO$564</f>
        <v>19882.59</v>
      </c>
      <c r="ARP536" s="25">
        <f>$K536*ARP$564</f>
        <v>19882.59</v>
      </c>
      <c r="ARQ536" s="25">
        <f>ARB536*ARK536</f>
        <v>1202500.42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430821.16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54821.86</v>
      </c>
      <c r="ASG536" s="25">
        <f>$G536*ASG$564</f>
        <v>53328.18</v>
      </c>
      <c r="ASH536" s="25">
        <f>$H536*ASH$564</f>
        <v>53328.18</v>
      </c>
      <c r="ASI536" s="25">
        <f>$I536*ASI$564</f>
        <v>20769.62</v>
      </c>
      <c r="ASJ536" s="25">
        <f>$J536*ASJ$564</f>
        <v>18609.88</v>
      </c>
      <c r="ASK536" s="25">
        <f>$K536*ASK$564</f>
        <v>18609.88</v>
      </c>
      <c r="ASL536" s="25">
        <f>ARW536*ASF536</f>
        <v>3070024.16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1163098.72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54945.13</v>
      </c>
      <c r="ATB536" s="25">
        <f>$G536*ATB$564</f>
        <v>53549.68</v>
      </c>
      <c r="ATC536" s="25">
        <f>$H536*ATC$564</f>
        <v>53549.68</v>
      </c>
      <c r="ATD536" s="25">
        <f>$I536*ATD$564</f>
        <v>17590.73</v>
      </c>
      <c r="ATE536" s="25">
        <f>$J536*ATE$564</f>
        <v>18718.87</v>
      </c>
      <c r="ATF536" s="25">
        <f>$K536*ATF$564</f>
        <v>18718.87</v>
      </c>
      <c r="ATG536" s="25">
        <f>ASR536*ATA536</f>
        <v>3076927.28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985080.88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54905.45</v>
      </c>
      <c r="ATW536" s="25">
        <f>$G536*ATW$564</f>
        <v>55138.51</v>
      </c>
      <c r="ATX536" s="25">
        <f>$H536*ATX$564</f>
        <v>55138.51</v>
      </c>
      <c r="ATY536" s="25">
        <f>$I536*ATY$564</f>
        <v>19562.63</v>
      </c>
      <c r="ATZ536" s="25">
        <f>$J536*ATZ$564</f>
        <v>16002.13</v>
      </c>
      <c r="AUA536" s="25">
        <f>$K536*AUA$564</f>
        <v>16002.13</v>
      </c>
      <c r="AUB536" s="25">
        <f>ATM536*ATV536</f>
        <v>1482447.15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528191.01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53536.160000000003</v>
      </c>
      <c r="AUR536" s="25">
        <f>$G536*AUR$564</f>
        <v>54142.8</v>
      </c>
      <c r="AUS536" s="25">
        <f>$H536*AUS$564</f>
        <v>54142.8</v>
      </c>
      <c r="AUT536" s="25">
        <f>$I536*AUT$564</f>
        <v>21447.9</v>
      </c>
      <c r="AUU536" s="25">
        <f>$J536*AUU$564</f>
        <v>17365.43</v>
      </c>
      <c r="AUV536" s="25">
        <f>$K536*AUV$564</f>
        <v>17365.43</v>
      </c>
      <c r="AUW536" s="25">
        <f>AUH536*AUQ536</f>
        <v>2837416.48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1136738.7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85238312.819999993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32843905.25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21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51331.87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4773863.91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48685.9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19737.330000000002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16017661.1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6493581.5700000003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49589.13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19083.96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13686599.880000001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5267172.96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48286.26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6325500.0599999996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48762.91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4876291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58070.1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48309.23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18706.53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6763292.2000000002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2618914.2000000002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48254.55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25484.43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5838800.5499999998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3083616.03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38212.54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17259.47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9667772.6199999992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4366645.91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48317.65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18641.099999999999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8214000.5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3168987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48292.74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48671.55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17616.21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9831653.0999999996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3558474.42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48434.1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16042.78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13270943.4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4395721.72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48435.29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48594.74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25384.240000000002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7337805.7400000002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3833020.24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47224.28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12467209.92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48654.9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7444199.7000000002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48445.18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48682.91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21794.95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7399802.3200000003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3312832.4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48366.17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12188274.84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48513.11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14632.04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16688509.84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5033421.76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47431.08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4648245.84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48678.64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4429756.24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37571.07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16368.2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9956333.5500000007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4337573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48644.35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20815.7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8464116.9000000004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3621931.8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48751.43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15760.36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6922703.0599999996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2237971.12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48354.13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15874.89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13635864.66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4476718.9800000004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48203.85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9978196.9499999993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48209.279999999999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16534.43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10172158.08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3488764.73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48071.11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16042.66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7451022.0499999998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2486612.2999999998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48648.36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20901.78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5935099.9199999999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2550017.16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47574.16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7040975.6799999997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47733.3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16205.07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1622932.2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550972.38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48051.22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17113.849999999999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6006402.5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2139231.25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42293.27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11514.79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15775389.710000001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4295016.67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48169.96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18375.75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3034707.48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1157672.25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48520.57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17926.29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6210632.96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2294565.12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48113.16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10055650.439999999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48188.89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26659.33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48474.22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16929.38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6737916.5800000001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2353183.8199999998</v>
      </c>
      <c r="AIC537" s="25">
        <f t="shared" si="219"/>
        <v>2422015.23</v>
      </c>
      <c r="AID537" s="25">
        <f t="shared" si="219"/>
        <v>2422015.23</v>
      </c>
      <c r="AIE537" s="107">
        <f>126-1-125</f>
        <v>0</v>
      </c>
      <c r="AIF537" s="107">
        <f t="shared" ref="AIF537:AIG537" si="862">126-1-125</f>
        <v>0</v>
      </c>
      <c r="AIG537" s="107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48114.53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18137.09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9382333.3499999996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3536732.55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48371.58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6772021.2000000002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48233.77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17523.41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5932753.71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2155379.4300000002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48594.47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20722.16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6511658.9800000004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2776769.44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48528.45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17209.34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13005624.6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4612103.12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22286.26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30229.95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48777.18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11706523.199999999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48470.81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20014.39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12117702.5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5003597.5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48219.83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17563.189999999999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7136534.8399999999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2599352.12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48368.72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16096.59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9577006.5600000005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3187124.82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48096.99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16867.75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7984100.3399999999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2800046.5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48240.19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17890.05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14134375.67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5241784.6500000004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48348.67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15151.89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11506983.460000001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3606149.82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48313.75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16850.400000000001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24833267.5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8661105.5999999996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47108.85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18474.28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12813607.199999999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5025004.16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454284778.58999997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171235107.30000001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21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71865.72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68161.31</v>
      </c>
      <c r="AQ538" s="25">
        <f t="shared" si="278"/>
        <v>60269.2</v>
      </c>
      <c r="AR538" s="25">
        <f t="shared" si="279"/>
        <v>60269.2</v>
      </c>
      <c r="AS538" s="25">
        <f t="shared" si="280"/>
        <v>19734.009999999998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69425.850000000006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19080.759999999998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67601.81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68269.13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81299.399999999994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67633.960000000006</v>
      </c>
      <c r="FM538" s="25">
        <f t="shared" si="362"/>
        <v>66679.17</v>
      </c>
      <c r="FN538" s="25">
        <f t="shared" si="363"/>
        <v>66679.17</v>
      </c>
      <c r="FO538" s="25">
        <f t="shared" si="364"/>
        <v>18703.38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67557.41</v>
      </c>
      <c r="HC538" s="25">
        <f t="shared" si="391"/>
        <v>61893.7</v>
      </c>
      <c r="HD538" s="25">
        <f t="shared" si="392"/>
        <v>61893.7</v>
      </c>
      <c r="HE538" s="25">
        <f t="shared" si="393"/>
        <v>25480.15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7"/>
      <c r="HO538" s="107"/>
      <c r="HP538" s="107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53498.39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17256.57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67645.75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18637.97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67610.880000000005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68141.22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17613.25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67808.78</v>
      </c>
      <c r="LD538" s="25">
        <f t="shared" si="461"/>
        <v>69354.16</v>
      </c>
      <c r="LE538" s="25">
        <f t="shared" si="462"/>
        <v>69354.16</v>
      </c>
      <c r="LF538" s="25">
        <f t="shared" si="463"/>
        <v>16040.09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67810.460000000006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68033.69</v>
      </c>
      <c r="MT538" s="25">
        <f t="shared" si="489"/>
        <v>63141.79</v>
      </c>
      <c r="MU538" s="25">
        <f t="shared" si="490"/>
        <v>63141.79</v>
      </c>
      <c r="MV538" s="25">
        <f t="shared" si="491"/>
        <v>25379.97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66115.009999999995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68117.91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67824.3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68157.119999999995</v>
      </c>
      <c r="PZ538" s="25">
        <f t="shared" si="545"/>
        <v>63146.41</v>
      </c>
      <c r="QA538" s="25">
        <f t="shared" si="546"/>
        <v>63146.41</v>
      </c>
      <c r="QB538" s="25">
        <f t="shared" si="547"/>
        <v>21791.29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67713.679999999993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67919.399999999994</v>
      </c>
      <c r="RP538" s="25">
        <f t="shared" si="573"/>
        <v>66613.19</v>
      </c>
      <c r="RQ538" s="25">
        <f t="shared" si="574"/>
        <v>66613.19</v>
      </c>
      <c r="RR538" s="25">
        <f t="shared" si="575"/>
        <v>14629.58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66404.53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68151.149999999994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52600.31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16365.45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68103.14</v>
      </c>
      <c r="UV538" s="25">
        <f t="shared" si="630"/>
        <v>69854.44</v>
      </c>
      <c r="UW538" s="25">
        <f t="shared" si="631"/>
        <v>69854.44</v>
      </c>
      <c r="UX538" s="25">
        <f t="shared" si="632"/>
        <v>20812.2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68253.06</v>
      </c>
      <c r="WL538" s="25">
        <f t="shared" si="659"/>
        <v>71020.91</v>
      </c>
      <c r="WM538" s="25">
        <f t="shared" si="660"/>
        <v>71020.91</v>
      </c>
      <c r="WN538" s="25">
        <f t="shared" si="661"/>
        <v>15757.71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67696.83</v>
      </c>
      <c r="XG538" s="25">
        <f t="shared" si="673"/>
        <v>66050.77</v>
      </c>
      <c r="XH538" s="25">
        <f t="shared" si="674"/>
        <v>66050.77</v>
      </c>
      <c r="XI538" s="25">
        <f t="shared" si="675"/>
        <v>15872.22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67486.44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67494.03</v>
      </c>
      <c r="YW538" s="25">
        <f t="shared" si="701"/>
        <v>65236.83</v>
      </c>
      <c r="YX538" s="25">
        <f t="shared" si="702"/>
        <v>65236.83</v>
      </c>
      <c r="YY538" s="25">
        <f t="shared" si="703"/>
        <v>16531.650000000001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67300.600000000006</v>
      </c>
      <c r="ZR538" s="25">
        <f t="shared" si="715"/>
        <v>51583.82</v>
      </c>
      <c r="ZS538" s="25">
        <f t="shared" si="716"/>
        <v>51583.82</v>
      </c>
      <c r="ZT538" s="25">
        <f t="shared" si="717"/>
        <v>16039.96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68108.759999999995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20898.27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30"/>
      <c r="AAY538" s="30"/>
      <c r="AAZ538" s="30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66604.850000000006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66827.66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16202.35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67272.740000000005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17110.97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59211.5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11512.86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67438.990000000005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18372.669999999998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1888291.72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514434.76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67929.84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17923.28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67359.460000000006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67465.48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26654.84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107"/>
      <c r="AHK538" s="107"/>
      <c r="AHL538" s="107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67864.960000000006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16926.53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67361.38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18134.04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67721.25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67528.320000000007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17520.47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68033.31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20718.68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67940.88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17206.45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31201.25</v>
      </c>
      <c r="ANK538" s="25">
        <f t="shared" si="954"/>
        <v>0</v>
      </c>
      <c r="ANL538" s="25">
        <f t="shared" si="955"/>
        <v>0</v>
      </c>
      <c r="ANM538" s="25">
        <f t="shared" si="956"/>
        <v>30224.87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68289.100000000006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67860.17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20011.03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67508.800000000003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17560.23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67717.25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16093.88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67336.820000000007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16864.919999999998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67537.31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17887.04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67689.179999999993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15149.35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67640.289999999994</v>
      </c>
      <c r="ATW538" s="25">
        <f t="shared" si="1066"/>
        <v>67919</v>
      </c>
      <c r="ATX538" s="25">
        <f t="shared" si="1067"/>
        <v>67919</v>
      </c>
      <c r="ATY538" s="25">
        <f t="shared" si="1068"/>
        <v>16847.560000000001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65953.41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18471.18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1888291.72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514434.76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21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51331.87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48685.9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19736.310000000001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30"/>
      <c r="BC539" s="30"/>
      <c r="BD539" s="30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49589.13</v>
      </c>
      <c r="BL539" s="25">
        <f t="shared" si="292"/>
        <v>51603.26</v>
      </c>
      <c r="BM539" s="25">
        <f t="shared" si="293"/>
        <v>51603.26</v>
      </c>
      <c r="BN539" s="25">
        <f t="shared" si="294"/>
        <v>19082.98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48286.26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48762.91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1365361.48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58070.1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48309.23</v>
      </c>
      <c r="FM539" s="25">
        <f t="shared" si="362"/>
        <v>47628.12</v>
      </c>
      <c r="FN539" s="25">
        <f t="shared" si="363"/>
        <v>47628.12</v>
      </c>
      <c r="FO539" s="25">
        <f t="shared" si="364"/>
        <v>18705.57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48254.55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25483.13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7"/>
      <c r="HO539" s="107"/>
      <c r="HP539" s="107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38212.54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17258.59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48317.65</v>
      </c>
      <c r="IS539" s="25">
        <f t="shared" si="419"/>
        <v>48476.47</v>
      </c>
      <c r="IT539" s="25">
        <f t="shared" si="420"/>
        <v>48476.47</v>
      </c>
      <c r="IU539" s="25">
        <f t="shared" si="421"/>
        <v>18640.14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48292.74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48671.55</v>
      </c>
      <c r="KI539" s="25">
        <f t="shared" si="447"/>
        <v>50499.78</v>
      </c>
      <c r="KJ539" s="25">
        <f t="shared" si="448"/>
        <v>50499.78</v>
      </c>
      <c r="KK539" s="25">
        <f t="shared" si="449"/>
        <v>17615.310000000001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48434.1</v>
      </c>
      <c r="LD539" s="25">
        <f t="shared" si="461"/>
        <v>49538.84</v>
      </c>
      <c r="LE539" s="25">
        <f t="shared" si="462"/>
        <v>49538.84</v>
      </c>
      <c r="LF539" s="25">
        <f t="shared" si="463"/>
        <v>16041.96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48435.29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581223.48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48594.74</v>
      </c>
      <c r="MT539" s="25">
        <f t="shared" si="489"/>
        <v>45101.41</v>
      </c>
      <c r="MU539" s="25">
        <f t="shared" si="490"/>
        <v>45101.41</v>
      </c>
      <c r="MV539" s="25">
        <f t="shared" si="491"/>
        <v>25382.94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47224.28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48654.9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48445.18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48682.91</v>
      </c>
      <c r="PZ539" s="25">
        <f t="shared" si="545"/>
        <v>45104.71</v>
      </c>
      <c r="QA539" s="25">
        <f t="shared" si="546"/>
        <v>45104.71</v>
      </c>
      <c r="QB539" s="25">
        <f t="shared" si="547"/>
        <v>21793.83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48366.17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48513.11</v>
      </c>
      <c r="RP539" s="25">
        <f t="shared" si="573"/>
        <v>47580.99</v>
      </c>
      <c r="RQ539" s="25">
        <f t="shared" si="574"/>
        <v>47580.99</v>
      </c>
      <c r="RR539" s="25">
        <f t="shared" si="575"/>
        <v>14631.29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47431.08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48678.64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37571.07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16367.36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48644.35</v>
      </c>
      <c r="UV539" s="25">
        <f t="shared" si="630"/>
        <v>49896.18</v>
      </c>
      <c r="UW539" s="25">
        <f t="shared" si="631"/>
        <v>49896.18</v>
      </c>
      <c r="UX539" s="25">
        <f t="shared" si="632"/>
        <v>20814.63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48751.43</v>
      </c>
      <c r="WL539" s="25">
        <f t="shared" si="659"/>
        <v>50729.37</v>
      </c>
      <c r="WM539" s="25">
        <f t="shared" si="660"/>
        <v>50729.37</v>
      </c>
      <c r="WN539" s="25">
        <f t="shared" si="661"/>
        <v>15759.55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48354.13</v>
      </c>
      <c r="XG539" s="25">
        <f t="shared" si="673"/>
        <v>47179.26</v>
      </c>
      <c r="XH539" s="25">
        <f t="shared" si="674"/>
        <v>47179.26</v>
      </c>
      <c r="XI539" s="25">
        <f t="shared" si="675"/>
        <v>15874.08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48203.85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48209.279999999999</v>
      </c>
      <c r="YW539" s="25">
        <f t="shared" si="701"/>
        <v>46597.87</v>
      </c>
      <c r="YX539" s="25">
        <f t="shared" si="702"/>
        <v>46597.87</v>
      </c>
      <c r="YY539" s="25">
        <f t="shared" si="703"/>
        <v>16533.580000000002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48071.11</v>
      </c>
      <c r="ZR539" s="25">
        <f t="shared" si="715"/>
        <v>36845.69</v>
      </c>
      <c r="ZS539" s="25">
        <f t="shared" si="716"/>
        <v>36845.69</v>
      </c>
      <c r="ZT539" s="25">
        <f t="shared" si="717"/>
        <v>16041.83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48648.36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20900.71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47574.16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47733.3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16204.24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48051.22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17112.97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42293.27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11514.2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48169.96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18374.810000000001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1445098.8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551244.30000000005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48520.57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17925.37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48113.16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48188.89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26657.96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1734800.04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959686.56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48474.22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16928.509999999998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48114.53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18136.16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48371.58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48233.77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17522.509999999998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48594.47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20721.099999999999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48528.45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17208.45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22286.26</v>
      </c>
      <c r="ANK539" s="25">
        <f t="shared" si="954"/>
        <v>0</v>
      </c>
      <c r="ANL539" s="25">
        <f t="shared" si="955"/>
        <v>0</v>
      </c>
      <c r="ANM539" s="25">
        <f t="shared" si="956"/>
        <v>30228.400000000001</v>
      </c>
      <c r="ANN539" s="25">
        <f t="shared" si="957"/>
        <v>0</v>
      </c>
      <c r="ANO539" s="25">
        <f t="shared" si="958"/>
        <v>0</v>
      </c>
      <c r="ANP539" s="25">
        <f t="shared" si="959"/>
        <v>891450.4</v>
      </c>
      <c r="ANQ539" s="25">
        <f t="shared" si="233"/>
        <v>0</v>
      </c>
      <c r="ANR539" s="25">
        <f t="shared" si="233"/>
        <v>0</v>
      </c>
      <c r="ANS539" s="25">
        <f t="shared" si="960"/>
        <v>1209136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48777.18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48470.81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20013.36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48219.83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17562.28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48368.72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16095.76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48096.99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16866.89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48240.19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17889.13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48348.67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15151.11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48313.75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16849.53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47108.85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18473.330000000002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6017934.2000000002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3632029.7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21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51331.87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48685.9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19737.98</v>
      </c>
      <c r="AT540" s="25">
        <f t="shared" si="281"/>
        <v>15376.85</v>
      </c>
      <c r="AU540" s="25">
        <f t="shared" si="282"/>
        <v>15376.85</v>
      </c>
      <c r="AV540" s="25">
        <f t="shared" si="283"/>
        <v>1314519.3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532925.46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49589.13</v>
      </c>
      <c r="BL540" s="25">
        <f t="shared" si="292"/>
        <v>51603.26</v>
      </c>
      <c r="BM540" s="25">
        <f t="shared" si="293"/>
        <v>51603.26</v>
      </c>
      <c r="BN540" s="25">
        <f t="shared" si="294"/>
        <v>19084.599999999999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48286.26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48762.91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1121546.93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58070.1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48309.23</v>
      </c>
      <c r="FM540" s="25">
        <f t="shared" si="362"/>
        <v>47628.12</v>
      </c>
      <c r="FN540" s="25">
        <f t="shared" si="363"/>
        <v>47628.12</v>
      </c>
      <c r="FO540" s="25">
        <f t="shared" si="364"/>
        <v>18707.150000000001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48254.55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25485.279999999999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7"/>
      <c r="HO540" s="107"/>
      <c r="HP540" s="107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38212.54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17260.05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48317.65</v>
      </c>
      <c r="IS540" s="25">
        <f t="shared" si="419"/>
        <v>48476.47</v>
      </c>
      <c r="IT540" s="25">
        <f t="shared" si="420"/>
        <v>48476.47</v>
      </c>
      <c r="IU540" s="25">
        <f t="shared" si="421"/>
        <v>18641.72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48292.74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48671.55</v>
      </c>
      <c r="KI540" s="25">
        <f t="shared" si="447"/>
        <v>50499.78</v>
      </c>
      <c r="KJ540" s="25">
        <f t="shared" si="448"/>
        <v>50499.78</v>
      </c>
      <c r="KK540" s="25">
        <f t="shared" si="449"/>
        <v>17616.8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48434.1</v>
      </c>
      <c r="LD540" s="25">
        <f t="shared" si="461"/>
        <v>49538.84</v>
      </c>
      <c r="LE540" s="25">
        <f t="shared" si="462"/>
        <v>49538.84</v>
      </c>
      <c r="LF540" s="25">
        <f t="shared" si="463"/>
        <v>16043.32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48435.29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3293599.72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48594.74</v>
      </c>
      <c r="MT540" s="25">
        <f t="shared" si="489"/>
        <v>45101.41</v>
      </c>
      <c r="MU540" s="25">
        <f t="shared" si="490"/>
        <v>45101.41</v>
      </c>
      <c r="MV540" s="25">
        <f t="shared" si="491"/>
        <v>25385.08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47224.28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48654.9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48445.18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48682.91</v>
      </c>
      <c r="PZ540" s="25">
        <f t="shared" si="545"/>
        <v>45104.71</v>
      </c>
      <c r="QA540" s="25">
        <f t="shared" si="546"/>
        <v>45104.71</v>
      </c>
      <c r="QB540" s="25">
        <f t="shared" si="547"/>
        <v>21795.67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48366.17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48513.11</v>
      </c>
      <c r="RP540" s="25">
        <f t="shared" si="573"/>
        <v>47580.99</v>
      </c>
      <c r="RQ540" s="25">
        <f t="shared" si="574"/>
        <v>47580.99</v>
      </c>
      <c r="RR540" s="25">
        <f t="shared" si="575"/>
        <v>14632.53</v>
      </c>
      <c r="RS540" s="25">
        <f t="shared" si="576"/>
        <v>15525.82</v>
      </c>
      <c r="RT540" s="25">
        <f t="shared" si="577"/>
        <v>15525.82</v>
      </c>
      <c r="RU540" s="25">
        <f t="shared" si="578"/>
        <v>1358367.08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409710.84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47431.08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48678.64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37571.07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16368.74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48644.35</v>
      </c>
      <c r="UV540" s="25">
        <f t="shared" si="630"/>
        <v>49896.18</v>
      </c>
      <c r="UW540" s="25">
        <f t="shared" si="631"/>
        <v>49896.18</v>
      </c>
      <c r="UX540" s="25">
        <f t="shared" si="632"/>
        <v>20816.39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48751.43</v>
      </c>
      <c r="WL540" s="25">
        <f t="shared" si="659"/>
        <v>50729.37</v>
      </c>
      <c r="WM540" s="25">
        <f t="shared" si="660"/>
        <v>50729.37</v>
      </c>
      <c r="WN540" s="25">
        <f t="shared" si="661"/>
        <v>15760.89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48354.13</v>
      </c>
      <c r="XG540" s="25">
        <f t="shared" si="673"/>
        <v>47179.26</v>
      </c>
      <c r="XH540" s="25">
        <f t="shared" si="674"/>
        <v>47179.26</v>
      </c>
      <c r="XI540" s="25">
        <f t="shared" si="675"/>
        <v>15875.42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48203.85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48209.279999999999</v>
      </c>
      <c r="YW540" s="25">
        <f t="shared" si="701"/>
        <v>46597.87</v>
      </c>
      <c r="YX540" s="25">
        <f t="shared" si="702"/>
        <v>46597.87</v>
      </c>
      <c r="YY540" s="25">
        <f t="shared" si="703"/>
        <v>16534.98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48071.11</v>
      </c>
      <c r="ZR540" s="25">
        <f t="shared" si="715"/>
        <v>36845.69</v>
      </c>
      <c r="ZS540" s="25">
        <f t="shared" si="716"/>
        <v>36845.69</v>
      </c>
      <c r="ZT540" s="25">
        <f t="shared" si="717"/>
        <v>16043.19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48648.36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20902.48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47574.16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47733.3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16205.61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48051.22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17114.419999999998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42293.27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11515.18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48169.96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18376.36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48520.57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17926.89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630767.41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233049.57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48113.16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48188.89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26660.21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1734800.04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959767.56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48474.22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16929.939999999999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48114.53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18137.689999999999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48371.58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48233.77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17523.990000000002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1302311.79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473147.73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48594.47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20722.849999999999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48528.45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17209.91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22286.26</v>
      </c>
      <c r="ANK540" s="25">
        <f t="shared" si="954"/>
        <v>0</v>
      </c>
      <c r="ANL540" s="25">
        <f t="shared" si="955"/>
        <v>0</v>
      </c>
      <c r="ANM540" s="25">
        <f t="shared" si="956"/>
        <v>30230.95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48777.18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48470.81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20015.05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48219.83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17563.77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48368.72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16097.12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48096.99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16868.310000000001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48240.19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17890.64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48348.67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15152.4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48313.75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16850.95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47108.85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18474.900000000001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10755912.27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4667014.54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21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76190.39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72263.06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26084.59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73603.7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25221.11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71669.88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72377.37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86191.76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71703.97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24722.3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71622.81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33679.89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7"/>
      <c r="HO541" s="107"/>
      <c r="HP541" s="107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56717.760000000002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22809.89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71716.47</v>
      </c>
      <c r="IS541" s="25">
        <f t="shared" si="419"/>
        <v>72475.81</v>
      </c>
      <c r="IT541" s="25">
        <f t="shared" si="420"/>
        <v>72475.81</v>
      </c>
      <c r="IU541" s="25">
        <f t="shared" si="421"/>
        <v>24635.83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71679.5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72241.759999999995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23281.35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71889.31</v>
      </c>
      <c r="LD541" s="25">
        <f t="shared" si="461"/>
        <v>74064.12</v>
      </c>
      <c r="LE541" s="25">
        <f t="shared" si="462"/>
        <v>74064.12</v>
      </c>
      <c r="LF541" s="25">
        <f t="shared" si="463"/>
        <v>21201.93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71891.09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72127.759999999995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33547.47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70093.62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72217.05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71905.77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72258.61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28803.919999999998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71788.490000000005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72006.59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19337.52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70400.56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72252.289999999994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55765.65</v>
      </c>
      <c r="UA541" s="25">
        <f t="shared" si="616"/>
        <v>72366.7</v>
      </c>
      <c r="UB541" s="25">
        <f t="shared" si="617"/>
        <v>72366.7</v>
      </c>
      <c r="UC541" s="25">
        <f t="shared" si="618"/>
        <v>21631.99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72201.39</v>
      </c>
      <c r="UV541" s="25">
        <f t="shared" si="630"/>
        <v>74598.37</v>
      </c>
      <c r="UW541" s="25">
        <f t="shared" si="631"/>
        <v>74598.37</v>
      </c>
      <c r="UX541" s="25">
        <f t="shared" si="632"/>
        <v>27509.75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72360.320000000007</v>
      </c>
      <c r="WL541" s="25">
        <f t="shared" si="659"/>
        <v>75844.06</v>
      </c>
      <c r="WM541" s="25">
        <f t="shared" si="660"/>
        <v>75844.06</v>
      </c>
      <c r="WN541" s="25">
        <f t="shared" si="661"/>
        <v>20828.689999999999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71770.63</v>
      </c>
      <c r="XG541" s="25">
        <f t="shared" si="673"/>
        <v>70536.39</v>
      </c>
      <c r="XH541" s="25">
        <f t="shared" si="674"/>
        <v>70536.39</v>
      </c>
      <c r="XI541" s="25">
        <f t="shared" si="675"/>
        <v>20980.05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71547.570000000007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71555.63</v>
      </c>
      <c r="YW541" s="25">
        <f t="shared" si="701"/>
        <v>69667.17</v>
      </c>
      <c r="YX541" s="25">
        <f t="shared" si="702"/>
        <v>69667.17</v>
      </c>
      <c r="YY541" s="25">
        <f t="shared" si="703"/>
        <v>21851.69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71350.55</v>
      </c>
      <c r="ZR541" s="25">
        <f t="shared" si="715"/>
        <v>55086.96</v>
      </c>
      <c r="ZS541" s="25">
        <f t="shared" si="716"/>
        <v>55086.96</v>
      </c>
      <c r="ZT541" s="25">
        <f t="shared" si="717"/>
        <v>21201.759999999998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72207.34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27623.52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70612.94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70849.149999999994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21416.400000000001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71321.02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22617.43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62774.67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15217.8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71497.27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24285.15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72017.66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23691.15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71412.95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71525.36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35232.61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71948.87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22373.64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71414.990000000005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23969.74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71796.52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71591.97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23158.71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72127.360000000001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27386.13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72029.36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22743.63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33078.839999999997</v>
      </c>
      <c r="ANK541" s="25">
        <f t="shared" si="954"/>
        <v>0</v>
      </c>
      <c r="ANL541" s="25">
        <f t="shared" si="955"/>
        <v>0</v>
      </c>
      <c r="ANM541" s="25">
        <f t="shared" si="956"/>
        <v>39951.5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72398.539999999994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71943.8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26450.75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71571.28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23211.27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71792.27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21273.040000000001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71388.95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22292.2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71601.509999999995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23643.25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71762.52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20024.54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71710.679999999993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22269.26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69922.289999999994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24415.37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21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129527.21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122850.56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34527.89</v>
      </c>
      <c r="AT542" s="25">
        <f t="shared" si="281"/>
        <v>26965.23</v>
      </c>
      <c r="AU542" s="25">
        <f t="shared" si="282"/>
        <v>26965.23</v>
      </c>
      <c r="AV542" s="25">
        <f t="shared" si="283"/>
        <v>4791171.84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1346587.71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125129.71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33384.92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121842.14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123044.89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146530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7326500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121900.09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32724.639999999999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121762.11</v>
      </c>
      <c r="HC542" s="25">
        <f t="shared" si="391"/>
        <v>111585.71</v>
      </c>
      <c r="HD542" s="25">
        <f t="shared" si="392"/>
        <v>111585.71</v>
      </c>
      <c r="HE542" s="25">
        <f t="shared" si="393"/>
        <v>44581.71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7">
        <f>0+28</f>
        <v>28</v>
      </c>
      <c r="HO542" s="107">
        <f t="shared" ref="HO542:HP542" si="1089">0+28</f>
        <v>28</v>
      </c>
      <c r="HP542" s="107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96422.84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30193.21</v>
      </c>
      <c r="IA542" s="25">
        <f t="shared" si="408"/>
        <v>30844.11</v>
      </c>
      <c r="IB542" s="25">
        <f t="shared" si="409"/>
        <v>30844.11</v>
      </c>
      <c r="IC542" s="25">
        <f t="shared" si="410"/>
        <v>2699839.52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845409.88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121921.34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32610.19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121858.49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6458499.9699999997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122814.36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30817.279999999999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122215.18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28064.77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122218.2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122620.54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44406.43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119162.42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122772.34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122243.16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11613100.199999999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122843.01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38127.440000000002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122043.77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122414.55</v>
      </c>
      <c r="RP542" s="25">
        <f t="shared" si="573"/>
        <v>120094.3</v>
      </c>
      <c r="RQ542" s="25">
        <f t="shared" si="574"/>
        <v>120094.3</v>
      </c>
      <c r="RR542" s="25">
        <f t="shared" si="575"/>
        <v>25596.86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119684.23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1675579.22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122832.25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94804.19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28634.04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122745.72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36414.370000000003</v>
      </c>
      <c r="UY542" s="25">
        <f t="shared" si="633"/>
        <v>29848.33</v>
      </c>
      <c r="UZ542" s="25">
        <f t="shared" si="634"/>
        <v>29848.33</v>
      </c>
      <c r="VA542" s="25">
        <f t="shared" si="635"/>
        <v>3191388.72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946773.62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123015.92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27570.71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122013.4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27771.06</v>
      </c>
      <c r="XJ542" s="25">
        <f t="shared" si="676"/>
        <v>28401.72</v>
      </c>
      <c r="XK542" s="25">
        <f t="shared" si="677"/>
        <v>28401.72</v>
      </c>
      <c r="XL542" s="25">
        <f t="shared" si="678"/>
        <v>3294361.8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749818.62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121634.2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1824513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121647.9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28924.84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121299.25</v>
      </c>
      <c r="ZR542" s="25">
        <f t="shared" si="715"/>
        <v>92998.42</v>
      </c>
      <c r="ZS542" s="25">
        <f t="shared" si="716"/>
        <v>92998.42</v>
      </c>
      <c r="ZT542" s="25">
        <f t="shared" si="717"/>
        <v>28064.55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122755.84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36564.959999999999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120045.28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8763305.4399999995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120446.85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28348.67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2168043.2999999998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510276.06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121249.05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29938.46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1939984.8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479015.36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106719.86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20143.64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2667996.5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503591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121548.69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32146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122433.37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31359.72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121405.35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121596.44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46637.03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122316.43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29615.75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121408.81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31728.49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122057.42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121709.68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30654.94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122619.86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36250.730000000003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122453.27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30105.5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5265490.6100000003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1294536.5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56235.57</v>
      </c>
      <c r="ANK542" s="25">
        <f t="shared" si="954"/>
        <v>0</v>
      </c>
      <c r="ANL542" s="25">
        <f t="shared" si="955"/>
        <v>0</v>
      </c>
      <c r="ANM542" s="25">
        <f t="shared" si="956"/>
        <v>52883.37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123080.88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3815507.28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122307.81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35012.58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121674.51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30724.51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122050.21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28158.89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5980460.29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1379785.61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121364.54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29507.94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121725.89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31296.31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121999.62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26506.27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3415989.36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742175.56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121911.5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29477.58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3047787.5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736939.5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118871.14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32318.36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3803876.48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1034187.52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83743395.829999998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21899036.210000001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21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283262.36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268661.24</v>
      </c>
      <c r="AQ543" s="25">
        <f t="shared" si="278"/>
        <v>237645.72</v>
      </c>
      <c r="AR543" s="25">
        <f t="shared" si="279"/>
        <v>237645.72</v>
      </c>
      <c r="AS543" s="25">
        <f t="shared" si="280"/>
        <v>50089.41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273645.49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48431.3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266455.90999999997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269086.21000000002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320445.67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266582.65000000002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47473.440000000002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266280.90999999997</v>
      </c>
      <c r="HC543" s="25">
        <f t="shared" si="391"/>
        <v>244051.26</v>
      </c>
      <c r="HD543" s="25">
        <f t="shared" si="392"/>
        <v>244051.26</v>
      </c>
      <c r="HE543" s="25">
        <f t="shared" si="393"/>
        <v>64674.43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210866.58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43801.11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266629.12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47307.41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266491.68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268582.05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44706.44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267271.71999999997</v>
      </c>
      <c r="LD543" s="25">
        <f t="shared" si="461"/>
        <v>273468.39</v>
      </c>
      <c r="LE543" s="25">
        <f t="shared" si="462"/>
        <v>273468.39</v>
      </c>
      <c r="LF543" s="25">
        <f t="shared" si="463"/>
        <v>40713.4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267278.32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268158.2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64420.15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260595.65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268490.18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267332.90000000002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268644.71000000002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55311.25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266896.87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267707.71000000002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37133.22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261736.8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268621.19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207326.78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41539.230000000003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268431.96000000002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52826.11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269022.84999999998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39996.67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266830.46000000002</v>
      </c>
      <c r="XG543" s="25">
        <f t="shared" si="673"/>
        <v>260442.88</v>
      </c>
      <c r="XH543" s="25">
        <f t="shared" si="674"/>
        <v>260442.88</v>
      </c>
      <c r="XI543" s="25">
        <f t="shared" si="675"/>
        <v>40287.32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266001.18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266031.13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41961.1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265268.68</v>
      </c>
      <c r="ZR543" s="25">
        <f t="shared" si="715"/>
        <v>203398.65</v>
      </c>
      <c r="ZS543" s="25">
        <f t="shared" si="716"/>
        <v>203398.65</v>
      </c>
      <c r="ZT543" s="25">
        <f t="shared" si="717"/>
        <v>40713.07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268454.08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53044.57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262526.38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263404.57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41125.24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3951068.55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616878.6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265158.89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43431.54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233385.09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29222.25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265814.17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46634.01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267748.88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45493.36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265500.7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265918.59999999998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67656.070000000007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267493.14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42963.4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265508.26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46028.33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266926.71999999997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266166.25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44470.94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268156.71999999997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52588.73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267792.39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43673.88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122981.28</v>
      </c>
      <c r="ANK543" s="25">
        <f t="shared" si="954"/>
        <v>0</v>
      </c>
      <c r="ANL543" s="25">
        <f t="shared" si="955"/>
        <v>0</v>
      </c>
      <c r="ANM543" s="25">
        <f t="shared" si="956"/>
        <v>76717.600000000006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269164.92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267474.28000000003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50792.54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266089.33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44571.87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266910.94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40849.94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265411.45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42807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266201.7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45401.38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266800.31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38452.49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266607.59000000003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42762.95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259958.66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46884.06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3951068.55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616878.6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21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247577.76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234816.05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41598.230000000003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239172.4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40221.199999999997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232888.54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235187.49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280076.82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232999.31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39425.72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232735.58</v>
      </c>
      <c r="HC544" s="25">
        <f t="shared" si="391"/>
        <v>213296.13</v>
      </c>
      <c r="HD544" s="25">
        <f t="shared" si="392"/>
        <v>213296.13</v>
      </c>
      <c r="HE544" s="25">
        <f t="shared" si="393"/>
        <v>53710.78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184302.2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36375.93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233039.93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39287.83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232919.8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234746.84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37127.78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233601.58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33811.64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233607.35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234376.38</v>
      </c>
      <c r="MT544" s="25">
        <f t="shared" si="489"/>
        <v>217597.26</v>
      </c>
      <c r="MU544" s="25">
        <f t="shared" si="490"/>
        <v>217597.26</v>
      </c>
      <c r="MV544" s="25">
        <f t="shared" si="491"/>
        <v>53499.62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227766.54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234666.54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233655.05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234801.6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45934.86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233273.95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233982.65</v>
      </c>
      <c r="RP544" s="25">
        <f t="shared" si="573"/>
        <v>229560.3</v>
      </c>
      <c r="RQ544" s="25">
        <f t="shared" si="574"/>
        <v>229560.3</v>
      </c>
      <c r="RR544" s="25">
        <f t="shared" si="575"/>
        <v>30838.38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228763.93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9379321.1300000008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234781.04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181208.33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34497.480000000003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234615.65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43871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235132.11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33216.410000000003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233215.9</v>
      </c>
      <c r="XG544" s="25">
        <f t="shared" si="673"/>
        <v>227622.1</v>
      </c>
      <c r="XH544" s="25">
        <f t="shared" si="674"/>
        <v>227622.1</v>
      </c>
      <c r="XI544" s="25">
        <f t="shared" si="675"/>
        <v>33457.79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232491.09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232517.27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34847.83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231850.88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33811.370000000003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234634.99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44052.43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229454.04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230221.6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34153.67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8057756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1195378.45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231754.92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36069.01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203983.89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24268.48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232327.64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38728.589999999997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6737501.5599999996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1123129.1100000001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234018.63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37781.300000000003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232053.67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232418.92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56186.98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233795.1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35680.22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232060.28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38225.589999999997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233300.04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232635.37</v>
      </c>
      <c r="AKZ544" s="25">
        <f t="shared" si="912"/>
        <v>230775</v>
      </c>
      <c r="ALA544" s="25">
        <f t="shared" si="913"/>
        <v>230775</v>
      </c>
      <c r="ALB544" s="25">
        <f t="shared" si="914"/>
        <v>36932.199999999997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234375.09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43673.86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234056.66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36270.26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107488.44</v>
      </c>
      <c r="ANK544" s="25">
        <f t="shared" si="954"/>
        <v>0</v>
      </c>
      <c r="ANL544" s="25">
        <f t="shared" si="955"/>
        <v>0</v>
      </c>
      <c r="ANM544" s="25">
        <f t="shared" si="956"/>
        <v>63712.39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235256.27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233778.62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42182.17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232568.14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37016.03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233286.25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33925.03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231975.66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35550.339999999997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232666.35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37704.910000000003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233189.55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31934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233021.12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35513.760000000002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227209.8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38936.25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24174578.690000001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4025376.1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21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78008.039999999994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73987.009999999995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19181.150000000001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75359.63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18546.2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73379.679999999993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74104.05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88248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73414.59</v>
      </c>
      <c r="FM545" s="25">
        <f t="shared" si="362"/>
        <v>72392.41</v>
      </c>
      <c r="FN545" s="25">
        <f t="shared" si="363"/>
        <v>72392.41</v>
      </c>
      <c r="FO545" s="25">
        <f t="shared" si="364"/>
        <v>18179.39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73331.490000000005</v>
      </c>
      <c r="HC545" s="25">
        <f t="shared" si="391"/>
        <v>67196.91</v>
      </c>
      <c r="HD545" s="25">
        <f t="shared" si="392"/>
        <v>67196.91</v>
      </c>
      <c r="HE545" s="25">
        <f t="shared" si="393"/>
        <v>24766.31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58070.86</v>
      </c>
      <c r="HX545" s="25">
        <f t="shared" si="405"/>
        <v>73670.69</v>
      </c>
      <c r="HY545" s="25">
        <f t="shared" si="406"/>
        <v>73670.69</v>
      </c>
      <c r="HZ545" s="25">
        <f t="shared" si="407"/>
        <v>16773.12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73427.38</v>
      </c>
      <c r="IS545" s="25">
        <f t="shared" si="419"/>
        <v>73681.86</v>
      </c>
      <c r="IT545" s="25">
        <f t="shared" si="420"/>
        <v>73681.86</v>
      </c>
      <c r="IU545" s="25">
        <f t="shared" si="421"/>
        <v>18115.810000000001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73389.53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73965.210000000006</v>
      </c>
      <c r="KI545" s="25">
        <f t="shared" si="447"/>
        <v>76757.2</v>
      </c>
      <c r="KJ545" s="25">
        <f t="shared" si="448"/>
        <v>76757.2</v>
      </c>
      <c r="KK545" s="25">
        <f t="shared" si="449"/>
        <v>17119.8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73604.350000000006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15590.71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73606.17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73848.479999999996</v>
      </c>
      <c r="MT545" s="25">
        <f t="shared" si="489"/>
        <v>68551.94</v>
      </c>
      <c r="MU545" s="25">
        <f t="shared" si="490"/>
        <v>68551.94</v>
      </c>
      <c r="MV545" s="25">
        <f t="shared" si="491"/>
        <v>24668.94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71765.820000000007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73939.899999999994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73621.2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73982.460000000006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21180.79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73501.119999999995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73724.42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14219.73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72080.08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73975.98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57096.03</v>
      </c>
      <c r="UA545" s="25">
        <f t="shared" si="616"/>
        <v>73570.94</v>
      </c>
      <c r="UB545" s="25">
        <f t="shared" si="617"/>
        <v>73570.94</v>
      </c>
      <c r="UC545" s="25">
        <f t="shared" si="618"/>
        <v>15906.96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73923.87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20229.14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74086.600000000006</v>
      </c>
      <c r="WL545" s="25">
        <f t="shared" si="659"/>
        <v>77106.17</v>
      </c>
      <c r="WM545" s="25">
        <f t="shared" si="660"/>
        <v>77106.17</v>
      </c>
      <c r="WN545" s="25">
        <f t="shared" si="661"/>
        <v>15316.25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73482.83</v>
      </c>
      <c r="XG545" s="25">
        <f t="shared" si="673"/>
        <v>71710.17</v>
      </c>
      <c r="XH545" s="25">
        <f t="shared" si="674"/>
        <v>71710.17</v>
      </c>
      <c r="XI545" s="25">
        <f t="shared" si="675"/>
        <v>15427.55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73254.45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73262.7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16068.51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73052.73</v>
      </c>
      <c r="ZR545" s="25">
        <f t="shared" si="715"/>
        <v>56003.65</v>
      </c>
      <c r="ZS545" s="25">
        <f t="shared" si="716"/>
        <v>56003.65</v>
      </c>
      <c r="ZT545" s="25">
        <f t="shared" si="717"/>
        <v>15590.59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73929.960000000006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20312.79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72297.52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72539.37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15748.43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73022.5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16631.599999999999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64272.26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11190.32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73202.95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17857.939999999999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73735.759999999995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17421.150000000001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73116.63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73231.710000000006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25908.09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73665.33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16452.330000000002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73118.710000000006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17626.009999999998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73509.34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73299.91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17029.62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73848.070000000007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20138.23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73747.740000000005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16724.400000000001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33867.99</v>
      </c>
      <c r="ANK545" s="25">
        <f t="shared" si="954"/>
        <v>0</v>
      </c>
      <c r="ANL545" s="25">
        <f t="shared" si="955"/>
        <v>0</v>
      </c>
      <c r="ANM545" s="25">
        <f t="shared" si="956"/>
        <v>29378.1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74125.72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73660.14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19450.400000000001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73278.73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17068.27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73504.990000000005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15643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73092.05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16392.43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73309.679999999993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17385.919999999998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73474.53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14724.93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73421.460000000006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16375.57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71590.399999999994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17953.689999999999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21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68480.91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64950.98</v>
      </c>
      <c r="AQ546" s="25">
        <f t="shared" si="278"/>
        <v>57436.62</v>
      </c>
      <c r="AR546" s="25">
        <f t="shared" si="279"/>
        <v>57436.62</v>
      </c>
      <c r="AS546" s="25">
        <f t="shared" si="280"/>
        <v>19740.79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66155.960000000006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19087.32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64417.82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65053.72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77470.27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64448.46</v>
      </c>
      <c r="FM546" s="25">
        <f t="shared" si="362"/>
        <v>63545.34</v>
      </c>
      <c r="FN546" s="25">
        <f t="shared" si="363"/>
        <v>63545.34</v>
      </c>
      <c r="FO546" s="25">
        <f t="shared" si="364"/>
        <v>18709.810000000001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64375.51</v>
      </c>
      <c r="HC546" s="25">
        <f t="shared" si="391"/>
        <v>58984.78</v>
      </c>
      <c r="HD546" s="25">
        <f t="shared" si="392"/>
        <v>58984.78</v>
      </c>
      <c r="HE546" s="25">
        <f t="shared" si="393"/>
        <v>25488.91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50978.66</v>
      </c>
      <c r="HX546" s="25">
        <f t="shared" si="405"/>
        <v>64667.4</v>
      </c>
      <c r="HY546" s="25">
        <f t="shared" si="406"/>
        <v>64667.4</v>
      </c>
      <c r="HZ546" s="25">
        <f t="shared" si="407"/>
        <v>17262.509999999998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64459.7</v>
      </c>
      <c r="IS546" s="25">
        <f t="shared" si="419"/>
        <v>64677.21</v>
      </c>
      <c r="IT546" s="25">
        <f t="shared" si="420"/>
        <v>64677.21</v>
      </c>
      <c r="IU546" s="25">
        <f t="shared" si="421"/>
        <v>18644.38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64426.47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64931.83</v>
      </c>
      <c r="KI546" s="25">
        <f t="shared" si="447"/>
        <v>67376.7</v>
      </c>
      <c r="KJ546" s="25">
        <f t="shared" si="448"/>
        <v>67376.7</v>
      </c>
      <c r="KK546" s="25">
        <f t="shared" si="449"/>
        <v>17619.3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64615.05</v>
      </c>
      <c r="LD546" s="25">
        <f t="shared" si="461"/>
        <v>66094.61</v>
      </c>
      <c r="LE546" s="25">
        <f t="shared" si="462"/>
        <v>66094.61</v>
      </c>
      <c r="LF546" s="25">
        <f t="shared" si="463"/>
        <v>16045.6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64616.639999999999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64829.36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25388.7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63001.06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64909.62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64629.84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64946.98</v>
      </c>
      <c r="PZ546" s="25">
        <f t="shared" si="545"/>
        <v>60178.61</v>
      </c>
      <c r="QA546" s="25">
        <f t="shared" si="546"/>
        <v>60178.61</v>
      </c>
      <c r="QB546" s="25">
        <f t="shared" si="547"/>
        <v>21798.78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64524.43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64720.45</v>
      </c>
      <c r="RP546" s="25">
        <f t="shared" si="573"/>
        <v>63482.46</v>
      </c>
      <c r="RQ546" s="25">
        <f t="shared" si="574"/>
        <v>63482.46</v>
      </c>
      <c r="RR546" s="25">
        <f t="shared" si="575"/>
        <v>14634.61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63276.94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64941.29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50122.89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16371.07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64895.55</v>
      </c>
      <c r="UV546" s="25">
        <f t="shared" si="630"/>
        <v>66571.37</v>
      </c>
      <c r="UW546" s="25">
        <f t="shared" si="631"/>
        <v>66571.37</v>
      </c>
      <c r="UX546" s="25">
        <f t="shared" si="632"/>
        <v>20819.36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1687284.3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541303.36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65038.400000000001</v>
      </c>
      <c r="WL546" s="25">
        <f t="shared" si="659"/>
        <v>67683.03</v>
      </c>
      <c r="WM546" s="25">
        <f t="shared" si="660"/>
        <v>67683.03</v>
      </c>
      <c r="WN546" s="25">
        <f t="shared" si="661"/>
        <v>15763.13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64508.37</v>
      </c>
      <c r="XG546" s="25">
        <f t="shared" si="673"/>
        <v>62946.47</v>
      </c>
      <c r="XH546" s="25">
        <f t="shared" si="674"/>
        <v>62946.47</v>
      </c>
      <c r="XI546" s="25">
        <f t="shared" si="675"/>
        <v>15877.68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64307.89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64315.13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16537.34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64130.8</v>
      </c>
      <c r="ZR546" s="25">
        <f t="shared" si="715"/>
        <v>49159.44</v>
      </c>
      <c r="ZS546" s="25">
        <f t="shared" si="716"/>
        <v>49159.44</v>
      </c>
      <c r="ZT546" s="25">
        <f t="shared" si="717"/>
        <v>16045.47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64900.89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20905.45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63467.82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63680.13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16207.92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64104.26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17116.849999999999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56422.69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11516.82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64262.67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18378.98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64730.41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17929.439999999999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64186.89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64287.92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26664.01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64668.58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16932.349999999999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64188.72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18140.28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64531.64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64347.79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17526.490000000002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64829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20725.8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64740.93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17212.36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29731.69</v>
      </c>
      <c r="ANK546" s="25">
        <f t="shared" si="954"/>
        <v>0</v>
      </c>
      <c r="ANL546" s="25">
        <f t="shared" si="955"/>
        <v>0</v>
      </c>
      <c r="ANM546" s="25">
        <f t="shared" si="956"/>
        <v>30235.26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65072.74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64664.02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20017.91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64329.2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17566.27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64527.83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16099.41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64165.31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16870.71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64356.36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17893.189999999999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64501.08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15154.55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64454.49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16853.349999999999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62847.06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18477.53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1687284.3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541303.36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21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67085.539999999994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63627.53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28822.93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64807.96</v>
      </c>
      <c r="BL547" s="25">
        <f t="shared" si="292"/>
        <v>67447.33</v>
      </c>
      <c r="BM547" s="25">
        <f t="shared" si="293"/>
        <v>67447.33</v>
      </c>
      <c r="BN547" s="25">
        <f t="shared" si="294"/>
        <v>27868.799999999999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63105.24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63728.17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75891.73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63135.25</v>
      </c>
      <c r="FM547" s="25">
        <f t="shared" si="362"/>
        <v>62251.68</v>
      </c>
      <c r="FN547" s="25">
        <f t="shared" si="363"/>
        <v>62251.68</v>
      </c>
      <c r="FO547" s="25">
        <f t="shared" si="364"/>
        <v>27317.62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63063.79</v>
      </c>
      <c r="HC547" s="25">
        <f t="shared" si="391"/>
        <v>57783.97</v>
      </c>
      <c r="HD547" s="25">
        <f t="shared" si="392"/>
        <v>57783.97</v>
      </c>
      <c r="HE547" s="25">
        <f t="shared" si="393"/>
        <v>37215.57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49939.91</v>
      </c>
      <c r="HX547" s="25">
        <f t="shared" si="405"/>
        <v>63350.9</v>
      </c>
      <c r="HY547" s="25">
        <f t="shared" si="406"/>
        <v>63350.9</v>
      </c>
      <c r="HZ547" s="25">
        <f t="shared" si="407"/>
        <v>25204.45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63146.26</v>
      </c>
      <c r="IS547" s="25">
        <f t="shared" si="419"/>
        <v>63360.51</v>
      </c>
      <c r="IT547" s="25">
        <f t="shared" si="420"/>
        <v>63360.51</v>
      </c>
      <c r="IU547" s="25">
        <f t="shared" si="421"/>
        <v>27222.080000000002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63113.71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63608.77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25725.4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63298.44</v>
      </c>
      <c r="LD547" s="25">
        <f t="shared" si="461"/>
        <v>64749.06</v>
      </c>
      <c r="LE547" s="25">
        <f t="shared" si="462"/>
        <v>64749.06</v>
      </c>
      <c r="LF547" s="25">
        <f t="shared" si="463"/>
        <v>23427.69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63300.01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63508.39</v>
      </c>
      <c r="MT547" s="25">
        <f t="shared" si="489"/>
        <v>58949.18</v>
      </c>
      <c r="MU547" s="25">
        <f t="shared" si="490"/>
        <v>58949.18</v>
      </c>
      <c r="MV547" s="25">
        <f t="shared" si="491"/>
        <v>37069.26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61717.34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63587.01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63312.94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63623.61</v>
      </c>
      <c r="PZ547" s="25">
        <f t="shared" si="545"/>
        <v>58953.5</v>
      </c>
      <c r="QA547" s="25">
        <f t="shared" si="546"/>
        <v>58953.5</v>
      </c>
      <c r="QB547" s="25">
        <f t="shared" si="547"/>
        <v>31827.72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63209.67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63401.7</v>
      </c>
      <c r="RP547" s="25">
        <f t="shared" si="573"/>
        <v>62190.09</v>
      </c>
      <c r="RQ547" s="25">
        <f t="shared" si="574"/>
        <v>62190.09</v>
      </c>
      <c r="RR547" s="25">
        <f t="shared" si="575"/>
        <v>21367.55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61987.6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63618.04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49101.58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23902.9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63573.23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30397.7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63713.17</v>
      </c>
      <c r="WL547" s="25">
        <f t="shared" si="659"/>
        <v>66305.13</v>
      </c>
      <c r="WM547" s="25">
        <f t="shared" si="660"/>
        <v>66305.13</v>
      </c>
      <c r="WN547" s="25">
        <f t="shared" si="661"/>
        <v>23015.26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63193.94</v>
      </c>
      <c r="XG547" s="25">
        <f t="shared" si="673"/>
        <v>61665.01</v>
      </c>
      <c r="XH547" s="25">
        <f t="shared" si="674"/>
        <v>61665.01</v>
      </c>
      <c r="XI547" s="25">
        <f t="shared" si="675"/>
        <v>23182.51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62997.54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63004.63</v>
      </c>
      <c r="YW547" s="25">
        <f t="shared" si="701"/>
        <v>60905.11</v>
      </c>
      <c r="YX547" s="25">
        <f t="shared" si="702"/>
        <v>60905.11</v>
      </c>
      <c r="YY547" s="25">
        <f t="shared" si="703"/>
        <v>24145.66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62824.06</v>
      </c>
      <c r="ZR547" s="25">
        <f t="shared" si="715"/>
        <v>48158.66</v>
      </c>
      <c r="ZS547" s="25">
        <f t="shared" si="716"/>
        <v>48158.66</v>
      </c>
      <c r="ZT547" s="25">
        <f t="shared" si="717"/>
        <v>23427.5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63578.47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30523.41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62174.6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62382.58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23664.68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62798.06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24991.79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55273.01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16815.349999999999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62953.25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26834.58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63411.45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26178.22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62879.01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62977.98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38931.300000000003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63350.879999999997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24722.41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62880.800000000003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26486.06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63216.74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63036.639999999999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25589.89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63508.04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30261.1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63421.760000000002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25131.24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29125.88</v>
      </c>
      <c r="ANK547" s="25">
        <f t="shared" si="954"/>
        <v>0</v>
      </c>
      <c r="ANL547" s="25">
        <f t="shared" si="955"/>
        <v>0</v>
      </c>
      <c r="ANM547" s="25">
        <f t="shared" si="956"/>
        <v>44145.57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63746.81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63346.42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29227.53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63018.42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25647.97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63213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23506.26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62857.87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24632.41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63045.03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26125.29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63186.8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22126.7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63141.16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24607.06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61566.48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26978.47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21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59032.480000000003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55989.57</v>
      </c>
      <c r="AQ548" s="25">
        <f t="shared" si="278"/>
        <v>49506.14</v>
      </c>
      <c r="AR548" s="25">
        <f t="shared" si="279"/>
        <v>49506.14</v>
      </c>
      <c r="AS548" s="25">
        <f t="shared" si="280"/>
        <v>26453.81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57028.3</v>
      </c>
      <c r="BL548" s="25">
        <f t="shared" si="292"/>
        <v>59342.73</v>
      </c>
      <c r="BM548" s="25">
        <f t="shared" si="293"/>
        <v>59342.73</v>
      </c>
      <c r="BN548" s="25">
        <f t="shared" si="294"/>
        <v>25578.11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55529.98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56078.14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66781.56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55556.39</v>
      </c>
      <c r="FM548" s="25">
        <f t="shared" si="362"/>
        <v>54771.4</v>
      </c>
      <c r="FN548" s="25">
        <f t="shared" si="363"/>
        <v>54771.4</v>
      </c>
      <c r="FO548" s="25">
        <f t="shared" si="364"/>
        <v>25072.23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55493.51</v>
      </c>
      <c r="HC548" s="25">
        <f t="shared" si="391"/>
        <v>50840.53</v>
      </c>
      <c r="HD548" s="25">
        <f t="shared" si="392"/>
        <v>50840.53</v>
      </c>
      <c r="HE548" s="25">
        <f t="shared" si="393"/>
        <v>34156.620000000003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43945.05</v>
      </c>
      <c r="HX548" s="25">
        <f t="shared" si="405"/>
        <v>55738.53</v>
      </c>
      <c r="HY548" s="25">
        <f t="shared" si="406"/>
        <v>55738.53</v>
      </c>
      <c r="HZ548" s="25">
        <f t="shared" si="407"/>
        <v>23132.76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55566.080000000002</v>
      </c>
      <c r="IS548" s="25">
        <f t="shared" si="419"/>
        <v>55746.99</v>
      </c>
      <c r="IT548" s="25">
        <f t="shared" si="420"/>
        <v>55746.99</v>
      </c>
      <c r="IU548" s="25">
        <f t="shared" si="421"/>
        <v>24984.54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55537.43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55973.07</v>
      </c>
      <c r="KI548" s="25">
        <f t="shared" si="447"/>
        <v>58073.75</v>
      </c>
      <c r="KJ548" s="25">
        <f t="shared" si="448"/>
        <v>58073.75</v>
      </c>
      <c r="KK548" s="25">
        <f t="shared" si="449"/>
        <v>23610.89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55700</v>
      </c>
      <c r="LD548" s="25">
        <f t="shared" si="461"/>
        <v>56968.68</v>
      </c>
      <c r="LE548" s="25">
        <f t="shared" si="462"/>
        <v>56968.68</v>
      </c>
      <c r="LF548" s="25">
        <f t="shared" si="463"/>
        <v>21502.03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55701.37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55884.74</v>
      </c>
      <c r="MT548" s="25">
        <f t="shared" si="489"/>
        <v>51865.74</v>
      </c>
      <c r="MU548" s="25">
        <f t="shared" si="490"/>
        <v>51865.74</v>
      </c>
      <c r="MV548" s="25">
        <f t="shared" si="491"/>
        <v>34022.33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54308.69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55953.93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55712.75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55986.13</v>
      </c>
      <c r="PZ548" s="25">
        <f t="shared" si="545"/>
        <v>51869.53</v>
      </c>
      <c r="QA548" s="25">
        <f t="shared" si="546"/>
        <v>51869.53</v>
      </c>
      <c r="QB548" s="25">
        <f t="shared" si="547"/>
        <v>29211.63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55621.88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55790.86</v>
      </c>
      <c r="RP548" s="25">
        <f t="shared" si="573"/>
        <v>54717.21</v>
      </c>
      <c r="RQ548" s="25">
        <f t="shared" si="574"/>
        <v>54717.21</v>
      </c>
      <c r="RR548" s="25">
        <f t="shared" si="575"/>
        <v>19611.23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54546.51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55981.23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43207.34</v>
      </c>
      <c r="UA548" s="25">
        <f t="shared" si="616"/>
        <v>55663.06</v>
      </c>
      <c r="UB548" s="25">
        <f t="shared" si="617"/>
        <v>55663.06</v>
      </c>
      <c r="UC548" s="25">
        <f t="shared" si="618"/>
        <v>21938.19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55941.79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27899.14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56064.94</v>
      </c>
      <c r="WL548" s="25">
        <f t="shared" si="659"/>
        <v>58337.78</v>
      </c>
      <c r="WM548" s="25">
        <f t="shared" si="660"/>
        <v>58337.78</v>
      </c>
      <c r="WN548" s="25">
        <f t="shared" si="661"/>
        <v>21123.51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55608.04</v>
      </c>
      <c r="XG548" s="25">
        <f t="shared" si="673"/>
        <v>54255.22</v>
      </c>
      <c r="XH548" s="25">
        <f t="shared" si="674"/>
        <v>54255.22</v>
      </c>
      <c r="XI548" s="25">
        <f t="shared" si="675"/>
        <v>21277.01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55435.21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55441.45</v>
      </c>
      <c r="YW548" s="25">
        <f t="shared" si="701"/>
        <v>53586.64</v>
      </c>
      <c r="YX548" s="25">
        <f t="shared" si="702"/>
        <v>53586.64</v>
      </c>
      <c r="YY548" s="25">
        <f t="shared" si="703"/>
        <v>22160.99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55282.559999999998</v>
      </c>
      <c r="ZR548" s="25">
        <f t="shared" si="715"/>
        <v>42371.82</v>
      </c>
      <c r="ZS548" s="25">
        <f t="shared" si="716"/>
        <v>42371.82</v>
      </c>
      <c r="ZT548" s="25">
        <f t="shared" si="717"/>
        <v>21501.86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55946.400000000001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28014.52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54711.06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3610929.96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54894.07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21719.54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55259.68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22937.57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48637.95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15433.2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55396.24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24628.9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55799.44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24026.49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55330.91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55418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35731.31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55746.14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22690.33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55332.49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24309.02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55628.1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55469.61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23486.51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55884.43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27773.77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55808.51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23065.56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25629.56</v>
      </c>
      <c r="ANK548" s="25">
        <f t="shared" si="954"/>
        <v>0</v>
      </c>
      <c r="ANL548" s="25">
        <f t="shared" si="955"/>
        <v>0</v>
      </c>
      <c r="ANM548" s="25">
        <f t="shared" si="956"/>
        <v>40517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56094.54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55742.21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26825.15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1059101.99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509677.85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55453.58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23539.82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55624.81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21574.15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55312.31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22607.73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55477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23977.91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55601.75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20307.98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55561.59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22584.47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54175.94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24760.959999999999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4670031.95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1687230.05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21"/>
      <c r="B549" s="88"/>
      <c r="C549" s="5"/>
      <c r="D549" s="121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3"/>
    </row>
    <row r="551" spans="1:1271">
      <c r="A551" s="42" t="s">
        <v>117</v>
      </c>
      <c r="B551" s="34"/>
      <c r="C551" s="41" t="s">
        <v>103</v>
      </c>
      <c r="D551" s="185"/>
      <c r="E551" s="186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1872283.49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1129203.51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K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si="1104"/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5">SUM(FR552:FR561)</f>
        <v>0</v>
      </c>
      <c r="FS551" s="57">
        <f t="shared" si="1105"/>
        <v>0</v>
      </c>
      <c r="FT551" s="57">
        <f t="shared" si="1105"/>
        <v>0</v>
      </c>
      <c r="FU551" s="57">
        <f t="shared" si="1105"/>
        <v>688260.66</v>
      </c>
      <c r="FV551" s="57">
        <f t="shared" si="1105"/>
        <v>653513.04</v>
      </c>
      <c r="FW551" s="57">
        <f t="shared" si="1105"/>
        <v>653513.04</v>
      </c>
      <c r="FX551" s="57">
        <f>SUM(FX552:FX561)</f>
        <v>0</v>
      </c>
      <c r="FY551" s="57">
        <f t="shared" ref="FY551:GF551" si="1106">SUM(FY552:FY561)</f>
        <v>0</v>
      </c>
      <c r="FZ551" s="57">
        <f t="shared" si="1106"/>
        <v>0</v>
      </c>
      <c r="GA551" s="57">
        <f t="shared" si="1106"/>
        <v>0</v>
      </c>
      <c r="GB551" s="57">
        <f t="shared" si="1106"/>
        <v>0</v>
      </c>
      <c r="GC551" s="57">
        <f t="shared" si="1106"/>
        <v>0</v>
      </c>
      <c r="GD551" s="57">
        <f t="shared" si="1106"/>
        <v>0</v>
      </c>
      <c r="GE551" s="57">
        <f t="shared" si="1106"/>
        <v>0</v>
      </c>
      <c r="GF551" s="57">
        <f t="shared" si="1106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7">SUM(GM552:GM561)</f>
        <v>0</v>
      </c>
      <c r="GN551" s="57">
        <f t="shared" si="1107"/>
        <v>0</v>
      </c>
      <c r="GO551" s="57">
        <f t="shared" si="1107"/>
        <v>0</v>
      </c>
      <c r="GP551" s="57">
        <f t="shared" si="1107"/>
        <v>0</v>
      </c>
      <c r="GQ551" s="57">
        <f t="shared" si="1107"/>
        <v>0</v>
      </c>
      <c r="GR551" s="57">
        <f t="shared" si="1107"/>
        <v>0</v>
      </c>
      <c r="GS551" s="57">
        <f>SUM(GS552:GS561)</f>
        <v>121</v>
      </c>
      <c r="GT551" s="57">
        <f t="shared" ref="GT551:HA551" si="1108">SUM(GT552:GT561)</f>
        <v>121</v>
      </c>
      <c r="GU551" s="57">
        <f t="shared" si="1108"/>
        <v>121</v>
      </c>
      <c r="GV551" s="57">
        <f t="shared" si="1108"/>
        <v>0</v>
      </c>
      <c r="GW551" s="57">
        <f t="shared" si="1108"/>
        <v>0</v>
      </c>
      <c r="GX551" s="57">
        <f t="shared" si="1108"/>
        <v>0</v>
      </c>
      <c r="GY551" s="57">
        <f t="shared" si="1108"/>
        <v>1104851.95</v>
      </c>
      <c r="GZ551" s="57">
        <f t="shared" si="1108"/>
        <v>1104851.95</v>
      </c>
      <c r="HA551" s="57">
        <f t="shared" si="1108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09">SUM(HH552:HH561)</f>
        <v>0</v>
      </c>
      <c r="HI551" s="57">
        <f t="shared" si="1109"/>
        <v>0</v>
      </c>
      <c r="HJ551" s="57">
        <f t="shared" si="1109"/>
        <v>0</v>
      </c>
      <c r="HK551" s="57">
        <f t="shared" si="1109"/>
        <v>702338.41</v>
      </c>
      <c r="HL551" s="57">
        <f t="shared" si="1109"/>
        <v>886391.91</v>
      </c>
      <c r="HM551" s="57">
        <f t="shared" si="1109"/>
        <v>886391.91</v>
      </c>
      <c r="HN551" s="57">
        <f>SUM(HN552:HN561)</f>
        <v>338</v>
      </c>
      <c r="HO551" s="57">
        <f t="shared" ref="HO551:HV551" si="1110">SUM(HO552:HO561)</f>
        <v>338</v>
      </c>
      <c r="HP551" s="57">
        <f t="shared" si="1110"/>
        <v>338</v>
      </c>
      <c r="HQ551" s="57">
        <f t="shared" si="1110"/>
        <v>0</v>
      </c>
      <c r="HR551" s="57">
        <f t="shared" si="1110"/>
        <v>0</v>
      </c>
      <c r="HS551" s="57">
        <f t="shared" si="1110"/>
        <v>0</v>
      </c>
      <c r="HT551" s="57">
        <f t="shared" si="1110"/>
        <v>2835527.67</v>
      </c>
      <c r="HU551" s="57">
        <f t="shared" si="1110"/>
        <v>2835527.67</v>
      </c>
      <c r="HV551" s="57">
        <f t="shared" si="1110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1">SUM(IC552:IC561)</f>
        <v>0</v>
      </c>
      <c r="ID551" s="57">
        <f t="shared" si="1111"/>
        <v>0</v>
      </c>
      <c r="IE551" s="57">
        <f t="shared" si="1111"/>
        <v>0</v>
      </c>
      <c r="IF551" s="57">
        <f t="shared" si="1111"/>
        <v>1220755.8</v>
      </c>
      <c r="IG551" s="57">
        <f t="shared" si="1111"/>
        <v>1228471.17</v>
      </c>
      <c r="IH551" s="57">
        <f t="shared" si="1111"/>
        <v>1228471.17</v>
      </c>
      <c r="II551" s="57">
        <f>SUM(II552:II561)</f>
        <v>170</v>
      </c>
      <c r="IJ551" s="57">
        <f t="shared" ref="IJ551:IQ551" si="1112">SUM(IJ552:IJ561)</f>
        <v>170</v>
      </c>
      <c r="IK551" s="57">
        <f t="shared" si="1112"/>
        <v>170</v>
      </c>
      <c r="IL551" s="57">
        <f t="shared" si="1112"/>
        <v>0</v>
      </c>
      <c r="IM551" s="57">
        <f t="shared" si="1112"/>
        <v>0</v>
      </c>
      <c r="IN551" s="57">
        <f t="shared" si="1112"/>
        <v>0</v>
      </c>
      <c r="IO551" s="57">
        <f t="shared" si="1112"/>
        <v>1453831.25</v>
      </c>
      <c r="IP551" s="57">
        <f t="shared" si="1112"/>
        <v>1453831.25</v>
      </c>
      <c r="IQ551" s="57">
        <f t="shared" si="1112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3">SUM(IX552:IX561)</f>
        <v>0</v>
      </c>
      <c r="IY551" s="57">
        <f t="shared" si="1113"/>
        <v>0</v>
      </c>
      <c r="IZ551" s="57">
        <f t="shared" si="1113"/>
        <v>0</v>
      </c>
      <c r="JA551" s="57">
        <f t="shared" si="1113"/>
        <v>676010.09</v>
      </c>
      <c r="JB551" s="57">
        <f t="shared" si="1113"/>
        <v>693584.25</v>
      </c>
      <c r="JC551" s="57">
        <f t="shared" si="1113"/>
        <v>693584.25</v>
      </c>
      <c r="JD551" s="57">
        <f>SUM(JD552:JD561)</f>
        <v>53</v>
      </c>
      <c r="JE551" s="57">
        <f t="shared" ref="JE551:JL551" si="1114">SUM(JE552:JE561)</f>
        <v>53</v>
      </c>
      <c r="JF551" s="57">
        <f t="shared" si="1114"/>
        <v>53</v>
      </c>
      <c r="JG551" s="57">
        <f t="shared" si="1114"/>
        <v>0</v>
      </c>
      <c r="JH551" s="57">
        <f t="shared" si="1114"/>
        <v>0</v>
      </c>
      <c r="JI551" s="57">
        <f t="shared" si="1114"/>
        <v>0</v>
      </c>
      <c r="JJ551" s="57">
        <f t="shared" si="1114"/>
        <v>469722.35</v>
      </c>
      <c r="JK551" s="57">
        <f t="shared" si="1114"/>
        <v>469722.35</v>
      </c>
      <c r="JL551" s="57">
        <f t="shared" si="1114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5">SUM(JS552:JS561)</f>
        <v>0</v>
      </c>
      <c r="JT551" s="57">
        <f t="shared" si="1115"/>
        <v>0</v>
      </c>
      <c r="JU551" s="57">
        <f t="shared" si="1115"/>
        <v>0</v>
      </c>
      <c r="JV551" s="57">
        <f t="shared" si="1115"/>
        <v>312795.43</v>
      </c>
      <c r="JW551" s="57">
        <f t="shared" si="1115"/>
        <v>323744.07</v>
      </c>
      <c r="JX551" s="57">
        <f t="shared" si="1115"/>
        <v>323744.07</v>
      </c>
      <c r="JY551" s="57">
        <f>SUM(JY552:JY561)</f>
        <v>239</v>
      </c>
      <c r="JZ551" s="57">
        <f t="shared" ref="JZ551:KG551" si="1116">SUM(JZ552:JZ561)</f>
        <v>239</v>
      </c>
      <c r="KA551" s="57">
        <f t="shared" si="1116"/>
        <v>239</v>
      </c>
      <c r="KB551" s="57">
        <f t="shared" si="1116"/>
        <v>0</v>
      </c>
      <c r="KC551" s="57">
        <f t="shared" si="1116"/>
        <v>0</v>
      </c>
      <c r="KD551" s="57">
        <f t="shared" si="1116"/>
        <v>0</v>
      </c>
      <c r="KE551" s="57">
        <f t="shared" si="1116"/>
        <v>1929687.19</v>
      </c>
      <c r="KF551" s="57">
        <f t="shared" si="1116"/>
        <v>1929687.19</v>
      </c>
      <c r="KG551" s="57">
        <f t="shared" si="1116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7">SUM(KN552:KN561)</f>
        <v>0</v>
      </c>
      <c r="KO551" s="57">
        <f t="shared" si="1117"/>
        <v>0</v>
      </c>
      <c r="KP551" s="57">
        <f t="shared" si="1117"/>
        <v>0</v>
      </c>
      <c r="KQ551" s="57">
        <f t="shared" si="1117"/>
        <v>847942.25</v>
      </c>
      <c r="KR551" s="57">
        <f t="shared" si="1117"/>
        <v>859574.64</v>
      </c>
      <c r="KS551" s="57">
        <f t="shared" si="1117"/>
        <v>859574.64</v>
      </c>
      <c r="KT551" s="57">
        <f>SUM(KT552:KT561)</f>
        <v>318</v>
      </c>
      <c r="KU551" s="57">
        <f t="shared" ref="KU551:LB551" si="1118">SUM(KU552:KU561)</f>
        <v>318</v>
      </c>
      <c r="KV551" s="57">
        <f t="shared" si="1118"/>
        <v>318</v>
      </c>
      <c r="KW551" s="57">
        <f t="shared" si="1118"/>
        <v>0</v>
      </c>
      <c r="KX551" s="57">
        <f t="shared" si="1118"/>
        <v>0</v>
      </c>
      <c r="KY551" s="57">
        <f t="shared" si="1118"/>
        <v>0</v>
      </c>
      <c r="KZ551" s="57">
        <f t="shared" si="1118"/>
        <v>2656368.48</v>
      </c>
      <c r="LA551" s="57">
        <f t="shared" si="1118"/>
        <v>2656368.48</v>
      </c>
      <c r="LB551" s="57">
        <f t="shared" si="1118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19">SUM(LI552:LI561)</f>
        <v>0</v>
      </c>
      <c r="LJ551" s="57">
        <f t="shared" si="1119"/>
        <v>0</v>
      </c>
      <c r="LK551" s="57">
        <f t="shared" si="1119"/>
        <v>0</v>
      </c>
      <c r="LL551" s="57">
        <f t="shared" si="1119"/>
        <v>1063004.95</v>
      </c>
      <c r="LM551" s="57">
        <f t="shared" si="1119"/>
        <v>1073752.27</v>
      </c>
      <c r="LN551" s="57">
        <f t="shared" si="1119"/>
        <v>1073752.27</v>
      </c>
      <c r="LO551" s="57">
        <f>SUM(LO552:LO561)</f>
        <v>107</v>
      </c>
      <c r="LP551" s="57">
        <f t="shared" ref="LP551:LW551" si="1120">SUM(LP552:LP561)</f>
        <v>107</v>
      </c>
      <c r="LQ551" s="57">
        <f t="shared" si="1120"/>
        <v>107</v>
      </c>
      <c r="LR551" s="57">
        <f t="shared" si="1120"/>
        <v>0</v>
      </c>
      <c r="LS551" s="57">
        <f t="shared" si="1120"/>
        <v>0</v>
      </c>
      <c r="LT551" s="57">
        <f t="shared" si="1120"/>
        <v>0</v>
      </c>
      <c r="LU551" s="57">
        <f t="shared" si="1120"/>
        <v>884343</v>
      </c>
      <c r="LV551" s="57">
        <f t="shared" si="1120"/>
        <v>884343</v>
      </c>
      <c r="LW551" s="57">
        <f t="shared" si="1120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1">SUM(MD552:MD561)</f>
        <v>0</v>
      </c>
      <c r="ME551" s="57">
        <f t="shared" si="1121"/>
        <v>0</v>
      </c>
      <c r="MF551" s="57">
        <f t="shared" si="1121"/>
        <v>0</v>
      </c>
      <c r="MG551" s="57">
        <f t="shared" si="1121"/>
        <v>496702.09</v>
      </c>
      <c r="MH551" s="57">
        <f t="shared" si="1121"/>
        <v>513387.26</v>
      </c>
      <c r="MI551" s="57">
        <f t="shared" si="1121"/>
        <v>513387.26</v>
      </c>
      <c r="MJ551" s="57">
        <f>SUM(MJ552:MJ561)</f>
        <v>179</v>
      </c>
      <c r="MK551" s="57">
        <f t="shared" ref="MK551:MR551" si="1122">SUM(MK552:MK561)</f>
        <v>179</v>
      </c>
      <c r="ML551" s="57">
        <f t="shared" si="1122"/>
        <v>179</v>
      </c>
      <c r="MM551" s="57">
        <f t="shared" si="1122"/>
        <v>0</v>
      </c>
      <c r="MN551" s="57">
        <f t="shared" si="1122"/>
        <v>0</v>
      </c>
      <c r="MO551" s="57">
        <f t="shared" si="1122"/>
        <v>0</v>
      </c>
      <c r="MP551" s="57">
        <f t="shared" si="1122"/>
        <v>1527398.32</v>
      </c>
      <c r="MQ551" s="57">
        <f t="shared" si="1122"/>
        <v>1527398.32</v>
      </c>
      <c r="MR551" s="57">
        <f t="shared" si="1122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D551" si="1123">SUM(MY552:MY561)</f>
        <v>0</v>
      </c>
      <c r="MZ551" s="57">
        <f t="shared" si="1123"/>
        <v>0</v>
      </c>
      <c r="NA551" s="57">
        <f t="shared" si="1123"/>
        <v>0</v>
      </c>
      <c r="NB551" s="57">
        <f t="shared" si="1123"/>
        <v>967127.77</v>
      </c>
      <c r="NC551" s="57">
        <f t="shared" si="1123"/>
        <v>925391.59</v>
      </c>
      <c r="ND551" s="57">
        <f t="shared" si="1123"/>
        <v>925391.59</v>
      </c>
      <c r="NE551" s="57">
        <f>SUM(NE552:NE561)</f>
        <v>298</v>
      </c>
      <c r="NF551" s="57">
        <f t="shared" ref="NF551:NM551" si="1124">SUM(NF552:NF561)</f>
        <v>298</v>
      </c>
      <c r="NG551" s="57">
        <f t="shared" si="1124"/>
        <v>298</v>
      </c>
      <c r="NH551" s="57">
        <f t="shared" si="1124"/>
        <v>0</v>
      </c>
      <c r="NI551" s="57">
        <f t="shared" si="1124"/>
        <v>0</v>
      </c>
      <c r="NJ551" s="57">
        <f t="shared" si="1124"/>
        <v>0</v>
      </c>
      <c r="NK551" s="57">
        <f t="shared" si="1124"/>
        <v>2459893.2999999998</v>
      </c>
      <c r="NL551" s="57">
        <f t="shared" si="1124"/>
        <v>2459893.2999999998</v>
      </c>
      <c r="NM551" s="57">
        <f t="shared" si="1124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5">SUM(NT552:NT561)</f>
        <v>0</v>
      </c>
      <c r="NU551" s="57">
        <f t="shared" si="1125"/>
        <v>0</v>
      </c>
      <c r="NV551" s="57">
        <f t="shared" si="1125"/>
        <v>0</v>
      </c>
      <c r="NW551" s="57">
        <f t="shared" si="1125"/>
        <v>1028311.57</v>
      </c>
      <c r="NX551" s="57">
        <f t="shared" si="1125"/>
        <v>1061309.3400000001</v>
      </c>
      <c r="NY551" s="57">
        <f t="shared" si="1125"/>
        <v>1061309.3400000001</v>
      </c>
      <c r="NZ551" s="57">
        <f>SUM(NZ552:NZ561)</f>
        <v>153</v>
      </c>
      <c r="OA551" s="57">
        <f t="shared" ref="OA551:OH551" si="1126">SUM(OA552:OA561)</f>
        <v>153</v>
      </c>
      <c r="OB551" s="57">
        <f t="shared" si="1126"/>
        <v>153</v>
      </c>
      <c r="OC551" s="57">
        <f t="shared" si="1126"/>
        <v>0</v>
      </c>
      <c r="OD551" s="57">
        <f t="shared" si="1126"/>
        <v>0</v>
      </c>
      <c r="OE551" s="57">
        <f t="shared" si="1126"/>
        <v>0</v>
      </c>
      <c r="OF551" s="57">
        <f t="shared" si="1126"/>
        <v>1323257.8500000001</v>
      </c>
      <c r="OG551" s="57">
        <f t="shared" si="1126"/>
        <v>1323257.8500000001</v>
      </c>
      <c r="OH551" s="57">
        <f t="shared" si="1126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27">SUM(OO552:OO561)</f>
        <v>0</v>
      </c>
      <c r="OP551" s="57">
        <f t="shared" si="1127"/>
        <v>0</v>
      </c>
      <c r="OQ551" s="57">
        <f t="shared" si="1127"/>
        <v>0</v>
      </c>
      <c r="OR551" s="57">
        <f t="shared" si="1127"/>
        <v>800545.38</v>
      </c>
      <c r="OS551" s="57">
        <f t="shared" si="1127"/>
        <v>827375.04</v>
      </c>
      <c r="OT551" s="57">
        <f t="shared" si="1127"/>
        <v>827375.04</v>
      </c>
      <c r="OU551" s="57">
        <f>SUM(OU552:OU561)</f>
        <v>95</v>
      </c>
      <c r="OV551" s="57">
        <f t="shared" ref="OV551:PC551" si="1128">SUM(OV552:OV561)</f>
        <v>95</v>
      </c>
      <c r="OW551" s="57">
        <f t="shared" si="1128"/>
        <v>95</v>
      </c>
      <c r="OX551" s="57">
        <f t="shared" si="1128"/>
        <v>0</v>
      </c>
      <c r="OY551" s="57">
        <f t="shared" si="1128"/>
        <v>0</v>
      </c>
      <c r="OZ551" s="57">
        <f t="shared" si="1128"/>
        <v>0</v>
      </c>
      <c r="PA551" s="57">
        <f t="shared" si="1128"/>
        <v>894780.5</v>
      </c>
      <c r="PB551" s="57">
        <f t="shared" si="1128"/>
        <v>894780.5</v>
      </c>
      <c r="PC551" s="57">
        <f t="shared" si="1128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29">SUM(PJ552:PJ561)</f>
        <v>0</v>
      </c>
      <c r="PK551" s="57">
        <f t="shared" si="1129"/>
        <v>0</v>
      </c>
      <c r="PL551" s="57">
        <f t="shared" si="1129"/>
        <v>0</v>
      </c>
      <c r="PM551" s="57">
        <f t="shared" si="1129"/>
        <v>438418.58</v>
      </c>
      <c r="PN551" s="57">
        <f t="shared" si="1129"/>
        <v>452628.1</v>
      </c>
      <c r="PO551" s="57">
        <f t="shared" si="1129"/>
        <v>452628.1</v>
      </c>
      <c r="PP551" s="57">
        <f>SUM(PP552:PP561)</f>
        <v>208</v>
      </c>
      <c r="PQ551" s="57">
        <f t="shared" ref="PQ551:PX551" si="1130">SUM(PQ552:PQ561)</f>
        <v>208</v>
      </c>
      <c r="PR551" s="57">
        <f t="shared" si="1130"/>
        <v>208</v>
      </c>
      <c r="PS551" s="57">
        <f t="shared" si="1130"/>
        <v>0</v>
      </c>
      <c r="PT551" s="57">
        <f t="shared" si="1130"/>
        <v>0</v>
      </c>
      <c r="PU551" s="57">
        <f t="shared" si="1130"/>
        <v>0</v>
      </c>
      <c r="PV551" s="57">
        <f t="shared" si="1130"/>
        <v>1584421.25</v>
      </c>
      <c r="PW551" s="57">
        <f t="shared" si="1130"/>
        <v>1584421.25</v>
      </c>
      <c r="PX551" s="57">
        <f t="shared" si="1130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1">SUM(QE552:QE561)</f>
        <v>0</v>
      </c>
      <c r="QF551" s="57">
        <f t="shared" si="1131"/>
        <v>0</v>
      </c>
      <c r="QG551" s="57">
        <f t="shared" si="1131"/>
        <v>0</v>
      </c>
      <c r="QH551" s="57">
        <f t="shared" si="1131"/>
        <v>861378.59</v>
      </c>
      <c r="QI551" s="57">
        <f t="shared" si="1131"/>
        <v>910985.9</v>
      </c>
      <c r="QJ551" s="57">
        <f t="shared" si="1131"/>
        <v>910985.9</v>
      </c>
      <c r="QK551" s="57">
        <f>SUM(QK552:QK561)</f>
        <v>277</v>
      </c>
      <c r="QL551" s="57">
        <f t="shared" ref="QL551:QS551" si="1132">SUM(QL552:QL561)</f>
        <v>277</v>
      </c>
      <c r="QM551" s="57">
        <f t="shared" si="1132"/>
        <v>277</v>
      </c>
      <c r="QN551" s="57">
        <f t="shared" si="1132"/>
        <v>0</v>
      </c>
      <c r="QO551" s="57">
        <f t="shared" si="1132"/>
        <v>0</v>
      </c>
      <c r="QP551" s="57">
        <f t="shared" si="1132"/>
        <v>0</v>
      </c>
      <c r="QQ551" s="57">
        <f t="shared" si="1132"/>
        <v>2401000.59</v>
      </c>
      <c r="QR551" s="57">
        <f t="shared" si="1132"/>
        <v>2401000.59</v>
      </c>
      <c r="QS551" s="57">
        <f t="shared" si="1132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3">SUM(QZ552:QZ561)</f>
        <v>0</v>
      </c>
      <c r="RA551" s="57">
        <f t="shared" si="1133"/>
        <v>0</v>
      </c>
      <c r="RB551" s="57">
        <f t="shared" si="1133"/>
        <v>0</v>
      </c>
      <c r="RC551" s="57">
        <f t="shared" si="1133"/>
        <v>1242177.7</v>
      </c>
      <c r="RD551" s="57">
        <f t="shared" si="1133"/>
        <v>1281540.52</v>
      </c>
      <c r="RE551" s="57">
        <f t="shared" si="1133"/>
        <v>1281540.52</v>
      </c>
      <c r="RF551" s="57">
        <f>SUM(RF552:RF561)</f>
        <v>429</v>
      </c>
      <c r="RG551" s="57">
        <f t="shared" ref="RG551:RN551" si="1134">SUM(RG552:RG561)</f>
        <v>429</v>
      </c>
      <c r="RH551" s="57">
        <f t="shared" si="1134"/>
        <v>429</v>
      </c>
      <c r="RI551" s="57">
        <f t="shared" si="1134"/>
        <v>0</v>
      </c>
      <c r="RJ551" s="57">
        <f t="shared" si="1134"/>
        <v>0</v>
      </c>
      <c r="RK551" s="57">
        <f t="shared" si="1134"/>
        <v>0</v>
      </c>
      <c r="RL551" s="57">
        <f t="shared" si="1134"/>
        <v>3708456.59</v>
      </c>
      <c r="RM551" s="57">
        <f t="shared" si="1134"/>
        <v>3708456.59</v>
      </c>
      <c r="RN551" s="57">
        <f t="shared" si="1134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5">SUM(RU552:RU561)</f>
        <v>0</v>
      </c>
      <c r="RV551" s="57">
        <f t="shared" si="1135"/>
        <v>0</v>
      </c>
      <c r="RW551" s="57">
        <f t="shared" si="1135"/>
        <v>0</v>
      </c>
      <c r="RX551" s="57">
        <f t="shared" si="1135"/>
        <v>1353524.11</v>
      </c>
      <c r="RY551" s="57">
        <f t="shared" si="1135"/>
        <v>1418216.8</v>
      </c>
      <c r="RZ551" s="57">
        <f t="shared" si="1135"/>
        <v>1418216.8</v>
      </c>
      <c r="SA551" s="57">
        <f>SUM(SA552:SA561)</f>
        <v>176</v>
      </c>
      <c r="SB551" s="57">
        <f t="shared" ref="SB551:SI551" si="1136">SUM(SB552:SB561)</f>
        <v>176</v>
      </c>
      <c r="SC551" s="57">
        <f t="shared" si="1136"/>
        <v>176</v>
      </c>
      <c r="SD551" s="57">
        <f t="shared" si="1136"/>
        <v>0</v>
      </c>
      <c r="SE551" s="57">
        <f t="shared" si="1136"/>
        <v>0</v>
      </c>
      <c r="SF551" s="57">
        <f t="shared" si="1136"/>
        <v>0</v>
      </c>
      <c r="SG551" s="57">
        <f t="shared" si="1136"/>
        <v>1532860.26</v>
      </c>
      <c r="SH551" s="57">
        <f t="shared" si="1136"/>
        <v>1532860.26</v>
      </c>
      <c r="SI551" s="57">
        <f t="shared" si="1136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37">SUM(SP552:SP561)</f>
        <v>0</v>
      </c>
      <c r="SQ551" s="57">
        <f t="shared" si="1137"/>
        <v>0</v>
      </c>
      <c r="SR551" s="57">
        <f t="shared" si="1137"/>
        <v>0</v>
      </c>
      <c r="SS551" s="57">
        <f t="shared" si="1137"/>
        <v>755264.97</v>
      </c>
      <c r="ST551" s="57">
        <f t="shared" si="1137"/>
        <v>778299.71</v>
      </c>
      <c r="SU551" s="57">
        <f t="shared" si="1137"/>
        <v>778299.71</v>
      </c>
      <c r="SV551" s="57">
        <f>SUM(SV552:SV561)</f>
        <v>118</v>
      </c>
      <c r="SW551" s="57">
        <f t="shared" ref="SW551:TD551" si="1138">SUM(SW552:SW561)</f>
        <v>118</v>
      </c>
      <c r="SX551" s="57">
        <f t="shared" si="1138"/>
        <v>118</v>
      </c>
      <c r="SY551" s="57">
        <f t="shared" si="1138"/>
        <v>0</v>
      </c>
      <c r="SZ551" s="57">
        <f t="shared" si="1138"/>
        <v>0</v>
      </c>
      <c r="TA551" s="57">
        <f t="shared" si="1138"/>
        <v>0</v>
      </c>
      <c r="TB551" s="57">
        <f t="shared" si="1138"/>
        <v>957216.2</v>
      </c>
      <c r="TC551" s="57">
        <f t="shared" si="1138"/>
        <v>957216.2</v>
      </c>
      <c r="TD551" s="57">
        <f t="shared" si="1138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39">SUM(TK552:TK561)</f>
        <v>0</v>
      </c>
      <c r="TL551" s="57">
        <f t="shared" si="1139"/>
        <v>0</v>
      </c>
      <c r="TM551" s="57">
        <f t="shared" si="1139"/>
        <v>0</v>
      </c>
      <c r="TN551" s="57">
        <f t="shared" si="1139"/>
        <v>462411.46</v>
      </c>
      <c r="TO551" s="57">
        <f t="shared" si="1139"/>
        <v>477877.73</v>
      </c>
      <c r="TP551" s="57">
        <f t="shared" si="1139"/>
        <v>477877.73</v>
      </c>
      <c r="TQ551" s="57">
        <f>SUM(TQ552:TQ561)</f>
        <v>316</v>
      </c>
      <c r="TR551" s="57">
        <f t="shared" ref="TR551:TY551" si="1140">SUM(TR552:TR561)</f>
        <v>316</v>
      </c>
      <c r="TS551" s="57">
        <f t="shared" si="1140"/>
        <v>316</v>
      </c>
      <c r="TT551" s="57">
        <f t="shared" si="1140"/>
        <v>0</v>
      </c>
      <c r="TU551" s="57">
        <f t="shared" si="1140"/>
        <v>0</v>
      </c>
      <c r="TV551" s="57">
        <f t="shared" si="1140"/>
        <v>0</v>
      </c>
      <c r="TW551" s="57">
        <f t="shared" si="1140"/>
        <v>2576156.0299999998</v>
      </c>
      <c r="TX551" s="57">
        <f t="shared" si="1140"/>
        <v>2576156.0299999998</v>
      </c>
      <c r="TY551" s="57">
        <f t="shared" si="1140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1">SUM(UF552:UF561)</f>
        <v>0</v>
      </c>
      <c r="UG551" s="57">
        <f t="shared" si="1141"/>
        <v>0</v>
      </c>
      <c r="UH551" s="57">
        <f t="shared" si="1141"/>
        <v>0</v>
      </c>
      <c r="UI551" s="57">
        <f t="shared" si="1141"/>
        <v>1051817.2</v>
      </c>
      <c r="UJ551" s="57">
        <f t="shared" si="1141"/>
        <v>1114015.49</v>
      </c>
      <c r="UK551" s="57">
        <f t="shared" si="1141"/>
        <v>1114015.49</v>
      </c>
      <c r="UL551" s="57">
        <f>SUM(UL552:UL561)</f>
        <v>321</v>
      </c>
      <c r="UM551" s="57">
        <f t="shared" ref="UM551:UT551" si="1142">SUM(UM552:UM561)</f>
        <v>321</v>
      </c>
      <c r="UN551" s="57">
        <f t="shared" si="1142"/>
        <v>321</v>
      </c>
      <c r="UO551" s="57">
        <f t="shared" si="1142"/>
        <v>0</v>
      </c>
      <c r="UP551" s="57">
        <f t="shared" si="1142"/>
        <v>0</v>
      </c>
      <c r="UQ551" s="57">
        <f t="shared" si="1142"/>
        <v>0</v>
      </c>
      <c r="UR551" s="57">
        <f t="shared" si="1142"/>
        <v>3076919.93</v>
      </c>
      <c r="US551" s="57">
        <f t="shared" si="1142"/>
        <v>3076919.93</v>
      </c>
      <c r="UT551" s="57">
        <f t="shared" si="1142"/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3">SUM(VA552:VA561)</f>
        <v>0</v>
      </c>
      <c r="VB551" s="57">
        <f t="shared" si="1143"/>
        <v>0</v>
      </c>
      <c r="VC551" s="57">
        <f t="shared" si="1143"/>
        <v>0</v>
      </c>
      <c r="VD551" s="57">
        <f t="shared" si="1143"/>
        <v>1597623.93</v>
      </c>
      <c r="VE551" s="57">
        <f t="shared" si="1143"/>
        <v>1290015.1399999999</v>
      </c>
      <c r="VF551" s="57">
        <f t="shared" si="1143"/>
        <v>1290015.1399999999</v>
      </c>
      <c r="VG551" s="57">
        <f>SUM(VG552:VG561)</f>
        <v>0</v>
      </c>
      <c r="VH551" s="57">
        <f t="shared" ref="VH551:VO551" si="1144">SUM(VH552:VH561)</f>
        <v>0</v>
      </c>
      <c r="VI551" s="57">
        <f t="shared" si="1144"/>
        <v>0</v>
      </c>
      <c r="VJ551" s="57">
        <f t="shared" si="1144"/>
        <v>0</v>
      </c>
      <c r="VK551" s="57">
        <f t="shared" si="1144"/>
        <v>0</v>
      </c>
      <c r="VL551" s="57">
        <f t="shared" si="1144"/>
        <v>0</v>
      </c>
      <c r="VM551" s="57">
        <f t="shared" si="1144"/>
        <v>0</v>
      </c>
      <c r="VN551" s="57">
        <f t="shared" si="1144"/>
        <v>0</v>
      </c>
      <c r="VO551" s="57">
        <f t="shared" si="1144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5">SUM(VV552:VV561)</f>
        <v>0</v>
      </c>
      <c r="VW551" s="57">
        <f t="shared" si="1145"/>
        <v>0</v>
      </c>
      <c r="VX551" s="57">
        <f t="shared" si="1145"/>
        <v>0</v>
      </c>
      <c r="VY551" s="57">
        <f t="shared" si="1145"/>
        <v>0</v>
      </c>
      <c r="VZ551" s="57">
        <f t="shared" si="1145"/>
        <v>0</v>
      </c>
      <c r="WA551" s="57">
        <f t="shared" si="1145"/>
        <v>0</v>
      </c>
      <c r="WB551" s="57">
        <f>SUM(WB552:WB561)</f>
        <v>176</v>
      </c>
      <c r="WC551" s="57">
        <f t="shared" ref="WC551:WJ551" si="1146">SUM(WC552:WC561)</f>
        <v>176</v>
      </c>
      <c r="WD551" s="57">
        <f t="shared" si="1146"/>
        <v>176</v>
      </c>
      <c r="WE551" s="57">
        <f t="shared" si="1146"/>
        <v>0</v>
      </c>
      <c r="WF551" s="57">
        <f t="shared" si="1146"/>
        <v>0</v>
      </c>
      <c r="WG551" s="57">
        <f t="shared" si="1146"/>
        <v>0</v>
      </c>
      <c r="WH551" s="57">
        <f t="shared" si="1146"/>
        <v>1474715.9</v>
      </c>
      <c r="WI551" s="57">
        <f t="shared" si="1146"/>
        <v>1474715.9</v>
      </c>
      <c r="WJ551" s="57">
        <f t="shared" si="1146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47">SUM(WQ552:WQ561)</f>
        <v>0</v>
      </c>
      <c r="WR551" s="57">
        <f t="shared" si="1147"/>
        <v>0</v>
      </c>
      <c r="WS551" s="57">
        <f t="shared" si="1147"/>
        <v>0</v>
      </c>
      <c r="WT551" s="57">
        <f t="shared" si="1147"/>
        <v>579752.14</v>
      </c>
      <c r="WU551" s="57">
        <f t="shared" si="1147"/>
        <v>599892.01</v>
      </c>
      <c r="WV551" s="57">
        <f t="shared" si="1147"/>
        <v>599892.01</v>
      </c>
      <c r="WW551" s="57">
        <f>SUM(WW552:WW561)</f>
        <v>363</v>
      </c>
      <c r="WX551" s="57">
        <f t="shared" ref="WX551:XE551" si="1148">SUM(WX552:WX561)</f>
        <v>363</v>
      </c>
      <c r="WY551" s="57">
        <f t="shared" si="1148"/>
        <v>363</v>
      </c>
      <c r="WZ551" s="57">
        <f t="shared" si="1148"/>
        <v>0</v>
      </c>
      <c r="XA551" s="57">
        <f t="shared" si="1148"/>
        <v>0</v>
      </c>
      <c r="XB551" s="57">
        <f t="shared" si="1148"/>
        <v>0</v>
      </c>
      <c r="XC551" s="57">
        <f t="shared" si="1148"/>
        <v>3153934.06</v>
      </c>
      <c r="XD551" s="57">
        <f t="shared" si="1148"/>
        <v>3153934.06</v>
      </c>
      <c r="XE551" s="57">
        <f t="shared" si="1148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49">SUM(XL552:XL561)</f>
        <v>0</v>
      </c>
      <c r="XM551" s="57">
        <f t="shared" si="1149"/>
        <v>0</v>
      </c>
      <c r="XN551" s="57">
        <f t="shared" si="1149"/>
        <v>0</v>
      </c>
      <c r="XO551" s="57">
        <f t="shared" si="1149"/>
        <v>1248907.8600000001</v>
      </c>
      <c r="XP551" s="57">
        <f t="shared" si="1149"/>
        <v>1258217.54</v>
      </c>
      <c r="XQ551" s="57">
        <f t="shared" si="1149"/>
        <v>1258217.54</v>
      </c>
      <c r="XR551" s="57">
        <f>SUM(XR552:XR561)</f>
        <v>310</v>
      </c>
      <c r="XS551" s="57">
        <f t="shared" ref="XS551:XZ551" si="1150">SUM(XS552:XS561)</f>
        <v>310</v>
      </c>
      <c r="XT551" s="57">
        <f t="shared" si="1150"/>
        <v>310</v>
      </c>
      <c r="XU551" s="57">
        <f t="shared" si="1150"/>
        <v>0</v>
      </c>
      <c r="XV551" s="57">
        <f t="shared" si="1150"/>
        <v>0</v>
      </c>
      <c r="XW551" s="57">
        <f t="shared" si="1150"/>
        <v>0</v>
      </c>
      <c r="XX551" s="57">
        <f t="shared" si="1150"/>
        <v>2422885.3199999998</v>
      </c>
      <c r="XY551" s="57">
        <f t="shared" si="1150"/>
        <v>2422885.3199999998</v>
      </c>
      <c r="XZ551" s="57">
        <f t="shared" si="1150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1">SUM(YG552:YG561)</f>
        <v>0</v>
      </c>
      <c r="YH551" s="57">
        <f t="shared" si="1151"/>
        <v>0</v>
      </c>
      <c r="YI551" s="57">
        <f t="shared" si="1151"/>
        <v>0</v>
      </c>
      <c r="YJ551" s="57">
        <f t="shared" si="1151"/>
        <v>894126.36</v>
      </c>
      <c r="YK551" s="57">
        <f t="shared" si="1151"/>
        <v>922116.94</v>
      </c>
      <c r="YL551" s="57">
        <f t="shared" si="1151"/>
        <v>922116.94</v>
      </c>
      <c r="YM551" s="57">
        <f>SUM(YM552:YM561)</f>
        <v>238</v>
      </c>
      <c r="YN551" s="57">
        <f t="shared" ref="YN551:YU551" si="1152">SUM(YN552:YN561)</f>
        <v>238</v>
      </c>
      <c r="YO551" s="57">
        <f t="shared" si="1152"/>
        <v>238</v>
      </c>
      <c r="YP551" s="57">
        <f t="shared" si="1152"/>
        <v>0</v>
      </c>
      <c r="YQ551" s="57">
        <f t="shared" si="1152"/>
        <v>0</v>
      </c>
      <c r="YR551" s="57">
        <f t="shared" si="1152"/>
        <v>0</v>
      </c>
      <c r="YS551" s="57">
        <f t="shared" si="1152"/>
        <v>2061407.85</v>
      </c>
      <c r="YT551" s="57">
        <f t="shared" si="1152"/>
        <v>2061407.85</v>
      </c>
      <c r="YU551" s="57">
        <f t="shared" si="1152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3">SUM(ZB552:ZB561)</f>
        <v>0</v>
      </c>
      <c r="ZC551" s="57">
        <f t="shared" si="1153"/>
        <v>0</v>
      </c>
      <c r="ZD551" s="57">
        <f t="shared" si="1153"/>
        <v>0</v>
      </c>
      <c r="ZE551" s="57">
        <f t="shared" si="1153"/>
        <v>850198.93</v>
      </c>
      <c r="ZF551" s="57">
        <f t="shared" si="1153"/>
        <v>868554.91</v>
      </c>
      <c r="ZG551" s="57">
        <f t="shared" si="1153"/>
        <v>868554.91</v>
      </c>
      <c r="ZH551" s="57">
        <f>SUM(ZH552:ZH561)</f>
        <v>198</v>
      </c>
      <c r="ZI551" s="57">
        <f t="shared" ref="ZI551:ZP551" si="1154">SUM(ZI552:ZI561)</f>
        <v>198</v>
      </c>
      <c r="ZJ551" s="57">
        <f t="shared" si="1154"/>
        <v>198</v>
      </c>
      <c r="ZK551" s="57">
        <f t="shared" si="1154"/>
        <v>0</v>
      </c>
      <c r="ZL551" s="57">
        <f t="shared" si="1154"/>
        <v>0</v>
      </c>
      <c r="ZM551" s="57">
        <f t="shared" si="1154"/>
        <v>0</v>
      </c>
      <c r="ZN551" s="57">
        <f t="shared" si="1154"/>
        <v>1499364.94</v>
      </c>
      <c r="ZO551" s="57">
        <f t="shared" si="1154"/>
        <v>1499364.94</v>
      </c>
      <c r="ZP551" s="57">
        <f t="shared" si="1154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5">SUM(ZW552:ZW561)</f>
        <v>0</v>
      </c>
      <c r="ZX551" s="57">
        <f t="shared" si="1155"/>
        <v>0</v>
      </c>
      <c r="ZY551" s="57">
        <f t="shared" si="1155"/>
        <v>0</v>
      </c>
      <c r="ZZ551" s="57">
        <f t="shared" si="1155"/>
        <v>599999.48</v>
      </c>
      <c r="AAA551" s="57">
        <f t="shared" si="1155"/>
        <v>601807.27</v>
      </c>
      <c r="AAB551" s="57">
        <f t="shared" si="1155"/>
        <v>601807.27</v>
      </c>
      <c r="AAC551" s="57">
        <f>SUM(AAC552:AAC561)</f>
        <v>143</v>
      </c>
      <c r="AAD551" s="57">
        <f t="shared" ref="AAD551:AAK551" si="1156">SUM(AAD552:AAD561)</f>
        <v>143</v>
      </c>
      <c r="AAE551" s="57">
        <f t="shared" si="1156"/>
        <v>143</v>
      </c>
      <c r="AAF551" s="57">
        <f t="shared" si="1156"/>
        <v>0</v>
      </c>
      <c r="AAG551" s="57">
        <f t="shared" si="1156"/>
        <v>0</v>
      </c>
      <c r="AAH551" s="57">
        <f t="shared" si="1156"/>
        <v>0</v>
      </c>
      <c r="AAI551" s="57">
        <f t="shared" si="1156"/>
        <v>1123811.24</v>
      </c>
      <c r="AAJ551" s="57">
        <f t="shared" si="1156"/>
        <v>1123811.24</v>
      </c>
      <c r="AAK551" s="57">
        <f t="shared" si="1156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57">SUM(AAR552:AAR561)</f>
        <v>0</v>
      </c>
      <c r="AAS551" s="57">
        <f t="shared" si="1157"/>
        <v>0</v>
      </c>
      <c r="AAT551" s="57">
        <f t="shared" si="1157"/>
        <v>0</v>
      </c>
      <c r="AAU551" s="57">
        <f t="shared" si="1157"/>
        <v>585927.87</v>
      </c>
      <c r="AAV551" s="57">
        <f t="shared" si="1157"/>
        <v>592122.07999999996</v>
      </c>
      <c r="AAW551" s="57">
        <f t="shared" si="1157"/>
        <v>592122.07999999996</v>
      </c>
      <c r="AAX551" s="57">
        <f>SUM(AAX552:AAX561)</f>
        <v>313</v>
      </c>
      <c r="AAY551" s="57">
        <f t="shared" ref="AAY551:ABF551" si="1158">SUM(AAY552:AAY561)</f>
        <v>313</v>
      </c>
      <c r="AAZ551" s="57">
        <f t="shared" si="1158"/>
        <v>313</v>
      </c>
      <c r="ABA551" s="57">
        <f t="shared" si="1158"/>
        <v>0</v>
      </c>
      <c r="ABB551" s="57">
        <f t="shared" si="1158"/>
        <v>0</v>
      </c>
      <c r="ABC551" s="57">
        <f t="shared" si="1158"/>
        <v>0</v>
      </c>
      <c r="ABD551" s="57">
        <f t="shared" si="1158"/>
        <v>2687624.28</v>
      </c>
      <c r="ABE551" s="57">
        <f t="shared" si="1158"/>
        <v>2687624.28</v>
      </c>
      <c r="ABF551" s="57">
        <f t="shared" si="1158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59">SUM(ABM552:ABM561)</f>
        <v>0</v>
      </c>
      <c r="ABN551" s="57">
        <f t="shared" si="1159"/>
        <v>0</v>
      </c>
      <c r="ABO551" s="57">
        <f t="shared" si="1159"/>
        <v>0</v>
      </c>
      <c r="ABP551" s="57">
        <f t="shared" si="1159"/>
        <v>892426.14</v>
      </c>
      <c r="ABQ551" s="57">
        <f t="shared" si="1159"/>
        <v>917901</v>
      </c>
      <c r="ABR551" s="57">
        <f t="shared" si="1159"/>
        <v>917901</v>
      </c>
      <c r="ABS551" s="57">
        <f>SUM(ABS552:ABS561)</f>
        <v>102</v>
      </c>
      <c r="ABT551" s="57">
        <f t="shared" ref="ABT551:ACA551" si="1160">SUM(ABT552:ABT561)</f>
        <v>102</v>
      </c>
      <c r="ABU551" s="57">
        <f t="shared" si="1160"/>
        <v>102</v>
      </c>
      <c r="ABV551" s="57">
        <f t="shared" si="1160"/>
        <v>0</v>
      </c>
      <c r="ABW551" s="57">
        <f t="shared" si="1160"/>
        <v>0</v>
      </c>
      <c r="ABX551" s="57">
        <f t="shared" si="1160"/>
        <v>0</v>
      </c>
      <c r="ABY551" s="57">
        <f t="shared" si="1160"/>
        <v>888160.37</v>
      </c>
      <c r="ABZ551" s="57">
        <f t="shared" si="1160"/>
        <v>888160.37</v>
      </c>
      <c r="ACA551" s="57">
        <f t="shared" si="1160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1">SUM(ACH552:ACH561)</f>
        <v>0</v>
      </c>
      <c r="ACI551" s="57">
        <f t="shared" si="1161"/>
        <v>0</v>
      </c>
      <c r="ACJ551" s="57">
        <f t="shared" si="1161"/>
        <v>0</v>
      </c>
      <c r="ACK551" s="57">
        <f t="shared" si="1161"/>
        <v>359012.89</v>
      </c>
      <c r="ACL551" s="57">
        <f t="shared" si="1161"/>
        <v>362830.78</v>
      </c>
      <c r="ACM551" s="57">
        <f t="shared" si="1161"/>
        <v>362830.78</v>
      </c>
      <c r="ACN551" s="57">
        <f>SUM(ACN552:ACN561)</f>
        <v>171</v>
      </c>
      <c r="ACO551" s="57">
        <f t="shared" ref="ACO551:ACV551" si="1162">SUM(ACO552:ACO561)</f>
        <v>171</v>
      </c>
      <c r="ACP551" s="57">
        <f t="shared" si="1162"/>
        <v>171</v>
      </c>
      <c r="ACQ551" s="57">
        <f t="shared" si="1162"/>
        <v>0</v>
      </c>
      <c r="ACR551" s="57">
        <f t="shared" si="1162"/>
        <v>0</v>
      </c>
      <c r="ACS551" s="57">
        <f t="shared" si="1162"/>
        <v>0</v>
      </c>
      <c r="ACT551" s="57">
        <f t="shared" si="1162"/>
        <v>1424154.99</v>
      </c>
      <c r="ACU551" s="57">
        <f t="shared" si="1162"/>
        <v>1424154.99</v>
      </c>
      <c r="ACV551" s="57">
        <f t="shared" si="1162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3">SUM(ADC552:ADC561)</f>
        <v>0</v>
      </c>
      <c r="ADD551" s="57">
        <f t="shared" si="1163"/>
        <v>0</v>
      </c>
      <c r="ADE551" s="57">
        <f t="shared" si="1163"/>
        <v>0</v>
      </c>
      <c r="ADF551" s="57">
        <f t="shared" si="1163"/>
        <v>607955.46</v>
      </c>
      <c r="ADG551" s="57">
        <f t="shared" si="1163"/>
        <v>625542.62</v>
      </c>
      <c r="ADH551" s="57">
        <f t="shared" si="1163"/>
        <v>625542.62</v>
      </c>
      <c r="ADI551" s="57">
        <f>SUM(ADI552:ADI561)</f>
        <v>480</v>
      </c>
      <c r="ADJ551" s="57">
        <f t="shared" ref="ADJ551:ADQ551" si="1164">SUM(ADJ552:ADJ561)</f>
        <v>480</v>
      </c>
      <c r="ADK551" s="57">
        <f t="shared" si="1164"/>
        <v>480</v>
      </c>
      <c r="ADL551" s="57">
        <f t="shared" si="1164"/>
        <v>0</v>
      </c>
      <c r="ADM551" s="57">
        <f t="shared" si="1164"/>
        <v>0</v>
      </c>
      <c r="ADN551" s="57">
        <f t="shared" si="1164"/>
        <v>0</v>
      </c>
      <c r="ADO551" s="57">
        <f t="shared" si="1164"/>
        <v>3853896.05</v>
      </c>
      <c r="ADP551" s="57">
        <f t="shared" si="1164"/>
        <v>3853896.05</v>
      </c>
      <c r="ADQ551" s="57">
        <f t="shared" si="1164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65">SUM(ADX552:ADX561)</f>
        <v>0</v>
      </c>
      <c r="ADY551" s="57">
        <f t="shared" si="1165"/>
        <v>0</v>
      </c>
      <c r="ADZ551" s="57">
        <f t="shared" si="1165"/>
        <v>0</v>
      </c>
      <c r="AEA551" s="57">
        <f t="shared" si="1165"/>
        <v>1106939.49</v>
      </c>
      <c r="AEB551" s="57">
        <f t="shared" si="1165"/>
        <v>1407523.68</v>
      </c>
      <c r="AEC551" s="57">
        <f t="shared" si="1165"/>
        <v>1407523.68</v>
      </c>
      <c r="AED551" s="57">
        <f>SUM(AED552:AED561)</f>
        <v>150</v>
      </c>
      <c r="AEE551" s="57">
        <f t="shared" ref="AEE551:AEL551" si="1166">SUM(AEE552:AEE561)</f>
        <v>150</v>
      </c>
      <c r="AEF551" s="57">
        <f t="shared" si="1166"/>
        <v>150</v>
      </c>
      <c r="AEG551" s="57">
        <f t="shared" si="1166"/>
        <v>0</v>
      </c>
      <c r="AEH551" s="57">
        <f t="shared" si="1166"/>
        <v>0</v>
      </c>
      <c r="AEI551" s="57">
        <f t="shared" si="1166"/>
        <v>0</v>
      </c>
      <c r="AEJ551" s="57">
        <f t="shared" si="1166"/>
        <v>1531859.38</v>
      </c>
      <c r="AEK551" s="57">
        <f t="shared" si="1166"/>
        <v>1531859.38</v>
      </c>
      <c r="AEL551" s="57">
        <f t="shared" si="1166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67">SUM(AES552:AES561)</f>
        <v>0</v>
      </c>
      <c r="AET551" s="57">
        <f t="shared" si="1167"/>
        <v>0</v>
      </c>
      <c r="AEU551" s="57">
        <f t="shared" si="1167"/>
        <v>0</v>
      </c>
      <c r="AEV551" s="57">
        <f t="shared" si="1167"/>
        <v>702152.82</v>
      </c>
      <c r="AEW551" s="57">
        <f t="shared" si="1167"/>
        <v>714467.43</v>
      </c>
      <c r="AEX551" s="57">
        <f t="shared" si="1167"/>
        <v>714467.43</v>
      </c>
      <c r="AEY551" s="57">
        <f>SUM(AEY552:AEY561)</f>
        <v>141</v>
      </c>
      <c r="AEZ551" s="57">
        <f t="shared" ref="AEZ551:AFG551" si="1168">SUM(AEZ552:AEZ561)</f>
        <v>141</v>
      </c>
      <c r="AFA551" s="57">
        <f t="shared" si="1168"/>
        <v>141</v>
      </c>
      <c r="AFB551" s="57">
        <f t="shared" si="1168"/>
        <v>0</v>
      </c>
      <c r="AFC551" s="57">
        <f t="shared" si="1168"/>
        <v>0</v>
      </c>
      <c r="AFD551" s="57">
        <f t="shared" si="1168"/>
        <v>0</v>
      </c>
      <c r="AFE551" s="57">
        <f t="shared" si="1168"/>
        <v>1193752.95</v>
      </c>
      <c r="AFF551" s="57">
        <f t="shared" si="1168"/>
        <v>1193752.95</v>
      </c>
      <c r="AFG551" s="57">
        <f t="shared" si="1168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69">SUM(AFN552:AFN561)</f>
        <v>0</v>
      </c>
      <c r="AFO551" s="57">
        <f t="shared" si="1169"/>
        <v>0</v>
      </c>
      <c r="AFP551" s="57">
        <f t="shared" si="1169"/>
        <v>0</v>
      </c>
      <c r="AFQ551" s="57">
        <f t="shared" si="1169"/>
        <v>533791.80000000005</v>
      </c>
      <c r="AFR551" s="57">
        <f t="shared" si="1169"/>
        <v>549646.14</v>
      </c>
      <c r="AFS551" s="57">
        <f t="shared" si="1169"/>
        <v>549646.14</v>
      </c>
      <c r="AFT551" s="57">
        <f>SUM(AFT552:AFT561)</f>
        <v>229</v>
      </c>
      <c r="AFU551" s="57">
        <f t="shared" ref="AFU551:AGB551" si="1170">SUM(AFU552:AFU561)</f>
        <v>229</v>
      </c>
      <c r="AFV551" s="57">
        <f t="shared" si="1170"/>
        <v>229</v>
      </c>
      <c r="AFW551" s="57">
        <f t="shared" si="1170"/>
        <v>0</v>
      </c>
      <c r="AFX551" s="57">
        <f t="shared" si="1170"/>
        <v>0</v>
      </c>
      <c r="AFY551" s="57">
        <f t="shared" si="1170"/>
        <v>0</v>
      </c>
      <c r="AFZ551" s="57">
        <f t="shared" si="1170"/>
        <v>1970640.84</v>
      </c>
      <c r="AGA551" s="57">
        <f t="shared" si="1170"/>
        <v>1970640.84</v>
      </c>
      <c r="AGB551" s="57">
        <f t="shared" si="1170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1">SUM(AGI552:AGI561)</f>
        <v>0</v>
      </c>
      <c r="AGJ551" s="57">
        <f t="shared" si="1171"/>
        <v>0</v>
      </c>
      <c r="AGK551" s="57">
        <f t="shared" si="1171"/>
        <v>0</v>
      </c>
      <c r="AGL551" s="57">
        <f t="shared" si="1171"/>
        <v>930901.67</v>
      </c>
      <c r="AGM551" s="57">
        <f t="shared" si="1171"/>
        <v>961340.76</v>
      </c>
      <c r="AGN551" s="57">
        <f t="shared" si="1171"/>
        <v>961340.76</v>
      </c>
      <c r="AGO551" s="57">
        <f>SUM(AGO552:AGO561)</f>
        <v>72</v>
      </c>
      <c r="AGP551" s="57">
        <f t="shared" ref="AGP551:AGW551" si="1172">SUM(AGP552:AGP561)</f>
        <v>72</v>
      </c>
      <c r="AGQ551" s="57">
        <f t="shared" si="1172"/>
        <v>72</v>
      </c>
      <c r="AGR551" s="57">
        <f t="shared" si="1172"/>
        <v>0</v>
      </c>
      <c r="AGS551" s="57">
        <f t="shared" si="1172"/>
        <v>0</v>
      </c>
      <c r="AGT551" s="57">
        <f t="shared" si="1172"/>
        <v>0</v>
      </c>
      <c r="AGU551" s="57">
        <f t="shared" si="1172"/>
        <v>650088.9</v>
      </c>
      <c r="AGV551" s="57">
        <f t="shared" si="1172"/>
        <v>650088.9</v>
      </c>
      <c r="AGW551" s="57">
        <f t="shared" si="1172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3">SUM(AHD552:AHD561)</f>
        <v>0</v>
      </c>
      <c r="AHE551" s="57">
        <f t="shared" si="1173"/>
        <v>0</v>
      </c>
      <c r="AHF551" s="57">
        <f t="shared" si="1173"/>
        <v>0</v>
      </c>
      <c r="AHG551" s="57">
        <f t="shared" si="1173"/>
        <v>432304.02</v>
      </c>
      <c r="AHH551" s="57">
        <f t="shared" si="1173"/>
        <v>441744.3</v>
      </c>
      <c r="AHI551" s="57">
        <f t="shared" si="1173"/>
        <v>441744.3</v>
      </c>
      <c r="AHJ551" s="57">
        <f>SUM(AHJ552:AHJ561)</f>
        <v>165</v>
      </c>
      <c r="AHK551" s="57">
        <f t="shared" ref="AHK551:AHR551" si="1174">SUM(AHK552:AHK561)</f>
        <v>165</v>
      </c>
      <c r="AHL551" s="57">
        <f t="shared" si="1174"/>
        <v>165</v>
      </c>
      <c r="AHM551" s="57">
        <f t="shared" si="1174"/>
        <v>0</v>
      </c>
      <c r="AHN551" s="57">
        <f t="shared" si="1174"/>
        <v>0</v>
      </c>
      <c r="AHO551" s="57">
        <f t="shared" si="1174"/>
        <v>0</v>
      </c>
      <c r="AHP551" s="57">
        <f t="shared" si="1174"/>
        <v>1393286.65</v>
      </c>
      <c r="AHQ551" s="57">
        <f t="shared" si="1174"/>
        <v>1393286.65</v>
      </c>
      <c r="AHR551" s="57">
        <f t="shared" si="1174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75">SUM(AHY552:AHY561)</f>
        <v>0</v>
      </c>
      <c r="AHZ551" s="57">
        <f t="shared" si="1175"/>
        <v>0</v>
      </c>
      <c r="AIA551" s="57">
        <f t="shared" si="1175"/>
        <v>0</v>
      </c>
      <c r="AIB551" s="57">
        <f t="shared" si="1175"/>
        <v>588367.64</v>
      </c>
      <c r="AIC551" s="57">
        <f t="shared" si="1175"/>
        <v>598014.92000000004</v>
      </c>
      <c r="AID551" s="57">
        <f t="shared" si="1175"/>
        <v>598014.92000000004</v>
      </c>
      <c r="AIE551" s="57">
        <f>SUM(AIE552:AIE561)</f>
        <v>0</v>
      </c>
      <c r="AIF551" s="57">
        <f t="shared" ref="AIF551:AIM551" si="1176">SUM(AIF552:AIF561)</f>
        <v>0</v>
      </c>
      <c r="AIG551" s="57">
        <f t="shared" si="1176"/>
        <v>0</v>
      </c>
      <c r="AIH551" s="57">
        <f t="shared" si="1176"/>
        <v>0</v>
      </c>
      <c r="AII551" s="57">
        <f t="shared" si="1176"/>
        <v>0</v>
      </c>
      <c r="AIJ551" s="57">
        <f t="shared" si="1176"/>
        <v>0</v>
      </c>
      <c r="AIK551" s="57">
        <f t="shared" si="1176"/>
        <v>0</v>
      </c>
      <c r="AIL551" s="57">
        <f t="shared" si="1176"/>
        <v>0</v>
      </c>
      <c r="AIM551" s="57">
        <f t="shared" si="1176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77">SUM(AIT552:AIT561)</f>
        <v>0</v>
      </c>
      <c r="AIU551" s="57">
        <f t="shared" si="1177"/>
        <v>0</v>
      </c>
      <c r="AIV551" s="57">
        <f t="shared" si="1177"/>
        <v>0</v>
      </c>
      <c r="AIW551" s="57">
        <f t="shared" si="1177"/>
        <v>0</v>
      </c>
      <c r="AIX551" s="57">
        <f t="shared" si="1177"/>
        <v>0</v>
      </c>
      <c r="AIY551" s="57">
        <f t="shared" si="1177"/>
        <v>0</v>
      </c>
      <c r="AIZ551" s="57">
        <f>SUM(AIZ552:AIZ561)</f>
        <v>230</v>
      </c>
      <c r="AJA551" s="57">
        <f t="shared" ref="AJA551:AJH551" si="1178">SUM(AJA552:AJA561)</f>
        <v>230</v>
      </c>
      <c r="AJB551" s="57">
        <f t="shared" si="1178"/>
        <v>230</v>
      </c>
      <c r="AJC551" s="57">
        <f t="shared" si="1178"/>
        <v>0</v>
      </c>
      <c r="AJD551" s="57">
        <f t="shared" si="1178"/>
        <v>0</v>
      </c>
      <c r="AJE551" s="57">
        <f t="shared" si="1178"/>
        <v>0</v>
      </c>
      <c r="AJF551" s="57">
        <f t="shared" si="1178"/>
        <v>1906320.51</v>
      </c>
      <c r="AJG551" s="57">
        <f t="shared" si="1178"/>
        <v>1906320.51</v>
      </c>
      <c r="AJH551" s="57">
        <f t="shared" si="1178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79">SUM(AJO552:AJO561)</f>
        <v>0</v>
      </c>
      <c r="AJP551" s="57">
        <f t="shared" si="1179"/>
        <v>0</v>
      </c>
      <c r="AJQ551" s="57">
        <f t="shared" si="1179"/>
        <v>0</v>
      </c>
      <c r="AJR551" s="57">
        <f t="shared" si="1179"/>
        <v>862444.23</v>
      </c>
      <c r="AJS551" s="57">
        <f t="shared" si="1179"/>
        <v>875460.11</v>
      </c>
      <c r="AJT551" s="57">
        <f t="shared" si="1179"/>
        <v>875460.11</v>
      </c>
      <c r="AJU551" s="57">
        <f>SUM(AJU552:AJU561)</f>
        <v>165</v>
      </c>
      <c r="AJV551" s="57">
        <f t="shared" ref="AJV551:AKC551" si="1180">SUM(AJV552:AJV561)</f>
        <v>165</v>
      </c>
      <c r="AJW551" s="57">
        <f t="shared" si="1180"/>
        <v>165</v>
      </c>
      <c r="AJX551" s="57">
        <f t="shared" si="1180"/>
        <v>0</v>
      </c>
      <c r="AJY551" s="57">
        <f t="shared" si="1180"/>
        <v>0</v>
      </c>
      <c r="AJZ551" s="57">
        <f t="shared" si="1180"/>
        <v>0</v>
      </c>
      <c r="AKA551" s="57">
        <f t="shared" si="1180"/>
        <v>1312533.72</v>
      </c>
      <c r="AKB551" s="57">
        <f t="shared" si="1180"/>
        <v>1312533.72</v>
      </c>
      <c r="AKC551" s="57">
        <f t="shared" si="1180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:AKO551" si="1181">SUM(AKJ552:AKJ561)</f>
        <v>0</v>
      </c>
      <c r="AKK551" s="57">
        <f t="shared" si="1181"/>
        <v>0</v>
      </c>
      <c r="AKL551" s="57">
        <f t="shared" si="1181"/>
        <v>0</v>
      </c>
      <c r="AKM551" s="57">
        <f t="shared" si="1181"/>
        <v>573430.68999999994</v>
      </c>
      <c r="AKN551" s="57">
        <f t="shared" si="1181"/>
        <v>592685.43000000005</v>
      </c>
      <c r="AKO551" s="57">
        <f t="shared" si="1181"/>
        <v>592685.43000000005</v>
      </c>
      <c r="AKP551" s="57">
        <f>SUM(AKP552:AKP561)</f>
        <v>173</v>
      </c>
      <c r="AKQ551" s="57">
        <f t="shared" ref="AKQ551:AKX551" si="1182">SUM(AKQ552:AKQ561)</f>
        <v>173</v>
      </c>
      <c r="AKR551" s="57">
        <f t="shared" si="1182"/>
        <v>173</v>
      </c>
      <c r="AKS551" s="57">
        <f t="shared" si="1182"/>
        <v>0</v>
      </c>
      <c r="AKT551" s="57">
        <f t="shared" si="1182"/>
        <v>0</v>
      </c>
      <c r="AKU551" s="57">
        <f t="shared" si="1182"/>
        <v>0</v>
      </c>
      <c r="AKV551" s="57">
        <f t="shared" si="1182"/>
        <v>1384300.55</v>
      </c>
      <c r="AKW551" s="57">
        <f t="shared" si="1182"/>
        <v>1384300.55</v>
      </c>
      <c r="AKX551" s="57">
        <f t="shared" si="1182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83">SUM(ALE552:ALE561)</f>
        <v>0</v>
      </c>
      <c r="ALF551" s="57">
        <f t="shared" si="1183"/>
        <v>0</v>
      </c>
      <c r="ALG551" s="57">
        <f t="shared" si="1183"/>
        <v>0</v>
      </c>
      <c r="ALH551" s="57">
        <f t="shared" si="1183"/>
        <v>605084.36</v>
      </c>
      <c r="ALI551" s="57">
        <f t="shared" si="1183"/>
        <v>619249.35</v>
      </c>
      <c r="ALJ551" s="57">
        <f t="shared" si="1183"/>
        <v>619249.35</v>
      </c>
      <c r="ALK551" s="57">
        <f>SUM(ALK552:ALK561)</f>
        <v>152</v>
      </c>
      <c r="ALL551" s="57">
        <f t="shared" ref="ALL551:ALS551" si="1184">SUM(ALL552:ALL561)</f>
        <v>152</v>
      </c>
      <c r="ALM551" s="57">
        <f t="shared" si="1184"/>
        <v>152</v>
      </c>
      <c r="ALN551" s="57">
        <f t="shared" si="1184"/>
        <v>0</v>
      </c>
      <c r="ALO551" s="57">
        <f t="shared" si="1184"/>
        <v>0</v>
      </c>
      <c r="ALP551" s="57">
        <f t="shared" si="1184"/>
        <v>0</v>
      </c>
      <c r="ALQ551" s="57">
        <f t="shared" si="1184"/>
        <v>1220554.6299999999</v>
      </c>
      <c r="ALR551" s="57">
        <f t="shared" si="1184"/>
        <v>1220554.6299999999</v>
      </c>
      <c r="ALS551" s="57">
        <f t="shared" si="1184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85">SUM(ALZ552:ALZ561)</f>
        <v>0</v>
      </c>
      <c r="AMA551" s="57">
        <f t="shared" si="1185"/>
        <v>0</v>
      </c>
      <c r="AMB551" s="57">
        <f t="shared" si="1185"/>
        <v>0</v>
      </c>
      <c r="AMC551" s="57">
        <f t="shared" si="1185"/>
        <v>630898.31999999995</v>
      </c>
      <c r="AMD551" s="57">
        <f t="shared" si="1185"/>
        <v>640068.15</v>
      </c>
      <c r="AME551" s="57">
        <f t="shared" si="1185"/>
        <v>640068.15</v>
      </c>
      <c r="AMF551" s="57">
        <f>SUM(AMF552:AMF561)</f>
        <v>339</v>
      </c>
      <c r="AMG551" s="57">
        <f t="shared" ref="AMG551:AMN551" si="1186">SUM(AMG552:AMG561)</f>
        <v>339</v>
      </c>
      <c r="AMH551" s="57">
        <f t="shared" si="1186"/>
        <v>339</v>
      </c>
      <c r="AMI551" s="57">
        <f t="shared" si="1186"/>
        <v>0</v>
      </c>
      <c r="AMJ551" s="57">
        <f t="shared" si="1186"/>
        <v>0</v>
      </c>
      <c r="AMK551" s="57">
        <f t="shared" si="1186"/>
        <v>0</v>
      </c>
      <c r="AML551" s="57">
        <f t="shared" si="1186"/>
        <v>3137044.3</v>
      </c>
      <c r="AMM551" s="57">
        <f t="shared" si="1186"/>
        <v>3137044.3</v>
      </c>
      <c r="AMN551" s="57">
        <f t="shared" si="1186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87">SUM(AMU552:AMU561)</f>
        <v>0</v>
      </c>
      <c r="AMV551" s="57">
        <f t="shared" si="1187"/>
        <v>0</v>
      </c>
      <c r="AMW551" s="57">
        <f t="shared" si="1187"/>
        <v>0</v>
      </c>
      <c r="AMX551" s="57">
        <f t="shared" si="1187"/>
        <v>1346641.88</v>
      </c>
      <c r="AMY551" s="57">
        <f t="shared" si="1187"/>
        <v>1386673.13</v>
      </c>
      <c r="AMZ551" s="57">
        <f t="shared" si="1187"/>
        <v>1386673.13</v>
      </c>
      <c r="ANA551" s="57">
        <f>SUM(ANA552:ANA561)</f>
        <v>53</v>
      </c>
      <c r="ANB551" s="57">
        <f t="shared" ref="ANB551:ANI551" si="1188">SUM(ANB552:ANB561)</f>
        <v>53</v>
      </c>
      <c r="ANC551" s="57">
        <f t="shared" si="1188"/>
        <v>53</v>
      </c>
      <c r="AND551" s="57">
        <f t="shared" si="1188"/>
        <v>0</v>
      </c>
      <c r="ANE551" s="57">
        <f t="shared" si="1188"/>
        <v>0</v>
      </c>
      <c r="ANF551" s="57">
        <f t="shared" si="1188"/>
        <v>0</v>
      </c>
      <c r="ANG551" s="57">
        <f t="shared" si="1188"/>
        <v>425969.12</v>
      </c>
      <c r="ANH551" s="57">
        <f t="shared" si="1188"/>
        <v>425969.12</v>
      </c>
      <c r="ANI551" s="57">
        <f t="shared" si="1188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89">SUM(ANP552:ANP561)</f>
        <v>0</v>
      </c>
      <c r="ANQ551" s="57">
        <f t="shared" si="1189"/>
        <v>0</v>
      </c>
      <c r="ANR551" s="57">
        <f t="shared" si="1189"/>
        <v>0</v>
      </c>
      <c r="ANS551" s="57">
        <f t="shared" si="1189"/>
        <v>321205.46999999997</v>
      </c>
      <c r="ANT551" s="57">
        <f t="shared" si="1189"/>
        <v>0</v>
      </c>
      <c r="ANU551" s="57">
        <f t="shared" si="1189"/>
        <v>0</v>
      </c>
      <c r="ANV551" s="57">
        <f>SUM(ANV552:ANV561)</f>
        <v>295</v>
      </c>
      <c r="ANW551" s="57">
        <f t="shared" ref="ANW551:AOD551" si="1190">SUM(ANW552:ANW561)</f>
        <v>295</v>
      </c>
      <c r="ANX551" s="57">
        <f t="shared" si="1190"/>
        <v>295</v>
      </c>
      <c r="ANY551" s="57">
        <f t="shared" si="1190"/>
        <v>0</v>
      </c>
      <c r="ANZ551" s="57">
        <f t="shared" si="1190"/>
        <v>0</v>
      </c>
      <c r="AOA551" s="57">
        <f t="shared" si="1190"/>
        <v>0</v>
      </c>
      <c r="AOB551" s="57">
        <f t="shared" si="1190"/>
        <v>2683491.0499999998</v>
      </c>
      <c r="AOC551" s="57">
        <f t="shared" si="1190"/>
        <v>2683491.0499999998</v>
      </c>
      <c r="AOD551" s="57">
        <f t="shared" si="1190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1">SUM(AOK552:AOK561)</f>
        <v>0</v>
      </c>
      <c r="AOL551" s="57">
        <f t="shared" si="1191"/>
        <v>0</v>
      </c>
      <c r="AOM551" s="57">
        <f t="shared" si="1191"/>
        <v>0</v>
      </c>
      <c r="AON551" s="57">
        <f t="shared" si="1191"/>
        <v>1191495.6299999999</v>
      </c>
      <c r="AOO551" s="57">
        <f t="shared" si="1191"/>
        <v>1228645.79</v>
      </c>
      <c r="AOP551" s="57">
        <f t="shared" si="1191"/>
        <v>1228645.79</v>
      </c>
      <c r="AOQ551" s="57">
        <f>SUM(AOQ552:AOQ561)</f>
        <v>319</v>
      </c>
      <c r="AOR551" s="57">
        <f t="shared" ref="AOR551:AOY551" si="1192">SUM(AOR552:AOR561)</f>
        <v>319</v>
      </c>
      <c r="AOS551" s="57">
        <f t="shared" si="1192"/>
        <v>319</v>
      </c>
      <c r="AOT551" s="57">
        <f t="shared" si="1192"/>
        <v>0</v>
      </c>
      <c r="AOU551" s="57">
        <f t="shared" si="1192"/>
        <v>0</v>
      </c>
      <c r="AOV551" s="57">
        <f t="shared" si="1192"/>
        <v>0</v>
      </c>
      <c r="AOW551" s="57">
        <f t="shared" si="1192"/>
        <v>2524163.88</v>
      </c>
      <c r="AOX551" s="57">
        <f t="shared" si="1192"/>
        <v>2524163.88</v>
      </c>
      <c r="AOY551" s="57">
        <f t="shared" si="1192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193">SUM(APF552:APF561)</f>
        <v>0</v>
      </c>
      <c r="APG551" s="57">
        <f t="shared" si="1193"/>
        <v>0</v>
      </c>
      <c r="APH551" s="57">
        <f t="shared" si="1193"/>
        <v>0</v>
      </c>
      <c r="API551" s="57">
        <f t="shared" si="1193"/>
        <v>1260165.48</v>
      </c>
      <c r="APJ551" s="57">
        <f t="shared" si="1193"/>
        <v>1316857.73</v>
      </c>
      <c r="APK551" s="57">
        <f t="shared" si="1193"/>
        <v>1316857.73</v>
      </c>
      <c r="APL551" s="57">
        <f>SUM(APL552:APL561)</f>
        <v>175</v>
      </c>
      <c r="APM551" s="57">
        <f t="shared" ref="APM551:APT551" si="1194">SUM(APM552:APM561)</f>
        <v>175</v>
      </c>
      <c r="APN551" s="57">
        <f t="shared" si="1194"/>
        <v>175</v>
      </c>
      <c r="APO551" s="57">
        <f t="shared" si="1194"/>
        <v>0</v>
      </c>
      <c r="APP551" s="57">
        <f t="shared" si="1194"/>
        <v>0</v>
      </c>
      <c r="APQ551" s="57">
        <f t="shared" si="1194"/>
        <v>0</v>
      </c>
      <c r="APR551" s="57">
        <f t="shared" si="1194"/>
        <v>1477159.1</v>
      </c>
      <c r="APS551" s="57">
        <f t="shared" si="1194"/>
        <v>1477159.1</v>
      </c>
      <c r="APT551" s="57">
        <f t="shared" si="1194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195">SUM(AQA552:AQA561)</f>
        <v>0</v>
      </c>
      <c r="AQB551" s="57">
        <f t="shared" si="1195"/>
        <v>0</v>
      </c>
      <c r="AQC551" s="57">
        <f t="shared" si="1195"/>
        <v>0</v>
      </c>
      <c r="AQD551" s="57">
        <f t="shared" si="1195"/>
        <v>647139.29</v>
      </c>
      <c r="AQE551" s="57">
        <f t="shared" si="1195"/>
        <v>665154.96</v>
      </c>
      <c r="AQF551" s="57">
        <f t="shared" si="1195"/>
        <v>665154.96</v>
      </c>
      <c r="AQG551" s="57">
        <f>SUM(AQG552:AQG561)</f>
        <v>274</v>
      </c>
      <c r="AQH551" s="57">
        <f t="shared" ref="AQH551:AQO551" si="1196">SUM(AQH552:AQH561)</f>
        <v>274</v>
      </c>
      <c r="AQI551" s="57">
        <f t="shared" si="1196"/>
        <v>274</v>
      </c>
      <c r="AQJ551" s="57">
        <f t="shared" si="1196"/>
        <v>0</v>
      </c>
      <c r="AQK551" s="57">
        <f t="shared" si="1196"/>
        <v>0</v>
      </c>
      <c r="AQL551" s="57">
        <f t="shared" si="1196"/>
        <v>0</v>
      </c>
      <c r="AQM551" s="57">
        <f t="shared" si="1196"/>
        <v>2477863.59</v>
      </c>
      <c r="AQN551" s="57">
        <f t="shared" si="1196"/>
        <v>2477863.59</v>
      </c>
      <c r="AQO551" s="57">
        <f t="shared" si="1196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197">SUM(AQV552:AQV561)</f>
        <v>0</v>
      </c>
      <c r="AQW551" s="57">
        <f t="shared" si="1197"/>
        <v>0</v>
      </c>
      <c r="AQX551" s="57">
        <f t="shared" si="1197"/>
        <v>0</v>
      </c>
      <c r="AQY551" s="57">
        <f t="shared" si="1197"/>
        <v>994897</v>
      </c>
      <c r="AQZ551" s="57">
        <f t="shared" si="1197"/>
        <v>1026696.73</v>
      </c>
      <c r="ARA551" s="57">
        <f t="shared" si="1197"/>
        <v>1026696.73</v>
      </c>
      <c r="ARB551" s="57">
        <f>SUM(ARB552:ARB561)</f>
        <v>188</v>
      </c>
      <c r="ARC551" s="57">
        <f t="shared" ref="ARC551:ARJ551" si="1198">SUM(ARC552:ARC561)</f>
        <v>188</v>
      </c>
      <c r="ARD551" s="57">
        <f t="shared" si="1198"/>
        <v>188</v>
      </c>
      <c r="ARE551" s="57">
        <f t="shared" si="1198"/>
        <v>0</v>
      </c>
      <c r="ARF551" s="57">
        <f t="shared" si="1198"/>
        <v>0</v>
      </c>
      <c r="ARG551" s="57">
        <f t="shared" si="1198"/>
        <v>0</v>
      </c>
      <c r="ARH551" s="57">
        <f t="shared" si="1198"/>
        <v>1630263.42</v>
      </c>
      <c r="ARI551" s="57">
        <f t="shared" si="1198"/>
        <v>1630263.42</v>
      </c>
      <c r="ARJ551" s="57">
        <f t="shared" si="1198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199">SUM(ARQ552:ARQ561)</f>
        <v>0</v>
      </c>
      <c r="ARR551" s="57">
        <f t="shared" si="1199"/>
        <v>0</v>
      </c>
      <c r="ARS551" s="57">
        <f t="shared" si="1199"/>
        <v>0</v>
      </c>
      <c r="ART551" s="57">
        <f t="shared" si="1199"/>
        <v>685933.83</v>
      </c>
      <c r="ARU551" s="57">
        <f t="shared" si="1199"/>
        <v>687192.49</v>
      </c>
      <c r="ARV551" s="57">
        <f t="shared" si="1199"/>
        <v>687192.49</v>
      </c>
      <c r="ARW551" s="57">
        <f>SUM(ARW552:ARW561)</f>
        <v>349</v>
      </c>
      <c r="ARX551" s="57">
        <f t="shared" ref="ARX551:ASE551" si="1200">SUM(ARX552:ARX561)</f>
        <v>349</v>
      </c>
      <c r="ARY551" s="57">
        <f t="shared" si="1200"/>
        <v>349</v>
      </c>
      <c r="ARZ551" s="57">
        <f t="shared" si="1200"/>
        <v>0</v>
      </c>
      <c r="ASA551" s="57">
        <f t="shared" si="1200"/>
        <v>0</v>
      </c>
      <c r="ASB551" s="57">
        <f t="shared" si="1200"/>
        <v>0</v>
      </c>
      <c r="ASC551" s="57">
        <f t="shared" si="1200"/>
        <v>2939393.43</v>
      </c>
      <c r="ASD551" s="57">
        <f t="shared" si="1200"/>
        <v>2939393.43</v>
      </c>
      <c r="ASE551" s="57">
        <f t="shared" si="120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01">SUM(ASL552:ASL561)</f>
        <v>0</v>
      </c>
      <c r="ASM551" s="57">
        <f t="shared" si="1201"/>
        <v>0</v>
      </c>
      <c r="ASN551" s="57">
        <f t="shared" si="1201"/>
        <v>0</v>
      </c>
      <c r="ASO551" s="57">
        <f t="shared" si="1201"/>
        <v>1311704.5</v>
      </c>
      <c r="ASP551" s="57">
        <f t="shared" si="1201"/>
        <v>1159709.47</v>
      </c>
      <c r="ASQ551" s="57">
        <f t="shared" si="1201"/>
        <v>1159709.47</v>
      </c>
      <c r="ASR551" s="57">
        <f>SUM(ASR552:ASR561)</f>
        <v>322</v>
      </c>
      <c r="ASS551" s="57">
        <f t="shared" ref="ASS551:ASZ551" si="1202">SUM(ASS552:ASS561)</f>
        <v>322</v>
      </c>
      <c r="AST551" s="57">
        <f t="shared" si="1202"/>
        <v>322</v>
      </c>
      <c r="ASU551" s="57">
        <f t="shared" si="1202"/>
        <v>0</v>
      </c>
      <c r="ASV551" s="57">
        <f t="shared" si="1202"/>
        <v>0</v>
      </c>
      <c r="ASW551" s="57">
        <f t="shared" si="1202"/>
        <v>0</v>
      </c>
      <c r="ASX551" s="57">
        <f t="shared" si="1202"/>
        <v>2708308.81</v>
      </c>
      <c r="ASY551" s="57">
        <f t="shared" si="1202"/>
        <v>2708308.81</v>
      </c>
      <c r="ASZ551" s="57">
        <f t="shared" si="120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03">SUM(ATG552:ATG561)</f>
        <v>0</v>
      </c>
      <c r="ATH551" s="57">
        <f t="shared" si="1203"/>
        <v>0</v>
      </c>
      <c r="ATI551" s="57">
        <f t="shared" si="1203"/>
        <v>0</v>
      </c>
      <c r="ATJ551" s="57">
        <f t="shared" si="1203"/>
        <v>1023603.8</v>
      </c>
      <c r="ATK551" s="57">
        <f t="shared" si="1203"/>
        <v>1074795.03</v>
      </c>
      <c r="ATL551" s="57">
        <f t="shared" si="1203"/>
        <v>1074795.03</v>
      </c>
      <c r="ATM551" s="57">
        <f>SUM(ATM552:ATM561)</f>
        <v>566</v>
      </c>
      <c r="ATN551" s="57">
        <f t="shared" ref="ATN551:ATU551" si="1204">SUM(ATN552:ATN561)</f>
        <v>566</v>
      </c>
      <c r="ATO551" s="57">
        <f t="shared" si="1204"/>
        <v>566</v>
      </c>
      <c r="ATP551" s="57">
        <f t="shared" si="1204"/>
        <v>0</v>
      </c>
      <c r="ATQ551" s="57">
        <f t="shared" si="1204"/>
        <v>0</v>
      </c>
      <c r="ATR551" s="57">
        <f t="shared" si="1204"/>
        <v>0</v>
      </c>
      <c r="ATS551" s="57">
        <f t="shared" si="1204"/>
        <v>4740476.67</v>
      </c>
      <c r="ATT551" s="57">
        <f t="shared" si="1204"/>
        <v>4740476.67</v>
      </c>
      <c r="ATU551" s="57">
        <f t="shared" si="120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05">SUM(AUB552:AUB561)</f>
        <v>0</v>
      </c>
      <c r="AUC551" s="57">
        <f t="shared" si="1205"/>
        <v>0</v>
      </c>
      <c r="AUD551" s="57">
        <f t="shared" si="1205"/>
        <v>0</v>
      </c>
      <c r="AUE551" s="57">
        <f t="shared" si="1205"/>
        <v>1992507.03</v>
      </c>
      <c r="AUF551" s="57">
        <f t="shared" si="1205"/>
        <v>1608229.39</v>
      </c>
      <c r="AUG551" s="57">
        <f t="shared" si="1205"/>
        <v>1608229.39</v>
      </c>
      <c r="AUH551" s="57">
        <f>SUM(AUH552:AUH561)</f>
        <v>357</v>
      </c>
      <c r="AUI551" s="57">
        <f t="shared" ref="AUI551:AUP551" si="1206">SUM(AUI552:AUI561)</f>
        <v>357</v>
      </c>
      <c r="AUJ551" s="57">
        <f t="shared" si="1206"/>
        <v>357</v>
      </c>
      <c r="AUK551" s="57">
        <f t="shared" si="1206"/>
        <v>0</v>
      </c>
      <c r="AUL551" s="57">
        <f t="shared" si="1206"/>
        <v>0</v>
      </c>
      <c r="AUM551" s="57">
        <f t="shared" si="1206"/>
        <v>0</v>
      </c>
      <c r="AUN551" s="57">
        <f t="shared" si="1206"/>
        <v>2895056.76</v>
      </c>
      <c r="AUO551" s="57">
        <f t="shared" si="1206"/>
        <v>2895056.76</v>
      </c>
      <c r="AUP551" s="57">
        <f t="shared" si="120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07">SUM(AUW552:AUW561)</f>
        <v>0</v>
      </c>
      <c r="AUX551" s="57">
        <f t="shared" si="1207"/>
        <v>0</v>
      </c>
      <c r="AUY551" s="57">
        <f t="shared" si="1207"/>
        <v>0</v>
      </c>
      <c r="AUZ551" s="57">
        <f t="shared" si="1207"/>
        <v>1334110.4099999999</v>
      </c>
      <c r="AVA551" s="57">
        <f t="shared" si="1207"/>
        <v>1065835.68</v>
      </c>
      <c r="AVB551" s="57">
        <f t="shared" si="1207"/>
        <v>1065835.68</v>
      </c>
      <c r="AVC551" s="57">
        <f>SUM(AVC552:AVC561)</f>
        <v>12456</v>
      </c>
      <c r="AVD551" s="57">
        <f t="shared" ref="AVD551:AVK551" si="1208">SUM(AVD552:AVD561)</f>
        <v>12456</v>
      </c>
      <c r="AVE551" s="57">
        <f t="shared" si="1208"/>
        <v>12456</v>
      </c>
      <c r="AVF551" s="57">
        <f t="shared" si="1208"/>
        <v>0</v>
      </c>
      <c r="AVG551" s="57">
        <f t="shared" si="1208"/>
        <v>0</v>
      </c>
      <c r="AVH551" s="57">
        <f t="shared" si="1208"/>
        <v>0</v>
      </c>
      <c r="AVI551" s="57">
        <f t="shared" si="1208"/>
        <v>105309391.81999999</v>
      </c>
      <c r="AVJ551" s="57">
        <f t="shared" si="1208"/>
        <v>105309391.81999999</v>
      </c>
      <c r="AVK551" s="57">
        <f t="shared" si="120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09">SUM(AVR552:AVR561)</f>
        <v>0</v>
      </c>
      <c r="AVS551" s="57">
        <f t="shared" si="1209"/>
        <v>0</v>
      </c>
      <c r="AVT551" s="57">
        <f t="shared" si="1209"/>
        <v>0</v>
      </c>
      <c r="AVU551" s="57">
        <f t="shared" si="1209"/>
        <v>47403061.869999997</v>
      </c>
      <c r="AVV551" s="57">
        <f t="shared" si="1209"/>
        <v>46380344.979999997</v>
      </c>
      <c r="AVW551" s="57">
        <f t="shared" si="120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21"/>
      <c r="E552" s="77"/>
      <c r="F552" s="38"/>
      <c r="G552" s="38"/>
      <c r="H552" s="38"/>
      <c r="I552" s="25">
        <f>F518</f>
        <v>17853.66</v>
      </c>
      <c r="J552" s="25">
        <f t="shared" ref="J552:K552" si="1210">G518</f>
        <v>17853.66</v>
      </c>
      <c r="K552" s="25">
        <f t="shared" si="121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11">L552*X552</f>
        <v>0</v>
      </c>
      <c r="AE552" s="25">
        <f t="shared" si="1211"/>
        <v>0</v>
      </c>
      <c r="AF552" s="25">
        <f t="shared" si="121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8789.8799999999992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12">AG552*AS552</f>
        <v>0</v>
      </c>
      <c r="AZ552" s="25">
        <f t="shared" si="1212"/>
        <v>0</v>
      </c>
      <c r="BA552" s="25">
        <f t="shared" si="121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8498.91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13">BB552*BN552</f>
        <v>0</v>
      </c>
      <c r="BU552" s="25">
        <f t="shared" si="1213"/>
        <v>0</v>
      </c>
      <c r="BV552" s="25">
        <f t="shared" si="121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14">BW552*CI552</f>
        <v>0</v>
      </c>
      <c r="CP552" s="25">
        <f t="shared" si="1214"/>
        <v>0</v>
      </c>
      <c r="CQ552" s="25">
        <f t="shared" si="121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15">CR552*DD552</f>
        <v>0</v>
      </c>
      <c r="DK552" s="25">
        <f t="shared" si="1215"/>
        <v>0</v>
      </c>
      <c r="DL552" s="25">
        <f t="shared" si="121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16">DM552*DY552</f>
        <v>0</v>
      </c>
      <c r="EF552" s="25">
        <f t="shared" si="1216"/>
        <v>0</v>
      </c>
      <c r="EG552" s="25">
        <f t="shared" si="121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17">EH552*ET552</f>
        <v>0</v>
      </c>
      <c r="FA552" s="25">
        <f t="shared" si="1217"/>
        <v>0</v>
      </c>
      <c r="FB552" s="25">
        <f t="shared" si="121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8330.82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18">FC552*FO552</f>
        <v>0</v>
      </c>
      <c r="FV552" s="25">
        <f t="shared" si="1218"/>
        <v>0</v>
      </c>
      <c r="FW552" s="25">
        <f t="shared" si="121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19">FX552*GJ552</f>
        <v>0</v>
      </c>
      <c r="GQ552" s="25">
        <f t="shared" si="1219"/>
        <v>0</v>
      </c>
      <c r="GR552" s="25">
        <f t="shared" si="121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11349.31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20">GS552*HE552</f>
        <v>0</v>
      </c>
      <c r="HL552" s="25">
        <f t="shared" si="1220"/>
        <v>0</v>
      </c>
      <c r="HM552" s="25">
        <f t="shared" si="122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7686.39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21">HN552*HZ552</f>
        <v>0</v>
      </c>
      <c r="IG552" s="25">
        <f t="shared" si="1221"/>
        <v>0</v>
      </c>
      <c r="IH552" s="25">
        <f t="shared" si="122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8301.68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22">II552*IU552</f>
        <v>0</v>
      </c>
      <c r="JB552" s="25">
        <f t="shared" si="1222"/>
        <v>0</v>
      </c>
      <c r="JC552" s="25">
        <f t="shared" si="122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23">JD552*JP552</f>
        <v>0</v>
      </c>
      <c r="JW552" s="25">
        <f t="shared" si="1223"/>
        <v>0</v>
      </c>
      <c r="JX552" s="25">
        <f t="shared" si="122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7845.26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24">JY552*KK552</f>
        <v>0</v>
      </c>
      <c r="KR552" s="25">
        <f t="shared" si="1224"/>
        <v>0</v>
      </c>
      <c r="KS552" s="25">
        <f t="shared" si="122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7144.54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25">KT552*LF552</f>
        <v>0</v>
      </c>
      <c r="LM552" s="25">
        <f t="shared" si="1225"/>
        <v>0</v>
      </c>
      <c r="LN552" s="25">
        <f t="shared" si="122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26">LO552*MA552</f>
        <v>0</v>
      </c>
      <c r="MH552" s="25">
        <f t="shared" si="1226"/>
        <v>0</v>
      </c>
      <c r="MI552" s="25">
        <f t="shared" si="122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11304.69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27">MJ552*MV552</f>
        <v>0</v>
      </c>
      <c r="NC552" s="25">
        <f t="shared" si="1227"/>
        <v>0</v>
      </c>
      <c r="ND552" s="25">
        <f t="shared" si="122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28">NE552*NQ552</f>
        <v>0</v>
      </c>
      <c r="NX552" s="25">
        <f t="shared" si="1228"/>
        <v>0</v>
      </c>
      <c r="NY552" s="25">
        <f t="shared" si="122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29">NZ552*OL552</f>
        <v>0</v>
      </c>
      <c r="OS552" s="25">
        <f t="shared" si="1229"/>
        <v>0</v>
      </c>
      <c r="OT552" s="25">
        <f t="shared" si="122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30">OU552*PG552</f>
        <v>0</v>
      </c>
      <c r="PN552" s="25">
        <f t="shared" si="1230"/>
        <v>0</v>
      </c>
      <c r="PO552" s="25">
        <f t="shared" si="123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9706.23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31">PP552*QB552</f>
        <v>0</v>
      </c>
      <c r="QI552" s="25">
        <f t="shared" si="1231"/>
        <v>0</v>
      </c>
      <c r="QJ552" s="25">
        <f t="shared" si="123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32">QK552*QW552</f>
        <v>0</v>
      </c>
      <c r="RD552" s="25">
        <f t="shared" si="1232"/>
        <v>0</v>
      </c>
      <c r="RE552" s="25">
        <f t="shared" si="123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6516.28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33">RF552*RR552</f>
        <v>0</v>
      </c>
      <c r="RY552" s="25">
        <f t="shared" si="1233"/>
        <v>0</v>
      </c>
      <c r="RZ552" s="25">
        <f t="shared" si="123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34">SA552*SM552</f>
        <v>0</v>
      </c>
      <c r="ST552" s="25">
        <f t="shared" si="1234"/>
        <v>0</v>
      </c>
      <c r="SU552" s="25">
        <f t="shared" si="123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35">SV552*TH552</f>
        <v>0</v>
      </c>
      <c r="TO552" s="25">
        <f t="shared" si="1235"/>
        <v>0</v>
      </c>
      <c r="TP552" s="25">
        <f t="shared" si="123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7289.46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36">TQ552*UC552</f>
        <v>0</v>
      </c>
      <c r="UJ552" s="25">
        <f t="shared" si="1236"/>
        <v>0</v>
      </c>
      <c r="UK552" s="25">
        <f t="shared" si="123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9270.1299999999992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37">UL552*UX552</f>
        <v>0</v>
      </c>
      <c r="VE552" s="25">
        <f t="shared" si="1237"/>
        <v>0</v>
      </c>
      <c r="VF552" s="25">
        <f t="shared" si="123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38">VG552*VS552</f>
        <v>0</v>
      </c>
      <c r="VZ552" s="25">
        <f t="shared" si="1238"/>
        <v>0</v>
      </c>
      <c r="WA552" s="25">
        <f t="shared" si="123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39">WB552*WN552</f>
        <v>0</v>
      </c>
      <c r="WU552" s="25">
        <f t="shared" si="1239"/>
        <v>0</v>
      </c>
      <c r="WV552" s="25">
        <f t="shared" si="123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7069.77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40">WW552*XI552</f>
        <v>0</v>
      </c>
      <c r="XP552" s="25">
        <f t="shared" si="1240"/>
        <v>0</v>
      </c>
      <c r="XQ552" s="25">
        <f t="shared" si="124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41">XR552*YD552</f>
        <v>0</v>
      </c>
      <c r="YK552" s="25">
        <f t="shared" si="1241"/>
        <v>0</v>
      </c>
      <c r="YL552" s="25">
        <f t="shared" si="124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7363.49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42">YM552*YY552</f>
        <v>0</v>
      </c>
      <c r="ZF552" s="25">
        <f t="shared" si="1242"/>
        <v>0</v>
      </c>
      <c r="ZG552" s="25">
        <f t="shared" si="124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7144.48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43">ZH552*ZT552</f>
        <v>0</v>
      </c>
      <c r="AAA552" s="25">
        <f t="shared" si="1243"/>
        <v>0</v>
      </c>
      <c r="AAB552" s="25">
        <f t="shared" si="124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9308.4599999999991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44">AAC552*AAO552</f>
        <v>0</v>
      </c>
      <c r="AAV552" s="25">
        <f t="shared" si="1244"/>
        <v>0</v>
      </c>
      <c r="AAW552" s="25">
        <f t="shared" si="124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45">AAX552*ABJ552</f>
        <v>0</v>
      </c>
      <c r="ABQ552" s="25">
        <f t="shared" si="1245"/>
        <v>0</v>
      </c>
      <c r="ABR552" s="25">
        <f t="shared" si="124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7216.81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46">ABS552*ACE552</f>
        <v>0</v>
      </c>
      <c r="ACL552" s="25">
        <f t="shared" si="1246"/>
        <v>0</v>
      </c>
      <c r="ACM552" s="25">
        <f t="shared" si="124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7621.53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47">ACN552*ACZ552</f>
        <v>0</v>
      </c>
      <c r="ADG552" s="25">
        <f t="shared" si="1247"/>
        <v>0</v>
      </c>
      <c r="ADH552" s="25">
        <f t="shared" si="124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5128.03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48">ADI552*ADU552</f>
        <v>0</v>
      </c>
      <c r="AEB552" s="25">
        <f t="shared" si="1248"/>
        <v>0</v>
      </c>
      <c r="AEC552" s="25">
        <f t="shared" si="124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8183.51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49">AED552*AEP552</f>
        <v>0</v>
      </c>
      <c r="AEW552" s="25">
        <f t="shared" si="1249"/>
        <v>0</v>
      </c>
      <c r="AEX552" s="25">
        <f t="shared" si="124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7983.35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50">AEY552*AFK552</f>
        <v>0</v>
      </c>
      <c r="AFR552" s="25">
        <f t="shared" si="1250"/>
        <v>0</v>
      </c>
      <c r="AFS552" s="25">
        <f t="shared" si="125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51">AFT552*AGF552</f>
        <v>0</v>
      </c>
      <c r="AGM552" s="25">
        <f t="shared" si="1251"/>
        <v>0</v>
      </c>
      <c r="AGN552" s="25">
        <f t="shared" si="125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11872.54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52">AGO552*AHA552</f>
        <v>0</v>
      </c>
      <c r="AHH552" s="25">
        <f t="shared" si="1252"/>
        <v>0</v>
      </c>
      <c r="AHI552" s="25">
        <f t="shared" si="125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7539.38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53">AHJ552*AHV552</f>
        <v>0</v>
      </c>
      <c r="AIC552" s="25">
        <f t="shared" si="1253"/>
        <v>0</v>
      </c>
      <c r="AID552" s="25">
        <f t="shared" si="125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54">AIE552*AIQ552</f>
        <v>0</v>
      </c>
      <c r="AIX552" s="25">
        <f t="shared" si="1254"/>
        <v>0</v>
      </c>
      <c r="AIY552" s="25">
        <f t="shared" si="125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8077.23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55">AIZ552*AJL552</f>
        <v>0</v>
      </c>
      <c r="AJS552" s="25">
        <f t="shared" si="1255"/>
        <v>0</v>
      </c>
      <c r="AJT552" s="25">
        <f t="shared" si="125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56">AJU552*AKG552</f>
        <v>0</v>
      </c>
      <c r="AKN552" s="25">
        <f t="shared" si="1256"/>
        <v>0</v>
      </c>
      <c r="AKO552" s="25">
        <f t="shared" si="125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7803.93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57">AKP552*ALB552</f>
        <v>0</v>
      </c>
      <c r="ALI552" s="25">
        <f t="shared" si="1257"/>
        <v>0</v>
      </c>
      <c r="ALJ552" s="25">
        <f t="shared" si="125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9228.4699999999993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58">ALK552*ALW552</f>
        <v>0</v>
      </c>
      <c r="AMD552" s="25">
        <f t="shared" si="1258"/>
        <v>0</v>
      </c>
      <c r="AME552" s="25">
        <f t="shared" si="125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7664.06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59">AMF552*AMR552</f>
        <v>0</v>
      </c>
      <c r="AMY552" s="25">
        <f t="shared" si="1259"/>
        <v>0</v>
      </c>
      <c r="AMZ552" s="25">
        <f t="shared" si="125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13462.69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60">ANA552*ANM552</f>
        <v>0</v>
      </c>
      <c r="ANT552" s="25">
        <f t="shared" si="1260"/>
        <v>0</v>
      </c>
      <c r="ANU552" s="25">
        <f t="shared" si="126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61">ANV552*AOH552</f>
        <v>0</v>
      </c>
      <c r="AOO552" s="25">
        <f t="shared" si="1261"/>
        <v>0</v>
      </c>
      <c r="AOP552" s="25">
        <f t="shared" si="126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8913.27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62">AOQ552*APC552</f>
        <v>0</v>
      </c>
      <c r="APJ552" s="25">
        <f t="shared" si="1262"/>
        <v>0</v>
      </c>
      <c r="APK552" s="25">
        <f t="shared" si="126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7821.64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63">APL552*APX552</f>
        <v>0</v>
      </c>
      <c r="AQE552" s="25">
        <f t="shared" si="1263"/>
        <v>0</v>
      </c>
      <c r="AQF552" s="25">
        <f t="shared" si="126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7168.5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64">AQG552*AQS552</f>
        <v>0</v>
      </c>
      <c r="AQZ552" s="25">
        <f t="shared" si="1264"/>
        <v>0</v>
      </c>
      <c r="ARA552" s="25">
        <f t="shared" si="126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7511.93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65">ARB552*ARN552</f>
        <v>0</v>
      </c>
      <c r="ARU552" s="25">
        <f t="shared" si="1265"/>
        <v>0</v>
      </c>
      <c r="ARV552" s="25">
        <f t="shared" si="126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7967.21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66">ARW552*ASI552</f>
        <v>0</v>
      </c>
      <c r="ASP552" s="25">
        <f t="shared" si="1266"/>
        <v>0</v>
      </c>
      <c r="ASQ552" s="25">
        <f t="shared" si="126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6747.79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67">ASR552*ATD552</f>
        <v>0</v>
      </c>
      <c r="ATK552" s="25">
        <f t="shared" si="1267"/>
        <v>0</v>
      </c>
      <c r="ATL552" s="25">
        <f t="shared" si="126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7504.2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68">ATM552*ATY552</f>
        <v>0</v>
      </c>
      <c r="AUF552" s="25">
        <f t="shared" si="1268"/>
        <v>0</v>
      </c>
      <c r="AUG552" s="25">
        <f t="shared" si="126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8227.39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69">AUH552*AUT552</f>
        <v>0</v>
      </c>
      <c r="AVA552" s="25">
        <f t="shared" si="1269"/>
        <v>0</v>
      </c>
      <c r="AVB552" s="25">
        <f t="shared" si="1269"/>
        <v>0</v>
      </c>
      <c r="AVC552" s="59">
        <f t="shared" ref="AVC552:AVK561" si="127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70"/>
        <v>0</v>
      </c>
      <c r="AVE552" s="59">
        <f t="shared" si="1270"/>
        <v>0</v>
      </c>
      <c r="AVF552" s="25">
        <f t="shared" si="1270"/>
        <v>0</v>
      </c>
      <c r="AVG552" s="25">
        <f t="shared" si="1270"/>
        <v>0</v>
      </c>
      <c r="AVH552" s="25">
        <f t="shared" si="1270"/>
        <v>0</v>
      </c>
      <c r="AVI552" s="25">
        <f t="shared" si="1270"/>
        <v>0</v>
      </c>
      <c r="AVJ552" s="25">
        <f t="shared" si="1270"/>
        <v>0</v>
      </c>
      <c r="AVK552" s="25">
        <f t="shared" si="127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7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71"/>
        <v>0</v>
      </c>
      <c r="AVT552" s="25">
        <f t="shared" si="1271"/>
        <v>0</v>
      </c>
      <c r="AVU552" s="25">
        <f t="shared" si="1271"/>
        <v>0</v>
      </c>
      <c r="AVV552" s="25">
        <f t="shared" si="1271"/>
        <v>0</v>
      </c>
      <c r="AVW552" s="25">
        <f t="shared" si="1271"/>
        <v>0</v>
      </c>
    </row>
    <row r="553" spans="1:1271" ht="36">
      <c r="A553" s="8" t="s">
        <v>182</v>
      </c>
      <c r="B553" s="88" t="s">
        <v>87</v>
      </c>
      <c r="C553" s="5"/>
      <c r="D553" s="121"/>
      <c r="E553" s="77"/>
      <c r="F553" s="38"/>
      <c r="G553" s="38"/>
      <c r="H553" s="38"/>
      <c r="I553" s="25">
        <f t="shared" ref="I553:K561" si="1272">F519</f>
        <v>17853.66</v>
      </c>
      <c r="J553" s="25">
        <f t="shared" si="1272"/>
        <v>17853.66</v>
      </c>
      <c r="K553" s="25">
        <f t="shared" si="1272"/>
        <v>17853.66</v>
      </c>
      <c r="L553" s="30"/>
      <c r="M553" s="30"/>
      <c r="N553" s="30"/>
      <c r="O553" s="51"/>
      <c r="P553" s="51"/>
      <c r="Q553" s="51"/>
      <c r="R553" s="25">
        <f t="shared" ref="R553:R561" si="1273">$I553*L553</f>
        <v>0</v>
      </c>
      <c r="S553" s="25">
        <f t="shared" ref="S553:S561" si="1274">$J553*M553</f>
        <v>0</v>
      </c>
      <c r="T553" s="25">
        <f t="shared" ref="T553:T561" si="1275">$K553*N553</f>
        <v>0</v>
      </c>
      <c r="U553" s="51"/>
      <c r="V553" s="51"/>
      <c r="W553" s="51"/>
      <c r="X553" s="25">
        <f t="shared" ref="X553:X561" si="1276">$I553*X$564</f>
        <v>14285.82</v>
      </c>
      <c r="Y553" s="25">
        <f t="shared" ref="Y553:Y561" si="1277">$J553*Y$564</f>
        <v>0</v>
      </c>
      <c r="Z553" s="25">
        <f t="shared" ref="Z553:Z561" si="1278">$K553*Z$564</f>
        <v>0</v>
      </c>
      <c r="AA553" s="51"/>
      <c r="AB553" s="51"/>
      <c r="AC553" s="51"/>
      <c r="AD553" s="25">
        <f t="shared" si="1211"/>
        <v>0</v>
      </c>
      <c r="AE553" s="25">
        <f t="shared" si="1211"/>
        <v>0</v>
      </c>
      <c r="AF553" s="25">
        <f t="shared" si="1211"/>
        <v>0</v>
      </c>
      <c r="AG553" s="30"/>
      <c r="AH553" s="30"/>
      <c r="AI553" s="30"/>
      <c r="AJ553" s="51"/>
      <c r="AK553" s="51"/>
      <c r="AL553" s="51"/>
      <c r="AM553" s="25">
        <f t="shared" ref="AM553:AM561" si="1279">$I553*AG553</f>
        <v>0</v>
      </c>
      <c r="AN553" s="25">
        <f t="shared" ref="AN553:AN561" si="1280">$J553*AH553</f>
        <v>0</v>
      </c>
      <c r="AO553" s="25">
        <f t="shared" ref="AO553:AO561" si="1281">$K553*AI553</f>
        <v>0</v>
      </c>
      <c r="AP553" s="51"/>
      <c r="AQ553" s="51"/>
      <c r="AR553" s="51"/>
      <c r="AS553" s="25">
        <f t="shared" ref="AS553:AS561" si="1282">$I553*AS$564</f>
        <v>8789.8799999999992</v>
      </c>
      <c r="AT553" s="25">
        <f t="shared" ref="AT553:AT561" si="1283">$J553*AT$564</f>
        <v>6762.23</v>
      </c>
      <c r="AU553" s="25">
        <f t="shared" ref="AU553:AU561" si="1284">$K553*AU$564</f>
        <v>6762.23</v>
      </c>
      <c r="AV553" s="51"/>
      <c r="AW553" s="51"/>
      <c r="AX553" s="51"/>
      <c r="AY553" s="25">
        <f t="shared" si="1212"/>
        <v>0</v>
      </c>
      <c r="AZ553" s="25">
        <f t="shared" si="1212"/>
        <v>0</v>
      </c>
      <c r="BA553" s="25">
        <f t="shared" si="1212"/>
        <v>0</v>
      </c>
      <c r="BB553" s="30"/>
      <c r="BC553" s="30"/>
      <c r="BD553" s="30"/>
      <c r="BE553" s="51"/>
      <c r="BF553" s="51"/>
      <c r="BG553" s="51"/>
      <c r="BH553" s="25">
        <f t="shared" ref="BH553:BH561" si="1285">$I553*BB553</f>
        <v>0</v>
      </c>
      <c r="BI553" s="25">
        <f t="shared" ref="BI553:BI561" si="1286">$J553*BC553</f>
        <v>0</v>
      </c>
      <c r="BJ553" s="25">
        <f t="shared" ref="BJ553:BJ561" si="1287">$K553*BD553</f>
        <v>0</v>
      </c>
      <c r="BK553" s="51"/>
      <c r="BL553" s="51"/>
      <c r="BM553" s="51"/>
      <c r="BN553" s="25">
        <f t="shared" ref="BN553:BN561" si="1288">$I553*BN$564</f>
        <v>8498.91</v>
      </c>
      <c r="BO553" s="25">
        <f t="shared" ref="BO553:BO561" si="1289">$J553*BO$564</f>
        <v>9044.3799999999992</v>
      </c>
      <c r="BP553" s="25">
        <f t="shared" ref="BP553:BP561" si="1290">$K553*BP$564</f>
        <v>9044.3799999999992</v>
      </c>
      <c r="BQ553" s="51"/>
      <c r="BR553" s="51"/>
      <c r="BS553" s="51"/>
      <c r="BT553" s="25">
        <f t="shared" si="1213"/>
        <v>0</v>
      </c>
      <c r="BU553" s="25">
        <f t="shared" si="1213"/>
        <v>0</v>
      </c>
      <c r="BV553" s="25">
        <f t="shared" si="1213"/>
        <v>0</v>
      </c>
      <c r="BW553" s="30"/>
      <c r="BX553" s="30"/>
      <c r="BY553" s="30"/>
      <c r="BZ553" s="51"/>
      <c r="CA553" s="51"/>
      <c r="CB553" s="51"/>
      <c r="CC553" s="25">
        <f t="shared" ref="CC553:CC561" si="1291">$I553*BW553</f>
        <v>0</v>
      </c>
      <c r="CD553" s="25">
        <f t="shared" ref="CD553:CD561" si="1292">$J553*BX553</f>
        <v>0</v>
      </c>
      <c r="CE553" s="25">
        <f t="shared" ref="CE553:CE561" si="1293">$K553*BY553</f>
        <v>0</v>
      </c>
      <c r="CF553" s="51"/>
      <c r="CG553" s="51"/>
      <c r="CH553" s="51"/>
      <c r="CI553" s="25">
        <f t="shared" ref="CI553:CI561" si="1294">$I553*CI$564</f>
        <v>0</v>
      </c>
      <c r="CJ553" s="25">
        <f t="shared" ref="CJ553:CJ561" si="1295">$J553*CJ$564</f>
        <v>0</v>
      </c>
      <c r="CK553" s="25">
        <f t="shared" ref="CK553:CK561" si="1296">$K553*CK$564</f>
        <v>0</v>
      </c>
      <c r="CL553" s="51"/>
      <c r="CM553" s="51"/>
      <c r="CN553" s="51"/>
      <c r="CO553" s="25">
        <f t="shared" si="1214"/>
        <v>0</v>
      </c>
      <c r="CP553" s="25">
        <f t="shared" si="1214"/>
        <v>0</v>
      </c>
      <c r="CQ553" s="25">
        <f t="shared" si="1214"/>
        <v>0</v>
      </c>
      <c r="CR553" s="30"/>
      <c r="CS553" s="30"/>
      <c r="CT553" s="30"/>
      <c r="CU553" s="51"/>
      <c r="CV553" s="51"/>
      <c r="CW553" s="51"/>
      <c r="CX553" s="25">
        <f t="shared" ref="CX553:CX561" si="1297">$I553*CR553</f>
        <v>0</v>
      </c>
      <c r="CY553" s="25">
        <f t="shared" ref="CY553:CY561" si="1298">$J553*CS553</f>
        <v>0</v>
      </c>
      <c r="CZ553" s="25">
        <f t="shared" ref="CZ553:CZ561" si="1299">$K553*CT553</f>
        <v>0</v>
      </c>
      <c r="DA553" s="51"/>
      <c r="DB553" s="51"/>
      <c r="DC553" s="51"/>
      <c r="DD553" s="25">
        <f t="shared" ref="DD553:DD561" si="1300">$I553*DD$564</f>
        <v>9713.59</v>
      </c>
      <c r="DE553" s="25">
        <f t="shared" ref="DE553:DE561" si="1301">$J553*DE$564</f>
        <v>10088.64</v>
      </c>
      <c r="DF553" s="25">
        <f t="shared" ref="DF553:DF561" si="1302">$K553*DF$564</f>
        <v>10088.64</v>
      </c>
      <c r="DG553" s="51"/>
      <c r="DH553" s="51"/>
      <c r="DI553" s="51"/>
      <c r="DJ553" s="25">
        <f t="shared" si="1215"/>
        <v>0</v>
      </c>
      <c r="DK553" s="25">
        <f t="shared" si="1215"/>
        <v>0</v>
      </c>
      <c r="DL553" s="25">
        <f t="shared" si="1215"/>
        <v>0</v>
      </c>
      <c r="DM553" s="30"/>
      <c r="DN553" s="30"/>
      <c r="DO553" s="30"/>
      <c r="DP553" s="51"/>
      <c r="DQ553" s="51"/>
      <c r="DR553" s="51"/>
      <c r="DS553" s="25">
        <f t="shared" ref="DS553:DS561" si="1303">$I553*DM553</f>
        <v>0</v>
      </c>
      <c r="DT553" s="25">
        <f t="shared" ref="DT553:DT561" si="1304">$J553*DN553</f>
        <v>0</v>
      </c>
      <c r="DU553" s="25">
        <f t="shared" ref="DU553:DU561" si="1305">$K553*DO553</f>
        <v>0</v>
      </c>
      <c r="DV553" s="51"/>
      <c r="DW553" s="51"/>
      <c r="DX553" s="51"/>
      <c r="DY553" s="25">
        <f t="shared" ref="DY553:DY561" si="1306">$I553*DY$564</f>
        <v>10208.02</v>
      </c>
      <c r="DZ553" s="25">
        <f t="shared" ref="DZ553:DZ561" si="1307">$J553*DZ$564</f>
        <v>10573.94</v>
      </c>
      <c r="EA553" s="25">
        <f t="shared" ref="EA553:EA561" si="1308">$K553*EA$564</f>
        <v>10573.94</v>
      </c>
      <c r="EB553" s="51"/>
      <c r="EC553" s="51"/>
      <c r="ED553" s="51"/>
      <c r="EE553" s="25">
        <f t="shared" si="1216"/>
        <v>0</v>
      </c>
      <c r="EF553" s="25">
        <f t="shared" si="1216"/>
        <v>0</v>
      </c>
      <c r="EG553" s="25">
        <f t="shared" si="1216"/>
        <v>0</v>
      </c>
      <c r="EH553" s="30"/>
      <c r="EI553" s="30"/>
      <c r="EJ553" s="30"/>
      <c r="EK553" s="51"/>
      <c r="EL553" s="51"/>
      <c r="EM553" s="51"/>
      <c r="EN553" s="25">
        <f t="shared" ref="EN553:EN561" si="1309">$I553*EH553</f>
        <v>0</v>
      </c>
      <c r="EO553" s="25">
        <f t="shared" ref="EO553:EO561" si="1310">$J553*EI553</f>
        <v>0</v>
      </c>
      <c r="EP553" s="25">
        <f t="shared" ref="EP553:EP561" si="1311">$K553*EJ553</f>
        <v>0</v>
      </c>
      <c r="EQ553" s="51"/>
      <c r="ER553" s="51"/>
      <c r="ES553" s="51"/>
      <c r="ET553" s="25">
        <f t="shared" ref="ET553:ET561" si="1312">$I553*ET$564</f>
        <v>10452.879999999999</v>
      </c>
      <c r="EU553" s="25">
        <f t="shared" ref="EU553:EU561" si="1313">$J553*EU$564</f>
        <v>10757.65</v>
      </c>
      <c r="EV553" s="25">
        <f t="shared" ref="EV553:EV561" si="1314">$K553*EV$564</f>
        <v>10757.65</v>
      </c>
      <c r="EW553" s="51"/>
      <c r="EX553" s="51"/>
      <c r="EY553" s="51"/>
      <c r="EZ553" s="25">
        <f t="shared" si="1217"/>
        <v>0</v>
      </c>
      <c r="FA553" s="25">
        <f t="shared" si="1217"/>
        <v>0</v>
      </c>
      <c r="FB553" s="25">
        <f t="shared" si="1217"/>
        <v>0</v>
      </c>
      <c r="FC553" s="30"/>
      <c r="FD553" s="30"/>
      <c r="FE553" s="30"/>
      <c r="FF553" s="51"/>
      <c r="FG553" s="51"/>
      <c r="FH553" s="51"/>
      <c r="FI553" s="25">
        <f t="shared" ref="FI553:FI561" si="1315">$I553*FC553</f>
        <v>0</v>
      </c>
      <c r="FJ553" s="25">
        <f t="shared" ref="FJ553:FJ561" si="1316">$J553*FD553</f>
        <v>0</v>
      </c>
      <c r="FK553" s="25">
        <f t="shared" ref="FK553:FK561" si="1317">$K553*FE553</f>
        <v>0</v>
      </c>
      <c r="FL553" s="51"/>
      <c r="FM553" s="51"/>
      <c r="FN553" s="51"/>
      <c r="FO553" s="25">
        <f t="shared" ref="FO553:FO561" si="1318">$I553*FO$564</f>
        <v>8330.82</v>
      </c>
      <c r="FP553" s="25">
        <f t="shared" ref="FP553:FP561" si="1319">$J553*FP$564</f>
        <v>7910.22</v>
      </c>
      <c r="FQ553" s="25">
        <f t="shared" ref="FQ553:FQ561" si="1320">$K553*FQ$564</f>
        <v>7910.22</v>
      </c>
      <c r="FR553" s="51"/>
      <c r="FS553" s="51"/>
      <c r="FT553" s="51"/>
      <c r="FU553" s="25">
        <f t="shared" si="1218"/>
        <v>0</v>
      </c>
      <c r="FV553" s="25">
        <f t="shared" si="1218"/>
        <v>0</v>
      </c>
      <c r="FW553" s="25">
        <f t="shared" si="1218"/>
        <v>0</v>
      </c>
      <c r="FX553" s="30"/>
      <c r="FY553" s="30"/>
      <c r="FZ553" s="30"/>
      <c r="GA553" s="51"/>
      <c r="GB553" s="51"/>
      <c r="GC553" s="51"/>
      <c r="GD553" s="25">
        <f t="shared" ref="GD553:GD561" si="1321">$I553*FX553</f>
        <v>0</v>
      </c>
      <c r="GE553" s="25">
        <f t="shared" ref="GE553:GE561" si="1322">$J553*FY553</f>
        <v>0</v>
      </c>
      <c r="GF553" s="25">
        <f t="shared" ref="GF553:GF561" si="1323">$K553*FZ553</f>
        <v>0</v>
      </c>
      <c r="GG553" s="51"/>
      <c r="GH553" s="51"/>
      <c r="GI553" s="51"/>
      <c r="GJ553" s="25">
        <f t="shared" ref="GJ553:GJ561" si="1324">$I553*GJ$564</f>
        <v>0</v>
      </c>
      <c r="GK553" s="25">
        <f t="shared" ref="GK553:GK561" si="1325">$J553*GK$564</f>
        <v>0</v>
      </c>
      <c r="GL553" s="25">
        <f t="shared" ref="GL553:GL561" si="1326">$K553*GL$564</f>
        <v>0</v>
      </c>
      <c r="GM553" s="51"/>
      <c r="GN553" s="51"/>
      <c r="GO553" s="51"/>
      <c r="GP553" s="25">
        <f t="shared" si="1219"/>
        <v>0</v>
      </c>
      <c r="GQ553" s="25">
        <f t="shared" si="1219"/>
        <v>0</v>
      </c>
      <c r="GR553" s="25">
        <f t="shared" si="1219"/>
        <v>0</v>
      </c>
      <c r="GS553" s="30"/>
      <c r="GT553" s="30"/>
      <c r="GU553" s="30"/>
      <c r="GV553" s="51"/>
      <c r="GW553" s="51"/>
      <c r="GX553" s="51"/>
      <c r="GY553" s="25">
        <f t="shared" ref="GY553:GY561" si="1327">$I553*GS553</f>
        <v>0</v>
      </c>
      <c r="GZ553" s="25">
        <f t="shared" ref="GZ553:GZ561" si="1328">$J553*GT553</f>
        <v>0</v>
      </c>
      <c r="HA553" s="25">
        <f t="shared" ref="HA553:HA561" si="1329">$K553*GU553</f>
        <v>0</v>
      </c>
      <c r="HB553" s="51"/>
      <c r="HC553" s="51"/>
      <c r="HD553" s="51"/>
      <c r="HE553" s="25">
        <f t="shared" ref="HE553:HE561" si="1330">$I553*HE$564</f>
        <v>11349.31</v>
      </c>
      <c r="HF553" s="25">
        <f t="shared" ref="HF553:HF561" si="1331">$J553*HF$564</f>
        <v>14323.49</v>
      </c>
      <c r="HG553" s="25">
        <f t="shared" ref="HG553:HG561" si="1332">$K553*HG$564</f>
        <v>14323.49</v>
      </c>
      <c r="HH553" s="51"/>
      <c r="HI553" s="51"/>
      <c r="HJ553" s="51"/>
      <c r="HK553" s="25">
        <f t="shared" si="1220"/>
        <v>0</v>
      </c>
      <c r="HL553" s="25">
        <f t="shared" si="1220"/>
        <v>0</v>
      </c>
      <c r="HM553" s="25">
        <f t="shared" si="1220"/>
        <v>0</v>
      </c>
      <c r="HN553" s="30"/>
      <c r="HO553" s="30"/>
      <c r="HP553" s="30"/>
      <c r="HQ553" s="51"/>
      <c r="HR553" s="51"/>
      <c r="HS553" s="51"/>
      <c r="HT553" s="25">
        <f t="shared" ref="HT553:HT561" si="1333">$I553*HN553</f>
        <v>0</v>
      </c>
      <c r="HU553" s="25">
        <f t="shared" ref="HU553:HU561" si="1334">$J553*HO553</f>
        <v>0</v>
      </c>
      <c r="HV553" s="25">
        <f t="shared" ref="HV553:HV561" si="1335">$K553*HP553</f>
        <v>0</v>
      </c>
      <c r="HW553" s="51"/>
      <c r="HX553" s="51"/>
      <c r="HY553" s="51"/>
      <c r="HZ553" s="25">
        <f t="shared" ref="HZ553:HZ561" si="1336">$I553*HZ$564</f>
        <v>7686.39</v>
      </c>
      <c r="IA553" s="25">
        <f t="shared" ref="IA553:IA561" si="1337">$J553*IA$564</f>
        <v>7734.96</v>
      </c>
      <c r="IB553" s="25">
        <f t="shared" ref="IB553:IB561" si="1338">$K553*IB$564</f>
        <v>7734.96</v>
      </c>
      <c r="IC553" s="51"/>
      <c r="ID553" s="51"/>
      <c r="IE553" s="51"/>
      <c r="IF553" s="25">
        <f t="shared" si="1221"/>
        <v>0</v>
      </c>
      <c r="IG553" s="25">
        <f t="shared" si="1221"/>
        <v>0</v>
      </c>
      <c r="IH553" s="25">
        <f t="shared" si="1221"/>
        <v>0</v>
      </c>
      <c r="II553" s="30"/>
      <c r="IJ553" s="30"/>
      <c r="IK553" s="30"/>
      <c r="IL553" s="51"/>
      <c r="IM553" s="51"/>
      <c r="IN553" s="51"/>
      <c r="IO553" s="25">
        <f t="shared" ref="IO553:IO561" si="1339">$I553*II553</f>
        <v>0</v>
      </c>
      <c r="IP553" s="25">
        <f t="shared" ref="IP553:IP561" si="1340">$J553*IJ553</f>
        <v>0</v>
      </c>
      <c r="IQ553" s="25">
        <f t="shared" ref="IQ553:IQ561" si="1341">$K553*IK553</f>
        <v>0</v>
      </c>
      <c r="IR553" s="51"/>
      <c r="IS553" s="51"/>
      <c r="IT553" s="51"/>
      <c r="IU553" s="25">
        <f t="shared" ref="IU553:IU561" si="1342">$I553*IU$564</f>
        <v>8301.68</v>
      </c>
      <c r="IV553" s="25">
        <f t="shared" ref="IV553:IV561" si="1343">$J553*IV$564</f>
        <v>8517.51</v>
      </c>
      <c r="IW553" s="25">
        <f t="shared" ref="IW553:IW561" si="1344">$K553*IW$564</f>
        <v>8517.51</v>
      </c>
      <c r="IX553" s="51"/>
      <c r="IY553" s="51"/>
      <c r="IZ553" s="51"/>
      <c r="JA553" s="25">
        <f t="shared" si="1222"/>
        <v>0</v>
      </c>
      <c r="JB553" s="25">
        <f t="shared" si="1222"/>
        <v>0</v>
      </c>
      <c r="JC553" s="25">
        <f t="shared" si="1222"/>
        <v>0</v>
      </c>
      <c r="JD553" s="30"/>
      <c r="JE553" s="30"/>
      <c r="JF553" s="30"/>
      <c r="JG553" s="51"/>
      <c r="JH553" s="51"/>
      <c r="JI553" s="51"/>
      <c r="JJ553" s="25">
        <f t="shared" ref="JJ553:JJ561" si="1345">$I553*JD553</f>
        <v>0</v>
      </c>
      <c r="JK553" s="25">
        <f t="shared" ref="JK553:JK561" si="1346">$J553*JE553</f>
        <v>0</v>
      </c>
      <c r="JL553" s="25">
        <f t="shared" ref="JL553:JL561" si="1347">$K553*JF553</f>
        <v>0</v>
      </c>
      <c r="JM553" s="51"/>
      <c r="JN553" s="51"/>
      <c r="JO553" s="51"/>
      <c r="JP553" s="25">
        <f t="shared" ref="JP553:JP561" si="1348">$I553*JP$564</f>
        <v>11889.03</v>
      </c>
      <c r="JQ553" s="25">
        <f t="shared" ref="JQ553:JQ561" si="1349">$J553*JQ$564</f>
        <v>12305.17</v>
      </c>
      <c r="JR553" s="25">
        <f t="shared" ref="JR553:JR561" si="1350">$K553*JR$564</f>
        <v>12305.17</v>
      </c>
      <c r="JS553" s="51"/>
      <c r="JT553" s="51"/>
      <c r="JU553" s="51"/>
      <c r="JV553" s="25">
        <f t="shared" si="1223"/>
        <v>0</v>
      </c>
      <c r="JW553" s="25">
        <f t="shared" si="1223"/>
        <v>0</v>
      </c>
      <c r="JX553" s="25">
        <f t="shared" si="1223"/>
        <v>0</v>
      </c>
      <c r="JY553" s="30"/>
      <c r="JZ553" s="30"/>
      <c r="KA553" s="30"/>
      <c r="KB553" s="51"/>
      <c r="KC553" s="51"/>
      <c r="KD553" s="51"/>
      <c r="KE553" s="25">
        <f t="shared" ref="KE553:KE561" si="1351">$I553*JY553</f>
        <v>0</v>
      </c>
      <c r="KF553" s="25">
        <f t="shared" ref="KF553:KF561" si="1352">$J553*JZ553</f>
        <v>0</v>
      </c>
      <c r="KG553" s="25">
        <f t="shared" ref="KG553:KG561" si="1353">$K553*KA553</f>
        <v>0</v>
      </c>
      <c r="KH553" s="51"/>
      <c r="KI553" s="51"/>
      <c r="KJ553" s="51"/>
      <c r="KK553" s="25">
        <f t="shared" ref="KK553:KK561" si="1354">$I553*KK$564</f>
        <v>7845.26</v>
      </c>
      <c r="KL553" s="25">
        <f t="shared" ref="KL553:KL561" si="1355">$J553*KL$564</f>
        <v>7952.87</v>
      </c>
      <c r="KM553" s="25">
        <f t="shared" ref="KM553:KM561" si="1356">$K553*KM$564</f>
        <v>7952.87</v>
      </c>
      <c r="KN553" s="51"/>
      <c r="KO553" s="51"/>
      <c r="KP553" s="51"/>
      <c r="KQ553" s="25">
        <f t="shared" si="1224"/>
        <v>0</v>
      </c>
      <c r="KR553" s="25">
        <f t="shared" si="1224"/>
        <v>0</v>
      </c>
      <c r="KS553" s="25">
        <f t="shared" si="122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57">$I553*KT553</f>
        <v>17853.66</v>
      </c>
      <c r="LA553" s="25">
        <f t="shared" ref="LA553:LA561" si="1358">$J553*KU553</f>
        <v>17853.66</v>
      </c>
      <c r="LB553" s="25">
        <f t="shared" ref="LB553:LB561" si="1359">$K553*KV553</f>
        <v>17853.66</v>
      </c>
      <c r="LC553" s="51"/>
      <c r="LD553" s="51"/>
      <c r="LE553" s="51"/>
      <c r="LF553" s="25">
        <f t="shared" ref="LF553:LF561" si="1360">$I553*LF$564</f>
        <v>7144.54</v>
      </c>
      <c r="LG553" s="25">
        <f t="shared" ref="LG553:LG561" si="1361">$J553*LG$564</f>
        <v>7216.76</v>
      </c>
      <c r="LH553" s="25">
        <f t="shared" ref="LH553:LH561" si="1362">$K553*LH$564</f>
        <v>7216.76</v>
      </c>
      <c r="LI553" s="51"/>
      <c r="LJ553" s="51"/>
      <c r="LK553" s="51"/>
      <c r="LL553" s="25">
        <f t="shared" si="1225"/>
        <v>7144.54</v>
      </c>
      <c r="LM553" s="25">
        <f t="shared" si="1225"/>
        <v>7216.76</v>
      </c>
      <c r="LN553" s="25">
        <f t="shared" si="122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63">$I553*LO553</f>
        <v>0</v>
      </c>
      <c r="LV553" s="25">
        <f t="shared" ref="LV553:LV561" si="1364">$J553*LP553</f>
        <v>0</v>
      </c>
      <c r="LW553" s="25">
        <f t="shared" ref="LW553:LW561" si="1365">$K553*LQ553</f>
        <v>0</v>
      </c>
      <c r="LX553" s="51"/>
      <c r="LY553" s="51"/>
      <c r="LZ553" s="51"/>
      <c r="MA553" s="25">
        <f t="shared" ref="MA553:MA561" si="1366">$I553*MA$564</f>
        <v>10027.719999999999</v>
      </c>
      <c r="MB553" s="25">
        <f t="shared" ref="MB553:MB561" si="1367">$J553*MB$564</f>
        <v>10364.57</v>
      </c>
      <c r="MC553" s="25">
        <f t="shared" ref="MC553:MC561" si="1368">$K553*MC$564</f>
        <v>10364.57</v>
      </c>
      <c r="MD553" s="51"/>
      <c r="ME553" s="51"/>
      <c r="MF553" s="51"/>
      <c r="MG553" s="25">
        <f t="shared" si="1226"/>
        <v>0</v>
      </c>
      <c r="MH553" s="25">
        <f t="shared" si="1226"/>
        <v>0</v>
      </c>
      <c r="MI553" s="25">
        <f t="shared" si="1226"/>
        <v>0</v>
      </c>
      <c r="MJ553" s="30"/>
      <c r="MK553" s="30"/>
      <c r="ML553" s="30"/>
      <c r="MM553" s="51"/>
      <c r="MN553" s="51"/>
      <c r="MO553" s="51"/>
      <c r="MP553" s="25">
        <f t="shared" ref="MP553:MP561" si="1369">$I553*MJ553</f>
        <v>0</v>
      </c>
      <c r="MQ553" s="25">
        <f t="shared" ref="MQ553:MQ561" si="1370">$J553*MK553</f>
        <v>0</v>
      </c>
      <c r="MR553" s="25">
        <f t="shared" ref="MR553:MR561" si="1371">$K553*ML553</f>
        <v>0</v>
      </c>
      <c r="MS553" s="51"/>
      <c r="MT553" s="51"/>
      <c r="MU553" s="51"/>
      <c r="MV553" s="25">
        <f t="shared" ref="MV553:MV561" si="1372">$I553*MV$564</f>
        <v>11304.69</v>
      </c>
      <c r="MW553" s="25">
        <f t="shared" ref="MW553:MW561" si="1373">$J553*MW$564</f>
        <v>10816.84</v>
      </c>
      <c r="MX553" s="25">
        <f t="shared" ref="MX553:MX561" si="1374">$K553*MX$564</f>
        <v>10816.84</v>
      </c>
      <c r="MY553" s="51"/>
      <c r="MZ553" s="51"/>
      <c r="NA553" s="51"/>
      <c r="NB553" s="25">
        <f t="shared" si="1227"/>
        <v>0</v>
      </c>
      <c r="NC553" s="25">
        <f t="shared" si="1227"/>
        <v>0</v>
      </c>
      <c r="ND553" s="25">
        <f t="shared" si="1227"/>
        <v>0</v>
      </c>
      <c r="NE553" s="30"/>
      <c r="NF553" s="30"/>
      <c r="NG553" s="30"/>
      <c r="NH553" s="51"/>
      <c r="NI553" s="51"/>
      <c r="NJ553" s="51"/>
      <c r="NK553" s="25">
        <f t="shared" ref="NK553:NK561" si="1375">$I553*NE553</f>
        <v>0</v>
      </c>
      <c r="NL553" s="25">
        <f t="shared" ref="NL553:NL561" si="1376">$J553*NF553</f>
        <v>0</v>
      </c>
      <c r="NM553" s="25">
        <f t="shared" ref="NM553:NM561" si="1377">$K553*NG553</f>
        <v>0</v>
      </c>
      <c r="NN553" s="51"/>
      <c r="NO553" s="51"/>
      <c r="NP553" s="51"/>
      <c r="NQ553" s="25">
        <f t="shared" ref="NQ553:NQ561" si="1378">$I553*NQ$564</f>
        <v>7463.39</v>
      </c>
      <c r="NR553" s="25">
        <f t="shared" ref="NR553:NR561" si="1379">$J553*NR$564</f>
        <v>7702.88</v>
      </c>
      <c r="NS553" s="25">
        <f t="shared" ref="NS553:NS561" si="1380">$K553*NS$564</f>
        <v>7702.88</v>
      </c>
      <c r="NT553" s="51"/>
      <c r="NU553" s="51"/>
      <c r="NV553" s="51"/>
      <c r="NW553" s="25">
        <f t="shared" si="1228"/>
        <v>0</v>
      </c>
      <c r="NX553" s="25">
        <f t="shared" si="1228"/>
        <v>0</v>
      </c>
      <c r="NY553" s="25">
        <f t="shared" si="1228"/>
        <v>0</v>
      </c>
      <c r="NZ553" s="30"/>
      <c r="OA553" s="30"/>
      <c r="OB553" s="30"/>
      <c r="OC553" s="51"/>
      <c r="OD553" s="51"/>
      <c r="OE553" s="51"/>
      <c r="OF553" s="25">
        <f t="shared" ref="OF553:OF561" si="1381">$I553*NZ553</f>
        <v>0</v>
      </c>
      <c r="OG553" s="25">
        <f t="shared" ref="OG553:OG561" si="1382">$J553*OA553</f>
        <v>0</v>
      </c>
      <c r="OH553" s="25">
        <f t="shared" ref="OH553:OH561" si="1383">$K553*OB553</f>
        <v>0</v>
      </c>
      <c r="OI553" s="51"/>
      <c r="OJ553" s="51"/>
      <c r="OK553" s="51"/>
      <c r="OL553" s="25">
        <f t="shared" ref="OL553:OL561" si="1384">$I553*OL$564</f>
        <v>10801.11</v>
      </c>
      <c r="OM553" s="25">
        <f t="shared" ref="OM553:OM561" si="1385">$J553*OM$564</f>
        <v>11163.11</v>
      </c>
      <c r="ON553" s="25">
        <f t="shared" ref="ON553:ON561" si="1386">$K553*ON$564</f>
        <v>11163.11</v>
      </c>
      <c r="OO553" s="51"/>
      <c r="OP553" s="51"/>
      <c r="OQ553" s="51"/>
      <c r="OR553" s="25">
        <f t="shared" si="1229"/>
        <v>0</v>
      </c>
      <c r="OS553" s="25">
        <f t="shared" si="1229"/>
        <v>0</v>
      </c>
      <c r="OT553" s="25">
        <f t="shared" si="1229"/>
        <v>0</v>
      </c>
      <c r="OU553" s="30"/>
      <c r="OV553" s="30"/>
      <c r="OW553" s="30"/>
      <c r="OX553" s="51"/>
      <c r="OY553" s="51"/>
      <c r="OZ553" s="51"/>
      <c r="PA553" s="25">
        <f t="shared" ref="PA553:PA561" si="1387">$I553*OU553</f>
        <v>0</v>
      </c>
      <c r="PB553" s="25">
        <f t="shared" ref="PB553:PB561" si="1388">$J553*OV553</f>
        <v>0</v>
      </c>
      <c r="PC553" s="25">
        <f t="shared" ref="PC553:PC561" si="1389">$K553*OW553</f>
        <v>0</v>
      </c>
      <c r="PD553" s="51"/>
      <c r="PE553" s="51"/>
      <c r="PF553" s="51"/>
      <c r="PG553" s="25">
        <f t="shared" ref="PG553:PG561" si="1390">$I553*PG$564</f>
        <v>8747.82</v>
      </c>
      <c r="PH553" s="25">
        <f t="shared" ref="PH553:PH561" si="1391">$J553*PH$564</f>
        <v>9031.34</v>
      </c>
      <c r="PI553" s="25">
        <f t="shared" ref="PI553:PI561" si="1392">$K553*PI$564</f>
        <v>9031.34</v>
      </c>
      <c r="PJ553" s="51"/>
      <c r="PK553" s="51"/>
      <c r="PL553" s="51"/>
      <c r="PM553" s="25">
        <f t="shared" si="1230"/>
        <v>0</v>
      </c>
      <c r="PN553" s="25">
        <f t="shared" si="1230"/>
        <v>0</v>
      </c>
      <c r="PO553" s="25">
        <f t="shared" si="1230"/>
        <v>0</v>
      </c>
      <c r="PP553" s="30"/>
      <c r="PQ553" s="30"/>
      <c r="PR553" s="30"/>
      <c r="PS553" s="51"/>
      <c r="PT553" s="51"/>
      <c r="PU553" s="51"/>
      <c r="PV553" s="25">
        <f t="shared" ref="PV553:PV561" si="1393">$I553*PP553</f>
        <v>0</v>
      </c>
      <c r="PW553" s="25">
        <f t="shared" ref="PW553:PW561" si="1394">$J553*PQ553</f>
        <v>0</v>
      </c>
      <c r="PX553" s="25">
        <f t="shared" ref="PX553:PX561" si="1395">$K553*PR553</f>
        <v>0</v>
      </c>
      <c r="PY553" s="51"/>
      <c r="PZ553" s="51"/>
      <c r="QA553" s="51"/>
      <c r="QB553" s="25">
        <f t="shared" ref="QB553:QB561" si="1396">$I553*QB$564</f>
        <v>9706.23</v>
      </c>
      <c r="QC553" s="25">
        <f t="shared" ref="QC553:QC561" si="1397">$J553*QC$564</f>
        <v>10265.219999999999</v>
      </c>
      <c r="QD553" s="25">
        <f t="shared" ref="QD553:QD561" si="1398">$K553*QD$564</f>
        <v>10265.219999999999</v>
      </c>
      <c r="QE553" s="51"/>
      <c r="QF553" s="51"/>
      <c r="QG553" s="51"/>
      <c r="QH553" s="25">
        <f t="shared" si="1231"/>
        <v>0</v>
      </c>
      <c r="QI553" s="25">
        <f t="shared" si="1231"/>
        <v>0</v>
      </c>
      <c r="QJ553" s="25">
        <f t="shared" si="1231"/>
        <v>0</v>
      </c>
      <c r="QK553" s="30"/>
      <c r="QL553" s="30"/>
      <c r="QM553" s="30"/>
      <c r="QN553" s="51"/>
      <c r="QO553" s="51"/>
      <c r="QP553" s="51"/>
      <c r="QQ553" s="25">
        <f t="shared" ref="QQ553:QQ561" si="1399">$I553*QK553</f>
        <v>0</v>
      </c>
      <c r="QR553" s="25">
        <f t="shared" ref="QR553:QR561" si="1400">$J553*QL553</f>
        <v>0</v>
      </c>
      <c r="QS553" s="25">
        <f t="shared" ref="QS553:QS561" si="1401">$K553*QM553</f>
        <v>0</v>
      </c>
      <c r="QT553" s="51"/>
      <c r="QU553" s="51"/>
      <c r="QV553" s="51"/>
      <c r="QW553" s="25">
        <f t="shared" ref="QW553:QW561" si="1402">$I553*QW$564</f>
        <v>9236.74</v>
      </c>
      <c r="QX553" s="25">
        <f t="shared" ref="QX553:QX561" si="1403">$J553*QX$564</f>
        <v>9529.44</v>
      </c>
      <c r="QY553" s="25">
        <f t="shared" ref="QY553:QY561" si="1404">$K553*QY$564</f>
        <v>9529.44</v>
      </c>
      <c r="QZ553" s="51"/>
      <c r="RA553" s="51"/>
      <c r="RB553" s="51"/>
      <c r="RC553" s="25">
        <f t="shared" si="1232"/>
        <v>0</v>
      </c>
      <c r="RD553" s="25">
        <f t="shared" si="1232"/>
        <v>0</v>
      </c>
      <c r="RE553" s="25">
        <f t="shared" si="1232"/>
        <v>0</v>
      </c>
      <c r="RF553" s="30"/>
      <c r="RG553" s="30"/>
      <c r="RH553" s="30"/>
      <c r="RI553" s="51"/>
      <c r="RJ553" s="51"/>
      <c r="RK553" s="51"/>
      <c r="RL553" s="25">
        <f t="shared" ref="RL553:RL561" si="1405">$I553*RF553</f>
        <v>0</v>
      </c>
      <c r="RM553" s="25">
        <f t="shared" ref="RM553:RM561" si="1406">$J553*RG553</f>
        <v>0</v>
      </c>
      <c r="RN553" s="25">
        <f t="shared" ref="RN553:RN561" si="1407">$K553*RH553</f>
        <v>0</v>
      </c>
      <c r="RO553" s="51"/>
      <c r="RP553" s="51"/>
      <c r="RQ553" s="51"/>
      <c r="RR553" s="25">
        <f t="shared" ref="RR553:RR561" si="1408">$I553*RR$564</f>
        <v>6516.28</v>
      </c>
      <c r="RS553" s="25">
        <f t="shared" ref="RS553:RS561" si="1409">$J553*RS$564</f>
        <v>6827.74</v>
      </c>
      <c r="RT553" s="25">
        <f t="shared" ref="RT553:RT561" si="1410">$K553*RT$564</f>
        <v>6827.74</v>
      </c>
      <c r="RU553" s="51"/>
      <c r="RV553" s="51"/>
      <c r="RW553" s="51"/>
      <c r="RX553" s="25">
        <f t="shared" si="1233"/>
        <v>0</v>
      </c>
      <c r="RY553" s="25">
        <f t="shared" si="1233"/>
        <v>0</v>
      </c>
      <c r="RZ553" s="25">
        <f t="shared" si="1233"/>
        <v>0</v>
      </c>
      <c r="SA553" s="30"/>
      <c r="SB553" s="30"/>
      <c r="SC553" s="30"/>
      <c r="SD553" s="51"/>
      <c r="SE553" s="51"/>
      <c r="SF553" s="51"/>
      <c r="SG553" s="25">
        <f t="shared" ref="SG553:SG561" si="1411">$I553*SA553</f>
        <v>0</v>
      </c>
      <c r="SH553" s="25">
        <f t="shared" ref="SH553:SH561" si="1412">$J553*SB553</f>
        <v>0</v>
      </c>
      <c r="SI553" s="25">
        <f t="shared" ref="SI553:SI561" si="1413">$K553*SC553</f>
        <v>0</v>
      </c>
      <c r="SJ553" s="51"/>
      <c r="SK553" s="51"/>
      <c r="SL553" s="51"/>
      <c r="SM553" s="25">
        <f t="shared" ref="SM553:SM561" si="1414">$I553*SM$564</f>
        <v>8796.7900000000009</v>
      </c>
      <c r="SN553" s="25">
        <f t="shared" ref="SN553:SN561" si="1415">$J553*SN$564</f>
        <v>9065.07</v>
      </c>
      <c r="SO553" s="25">
        <f t="shared" ref="SO553:SO561" si="1416">$K553*SO$564</f>
        <v>9065.07</v>
      </c>
      <c r="SP553" s="51"/>
      <c r="SQ553" s="51"/>
      <c r="SR553" s="51"/>
      <c r="SS553" s="25">
        <f t="shared" si="1234"/>
        <v>0</v>
      </c>
      <c r="ST553" s="25">
        <f t="shared" si="1234"/>
        <v>0</v>
      </c>
      <c r="SU553" s="25">
        <f t="shared" si="1234"/>
        <v>0</v>
      </c>
      <c r="SV553" s="30"/>
      <c r="SW553" s="30"/>
      <c r="SX553" s="30"/>
      <c r="SY553" s="51"/>
      <c r="SZ553" s="51"/>
      <c r="TA553" s="51"/>
      <c r="TB553" s="25">
        <f t="shared" ref="TB553:TB561" si="1417">$I553*SV553</f>
        <v>0</v>
      </c>
      <c r="TC553" s="25">
        <f t="shared" ref="TC553:TC561" si="1418">$J553*SW553</f>
        <v>0</v>
      </c>
      <c r="TD553" s="25">
        <f t="shared" ref="TD553:TD561" si="1419">$K553*SX553</f>
        <v>0</v>
      </c>
      <c r="TE553" s="51"/>
      <c r="TF553" s="51"/>
      <c r="TG553" s="51"/>
      <c r="TH553" s="25">
        <f t="shared" ref="TH553:TH561" si="1420">$I553*TH$564</f>
        <v>8624.74</v>
      </c>
      <c r="TI553" s="25">
        <f t="shared" ref="TI553:TI561" si="1421">$J553*TI$564</f>
        <v>8913.2199999999993</v>
      </c>
      <c r="TJ553" s="25">
        <f t="shared" ref="TJ553:TJ561" si="1422">$K553*TJ$564</f>
        <v>8913.2199999999993</v>
      </c>
      <c r="TK553" s="51"/>
      <c r="TL553" s="51"/>
      <c r="TM553" s="51"/>
      <c r="TN553" s="25">
        <f t="shared" si="1235"/>
        <v>0</v>
      </c>
      <c r="TO553" s="25">
        <f t="shared" si="1235"/>
        <v>0</v>
      </c>
      <c r="TP553" s="25">
        <f t="shared" si="1235"/>
        <v>0</v>
      </c>
      <c r="TQ553" s="30"/>
      <c r="TR553" s="30"/>
      <c r="TS553" s="30"/>
      <c r="TT553" s="51"/>
      <c r="TU553" s="51"/>
      <c r="TV553" s="51"/>
      <c r="TW553" s="25">
        <f t="shared" ref="TW553:TW561" si="1423">$I553*TQ553</f>
        <v>0</v>
      </c>
      <c r="TX553" s="25">
        <f t="shared" ref="TX553:TX561" si="1424">$J553*TR553</f>
        <v>0</v>
      </c>
      <c r="TY553" s="25">
        <f t="shared" ref="TY553:TY561" si="1425">$K553*TS553</f>
        <v>0</v>
      </c>
      <c r="TZ553" s="51"/>
      <c r="UA553" s="51"/>
      <c r="UB553" s="51"/>
      <c r="UC553" s="25">
        <f t="shared" ref="UC553:UC561" si="1426">$I553*UC$564</f>
        <v>7289.46</v>
      </c>
      <c r="UD553" s="25">
        <f t="shared" ref="UD553:UD561" si="1427">$J553*UD$564</f>
        <v>7720.51</v>
      </c>
      <c r="UE553" s="25">
        <f t="shared" ref="UE553:UE561" si="1428">$K553*UE$564</f>
        <v>7720.51</v>
      </c>
      <c r="UF553" s="51"/>
      <c r="UG553" s="51"/>
      <c r="UH553" s="51"/>
      <c r="UI553" s="25">
        <f t="shared" si="1236"/>
        <v>0</v>
      </c>
      <c r="UJ553" s="25">
        <f t="shared" si="1236"/>
        <v>0</v>
      </c>
      <c r="UK553" s="25">
        <f t="shared" si="1236"/>
        <v>0</v>
      </c>
      <c r="UL553" s="30"/>
      <c r="UM553" s="30"/>
      <c r="UN553" s="30"/>
      <c r="UO553" s="51"/>
      <c r="UP553" s="51"/>
      <c r="UQ553" s="51"/>
      <c r="UR553" s="25">
        <f t="shared" ref="UR553:UR561" si="1429">$I553*UL553</f>
        <v>0</v>
      </c>
      <c r="US553" s="25">
        <f t="shared" ref="US553:US561" si="1430">$J553*UM553</f>
        <v>0</v>
      </c>
      <c r="UT553" s="25">
        <f t="shared" ref="UT553:UT561" si="1431">$K553*UN553</f>
        <v>0</v>
      </c>
      <c r="UU553" s="51"/>
      <c r="UV553" s="51"/>
      <c r="UW553" s="51"/>
      <c r="UX553" s="25">
        <f t="shared" ref="UX553:UX561" si="1432">$I553*UX$564</f>
        <v>9270.1299999999992</v>
      </c>
      <c r="UY553" s="25">
        <f t="shared" ref="UY553:UY561" si="1433">$J553*UY$564</f>
        <v>7485.24</v>
      </c>
      <c r="UZ553" s="25">
        <f t="shared" ref="UZ553:UZ561" si="1434">$K553*UZ$564</f>
        <v>7485.24</v>
      </c>
      <c r="VA553" s="51"/>
      <c r="VB553" s="51"/>
      <c r="VC553" s="51"/>
      <c r="VD553" s="25">
        <f t="shared" si="1237"/>
        <v>0</v>
      </c>
      <c r="VE553" s="25">
        <f t="shared" si="1237"/>
        <v>0</v>
      </c>
      <c r="VF553" s="25">
        <f t="shared" si="1237"/>
        <v>0</v>
      </c>
      <c r="VG553" s="30"/>
      <c r="VH553" s="30"/>
      <c r="VI553" s="30"/>
      <c r="VJ553" s="51"/>
      <c r="VK553" s="51"/>
      <c r="VL553" s="51"/>
      <c r="VM553" s="25">
        <f t="shared" ref="VM553:VM561" si="1435">$I553*VG553</f>
        <v>0</v>
      </c>
      <c r="VN553" s="25">
        <f t="shared" ref="VN553:VN561" si="1436">$J553*VH553</f>
        <v>0</v>
      </c>
      <c r="VO553" s="25">
        <f t="shared" ref="VO553:VO561" si="1437">$K553*VI553</f>
        <v>0</v>
      </c>
      <c r="VP553" s="51"/>
      <c r="VQ553" s="51"/>
      <c r="VR553" s="51"/>
      <c r="VS553" s="25">
        <f t="shared" ref="VS553:VS561" si="1438">$I553*VS$564</f>
        <v>0</v>
      </c>
      <c r="VT553" s="25">
        <f t="shared" ref="VT553:VT561" si="1439">$J553*VT$564</f>
        <v>0</v>
      </c>
      <c r="VU553" s="25">
        <f t="shared" ref="VU553:VU561" si="1440">$K553*VU$564</f>
        <v>0</v>
      </c>
      <c r="VV553" s="51"/>
      <c r="VW553" s="51"/>
      <c r="VX553" s="51"/>
      <c r="VY553" s="25">
        <f t="shared" si="1238"/>
        <v>0</v>
      </c>
      <c r="VZ553" s="25">
        <f t="shared" si="1238"/>
        <v>0</v>
      </c>
      <c r="WA553" s="25">
        <f t="shared" si="1238"/>
        <v>0</v>
      </c>
      <c r="WB553" s="30"/>
      <c r="WC553" s="30"/>
      <c r="WD553" s="30"/>
      <c r="WE553" s="51"/>
      <c r="WF553" s="51"/>
      <c r="WG553" s="51"/>
      <c r="WH553" s="25">
        <f t="shared" ref="WH553:WH561" si="1441">$I553*WB553</f>
        <v>0</v>
      </c>
      <c r="WI553" s="25">
        <f t="shared" ref="WI553:WI561" si="1442">$J553*WC553</f>
        <v>0</v>
      </c>
      <c r="WJ553" s="25">
        <f t="shared" ref="WJ553:WJ561" si="1443">$K553*WD553</f>
        <v>0</v>
      </c>
      <c r="WK553" s="51"/>
      <c r="WL553" s="51"/>
      <c r="WM553" s="51"/>
      <c r="WN553" s="25">
        <f t="shared" ref="WN553:WN561" si="1444">$I553*WN$564</f>
        <v>7018.77</v>
      </c>
      <c r="WO553" s="25">
        <f t="shared" ref="WO553:WO561" si="1445">$J553*WO$564</f>
        <v>7262.59</v>
      </c>
      <c r="WP553" s="25">
        <f t="shared" ref="WP553:WP561" si="1446">$K553*WP$564</f>
        <v>7262.59</v>
      </c>
      <c r="WQ553" s="51"/>
      <c r="WR553" s="51"/>
      <c r="WS553" s="51"/>
      <c r="WT553" s="25">
        <f t="shared" si="1239"/>
        <v>0</v>
      </c>
      <c r="WU553" s="25">
        <f t="shared" si="1239"/>
        <v>0</v>
      </c>
      <c r="WV553" s="25">
        <f t="shared" si="1239"/>
        <v>0</v>
      </c>
      <c r="WW553" s="30"/>
      <c r="WX553" s="30"/>
      <c r="WY553" s="30"/>
      <c r="WZ553" s="51"/>
      <c r="XA553" s="51"/>
      <c r="XB553" s="51"/>
      <c r="XC553" s="25">
        <f t="shared" ref="XC553:XC561" si="1447">$I553*WW553</f>
        <v>0</v>
      </c>
      <c r="XD553" s="25">
        <f t="shared" ref="XD553:XD561" si="1448">$J553*WX553</f>
        <v>0</v>
      </c>
      <c r="XE553" s="25">
        <f t="shared" ref="XE553:XE561" si="1449">$K553*WY553</f>
        <v>0</v>
      </c>
      <c r="XF553" s="51"/>
      <c r="XG553" s="51"/>
      <c r="XH553" s="51"/>
      <c r="XI553" s="25">
        <f t="shared" ref="XI553:XI561" si="1450">$I553*XI$564</f>
        <v>7069.77</v>
      </c>
      <c r="XJ553" s="25">
        <f t="shared" ref="XJ553:XJ561" si="1451">$J553*XJ$564</f>
        <v>7122.46</v>
      </c>
      <c r="XK553" s="25">
        <f t="shared" ref="XK553:XK561" si="1452">$K553*XK$564</f>
        <v>7122.46</v>
      </c>
      <c r="XL553" s="51"/>
      <c r="XM553" s="51"/>
      <c r="XN553" s="51"/>
      <c r="XO553" s="25">
        <f t="shared" si="1240"/>
        <v>0</v>
      </c>
      <c r="XP553" s="25">
        <f t="shared" si="1240"/>
        <v>0</v>
      </c>
      <c r="XQ553" s="25">
        <f t="shared" si="1240"/>
        <v>0</v>
      </c>
      <c r="XR553" s="30"/>
      <c r="XS553" s="30"/>
      <c r="XT553" s="30"/>
      <c r="XU553" s="51"/>
      <c r="XV553" s="51"/>
      <c r="XW553" s="51"/>
      <c r="XX553" s="25">
        <f t="shared" ref="XX553:XX561" si="1453">$I553*XR553</f>
        <v>0</v>
      </c>
      <c r="XY553" s="25">
        <f t="shared" ref="XY553:XY561" si="1454">$J553*XS553</f>
        <v>0</v>
      </c>
      <c r="XZ553" s="25">
        <f t="shared" ref="XZ553:XZ561" si="1455">$K553*XT553</f>
        <v>0</v>
      </c>
      <c r="YA553" s="51"/>
      <c r="YB553" s="51"/>
      <c r="YC553" s="51"/>
      <c r="YD553" s="25">
        <f t="shared" ref="YD553:YD561" si="1456">$I553*YD$564</f>
        <v>6588.6</v>
      </c>
      <c r="YE553" s="25">
        <f t="shared" ref="YE553:YE561" si="1457">$J553*YE$564</f>
        <v>6794.86</v>
      </c>
      <c r="YF553" s="25">
        <f t="shared" ref="YF553:YF561" si="1458">$K553*YF$564</f>
        <v>6794.86</v>
      </c>
      <c r="YG553" s="51"/>
      <c r="YH553" s="51"/>
      <c r="YI553" s="51"/>
      <c r="YJ553" s="25">
        <f t="shared" si="1241"/>
        <v>0</v>
      </c>
      <c r="YK553" s="25">
        <f t="shared" si="1241"/>
        <v>0</v>
      </c>
      <c r="YL553" s="25">
        <f t="shared" si="1241"/>
        <v>0</v>
      </c>
      <c r="YM553" s="30"/>
      <c r="YN553" s="30"/>
      <c r="YO553" s="30"/>
      <c r="YP553" s="51"/>
      <c r="YQ553" s="51"/>
      <c r="YR553" s="51"/>
      <c r="YS553" s="25">
        <f t="shared" ref="YS553:YS561" si="1459">$I553*YM553</f>
        <v>0</v>
      </c>
      <c r="YT553" s="25">
        <f t="shared" ref="YT553:YT561" si="1460">$J553*YN553</f>
        <v>0</v>
      </c>
      <c r="YU553" s="25">
        <f t="shared" ref="YU553:YU561" si="1461">$K553*YO553</f>
        <v>0</v>
      </c>
      <c r="YV553" s="51"/>
      <c r="YW553" s="51"/>
      <c r="YX553" s="51"/>
      <c r="YY553" s="25">
        <f t="shared" ref="YY553:YY561" si="1462">$I553*YY$564</f>
        <v>7363.49</v>
      </c>
      <c r="YZ553" s="25">
        <f t="shared" ref="YZ553:YZ561" si="1463">$J553*YZ$564</f>
        <v>7522.47</v>
      </c>
      <c r="ZA553" s="25">
        <f t="shared" ref="ZA553:ZA561" si="1464">$K553*ZA$564</f>
        <v>7522.47</v>
      </c>
      <c r="ZB553" s="51"/>
      <c r="ZC553" s="51"/>
      <c r="ZD553" s="51"/>
      <c r="ZE553" s="25">
        <f t="shared" si="1242"/>
        <v>0</v>
      </c>
      <c r="ZF553" s="25">
        <f t="shared" si="1242"/>
        <v>0</v>
      </c>
      <c r="ZG553" s="25">
        <f t="shared" si="1242"/>
        <v>0</v>
      </c>
      <c r="ZH553" s="30"/>
      <c r="ZI553" s="30"/>
      <c r="ZJ553" s="30"/>
      <c r="ZK553" s="51"/>
      <c r="ZL553" s="51"/>
      <c r="ZM553" s="51"/>
      <c r="ZN553" s="25">
        <f t="shared" ref="ZN553:ZN561" si="1465">$I553*ZH553</f>
        <v>0</v>
      </c>
      <c r="ZO553" s="25">
        <f t="shared" ref="ZO553:ZO561" si="1466">$J553*ZI553</f>
        <v>0</v>
      </c>
      <c r="ZP553" s="25">
        <f t="shared" ref="ZP553:ZP561" si="1467">$K553*ZJ553</f>
        <v>0</v>
      </c>
      <c r="ZQ553" s="51"/>
      <c r="ZR553" s="51"/>
      <c r="ZS553" s="51"/>
      <c r="ZT553" s="25">
        <f t="shared" ref="ZT553:ZT561" si="1468">$I553*ZT$564</f>
        <v>7144.48</v>
      </c>
      <c r="ZU553" s="25">
        <f t="shared" ref="ZU553:ZU561" si="1469">$J553*ZU$564</f>
        <v>7166.01</v>
      </c>
      <c r="ZV553" s="25">
        <f t="shared" ref="ZV553:ZV561" si="1470">$K553*ZV$564</f>
        <v>7166.01</v>
      </c>
      <c r="ZW553" s="51"/>
      <c r="ZX553" s="51"/>
      <c r="ZY553" s="51"/>
      <c r="ZZ553" s="25">
        <f t="shared" si="1243"/>
        <v>0</v>
      </c>
      <c r="AAA553" s="25">
        <f t="shared" si="1243"/>
        <v>0</v>
      </c>
      <c r="AAB553" s="25">
        <f t="shared" si="124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71">$I553*AAC553</f>
        <v>0</v>
      </c>
      <c r="AAJ553" s="25">
        <f t="shared" ref="AAJ553:AAJ561" si="1472">$J553*AAD553</f>
        <v>0</v>
      </c>
      <c r="AAK553" s="25">
        <f t="shared" ref="AAK553:AAK561" si="1473">$K553*AAE553</f>
        <v>0</v>
      </c>
      <c r="AAL553" s="51"/>
      <c r="AAM553" s="51"/>
      <c r="AAN553" s="51"/>
      <c r="AAO553" s="25">
        <f t="shared" ref="AAO553:AAO561" si="1474">$I553*AAO$564</f>
        <v>9308.4599999999991</v>
      </c>
      <c r="AAP553" s="25">
        <f t="shared" ref="AAP553:AAP561" si="1475">$J553*AAP$564</f>
        <v>9406.86</v>
      </c>
      <c r="AAQ553" s="25">
        <f t="shared" ref="AAQ553:AAQ561" si="1476">$K553*AAQ$564</f>
        <v>9406.86</v>
      </c>
      <c r="AAR553" s="51"/>
      <c r="AAS553" s="51"/>
      <c r="AAT553" s="51"/>
      <c r="AAU553" s="25">
        <f t="shared" si="1244"/>
        <v>0</v>
      </c>
      <c r="AAV553" s="25">
        <f t="shared" si="1244"/>
        <v>0</v>
      </c>
      <c r="AAW553" s="25">
        <f t="shared" si="124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77">$I553*AAX553</f>
        <v>0</v>
      </c>
      <c r="ABE553" s="25">
        <f t="shared" ref="ABE553:ABE561" si="1478">$J553*AAY553</f>
        <v>0</v>
      </c>
      <c r="ABF553" s="25">
        <f t="shared" ref="ABF553:ABF561" si="1479">$K553*AAZ553</f>
        <v>0</v>
      </c>
      <c r="ABG553" s="51"/>
      <c r="ABH553" s="51"/>
      <c r="ABI553" s="51"/>
      <c r="ABJ553" s="25">
        <f t="shared" ref="ABJ553:ABJ561" si="1480">$I553*ABJ$564</f>
        <v>5928.31</v>
      </c>
      <c r="ABK553" s="25">
        <f t="shared" ref="ABK553:ABK561" si="1481">$J553*ABK$564</f>
        <v>6097.54</v>
      </c>
      <c r="ABL553" s="25">
        <f t="shared" ref="ABL553:ABL561" si="1482">$K553*ABL$564</f>
        <v>6097.54</v>
      </c>
      <c r="ABM553" s="51"/>
      <c r="ABN553" s="51"/>
      <c r="ABO553" s="51"/>
      <c r="ABP553" s="25">
        <f t="shared" si="1245"/>
        <v>0</v>
      </c>
      <c r="ABQ553" s="25">
        <f t="shared" si="1245"/>
        <v>0</v>
      </c>
      <c r="ABR553" s="25">
        <f t="shared" si="124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83">$I553*ABS553</f>
        <v>0</v>
      </c>
      <c r="ABZ553" s="25">
        <f t="shared" ref="ABZ553:ABZ561" si="1484">$J553*ABT553</f>
        <v>0</v>
      </c>
      <c r="ACA553" s="25">
        <f t="shared" ref="ACA553:ACA561" si="1485">$K553*ABU553</f>
        <v>0</v>
      </c>
      <c r="ACB553" s="51"/>
      <c r="ACC553" s="51"/>
      <c r="ACD553" s="51"/>
      <c r="ACE553" s="25">
        <f t="shared" ref="ACE553:ACE561" si="1486">$I553*ACE$564</f>
        <v>7216.81</v>
      </c>
      <c r="ACF553" s="25">
        <f t="shared" ref="ACF553:ACF561" si="1487">$J553*ACF$564</f>
        <v>7293.57</v>
      </c>
      <c r="ACG553" s="25">
        <f t="shared" ref="ACG553:ACG561" si="1488">$K553*ACG$564</f>
        <v>7293.57</v>
      </c>
      <c r="ACH553" s="51"/>
      <c r="ACI553" s="51"/>
      <c r="ACJ553" s="51"/>
      <c r="ACK553" s="25">
        <f t="shared" si="1246"/>
        <v>0</v>
      </c>
      <c r="ACL553" s="25">
        <f t="shared" si="1246"/>
        <v>0</v>
      </c>
      <c r="ACM553" s="25">
        <f t="shared" si="124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89">$I553*ACN553</f>
        <v>0</v>
      </c>
      <c r="ACU553" s="25">
        <f t="shared" ref="ACU553:ACU561" si="1490">$J553*ACO553</f>
        <v>0</v>
      </c>
      <c r="ACV553" s="25">
        <f t="shared" ref="ACV553:ACV561" si="1491">$K553*ACP553</f>
        <v>0</v>
      </c>
      <c r="ACW553" s="51"/>
      <c r="ACX553" s="51"/>
      <c r="ACY553" s="51"/>
      <c r="ACZ553" s="25">
        <f t="shared" ref="ACZ553:ACZ561" si="1492">$I553*ACZ$564</f>
        <v>7621.53</v>
      </c>
      <c r="ADA553" s="25">
        <f t="shared" ref="ADA553:ADA561" si="1493">$J553*ADA$564</f>
        <v>7842</v>
      </c>
      <c r="ADB553" s="25">
        <f t="shared" ref="ADB553:ADB561" si="1494">$K553*ADB$564</f>
        <v>7842</v>
      </c>
      <c r="ADC553" s="51"/>
      <c r="ADD553" s="51"/>
      <c r="ADE553" s="51"/>
      <c r="ADF553" s="25">
        <f t="shared" si="1247"/>
        <v>0</v>
      </c>
      <c r="ADG553" s="25">
        <f t="shared" si="1247"/>
        <v>0</v>
      </c>
      <c r="ADH553" s="25">
        <f t="shared" si="1247"/>
        <v>0</v>
      </c>
      <c r="ADI553" s="107"/>
      <c r="ADJ553" s="107"/>
      <c r="ADK553" s="107"/>
      <c r="ADL553" s="51"/>
      <c r="ADM553" s="51"/>
      <c r="ADN553" s="51"/>
      <c r="ADO553" s="25">
        <f t="shared" ref="ADO553:ADO561" si="1495">$I553*ADI553</f>
        <v>0</v>
      </c>
      <c r="ADP553" s="25">
        <f t="shared" ref="ADP553:ADP561" si="1496">$J553*ADJ553</f>
        <v>0</v>
      </c>
      <c r="ADQ553" s="25">
        <f t="shared" ref="ADQ553:ADQ561" si="1497">$K553*ADK553</f>
        <v>0</v>
      </c>
      <c r="ADR553" s="51"/>
      <c r="ADS553" s="51"/>
      <c r="ADT553" s="51"/>
      <c r="ADU553" s="25">
        <f t="shared" ref="ADU553:ADU561" si="1498">$I553*ADU$564</f>
        <v>5128.03</v>
      </c>
      <c r="ADV553" s="25">
        <f t="shared" ref="ADV553:ADV561" si="1499">$J553*ADV$564</f>
        <v>6520.53</v>
      </c>
      <c r="ADW553" s="25">
        <f t="shared" ref="ADW553:ADW561" si="1500">$K553*ADW$564</f>
        <v>6520.53</v>
      </c>
      <c r="ADX553" s="51"/>
      <c r="ADY553" s="51"/>
      <c r="ADZ553" s="51"/>
      <c r="AEA553" s="25">
        <f t="shared" si="1248"/>
        <v>0</v>
      </c>
      <c r="AEB553" s="25">
        <f t="shared" si="1248"/>
        <v>0</v>
      </c>
      <c r="AEC553" s="25">
        <f t="shared" si="124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01">$I553*AED553</f>
        <v>0</v>
      </c>
      <c r="AEK553" s="25">
        <f t="shared" ref="AEK553:AEK561" si="1502">$J553*AEE553</f>
        <v>0</v>
      </c>
      <c r="AEL553" s="25">
        <f t="shared" ref="AEL553:AEL561" si="1503">$K553*AEF553</f>
        <v>0</v>
      </c>
      <c r="AEM553" s="51"/>
      <c r="AEN553" s="51"/>
      <c r="AEO553" s="51"/>
      <c r="AEP553" s="25">
        <f t="shared" ref="AEP553:AEP561" si="1504">$I553*AEP$564</f>
        <v>8183.51</v>
      </c>
      <c r="AEQ553" s="25">
        <f t="shared" ref="AEQ553:AEQ561" si="1505">$J553*AEQ$564</f>
        <v>8327.0400000000009</v>
      </c>
      <c r="AER553" s="25">
        <f t="shared" ref="AER553:AER561" si="1506">$K553*AER$564</f>
        <v>8327.0400000000009</v>
      </c>
      <c r="AES553" s="51"/>
      <c r="AET553" s="51"/>
      <c r="AEU553" s="51"/>
      <c r="AEV553" s="25">
        <f t="shared" si="1249"/>
        <v>0</v>
      </c>
      <c r="AEW553" s="25">
        <f t="shared" si="1249"/>
        <v>0</v>
      </c>
      <c r="AEX553" s="25">
        <f t="shared" si="124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07">$I553*AEY553</f>
        <v>0</v>
      </c>
      <c r="AFF553" s="25">
        <f t="shared" ref="AFF553:AFF561" si="1508">$J553*AEZ553</f>
        <v>0</v>
      </c>
      <c r="AFG553" s="25">
        <f t="shared" ref="AFG553:AFG561" si="1509">$K553*AFA553</f>
        <v>0</v>
      </c>
      <c r="AFH553" s="51"/>
      <c r="AFI553" s="51"/>
      <c r="AFJ553" s="51"/>
      <c r="AFK553" s="25">
        <f t="shared" ref="AFK553:AFK561" si="1510">$I553*AFK$564</f>
        <v>7983.35</v>
      </c>
      <c r="AFL553" s="25">
        <f t="shared" ref="AFL553:AFL561" si="1511">$J553*AFL$564</f>
        <v>8220.4599999999991</v>
      </c>
      <c r="AFM553" s="25">
        <f t="shared" ref="AFM553:AFM561" si="1512">$K553*AFM$564</f>
        <v>8220.4599999999991</v>
      </c>
      <c r="AFN553" s="51"/>
      <c r="AFO553" s="51"/>
      <c r="AFP553" s="51"/>
      <c r="AFQ553" s="25">
        <f t="shared" si="1250"/>
        <v>0</v>
      </c>
      <c r="AFR553" s="25">
        <f t="shared" si="1250"/>
        <v>0</v>
      </c>
      <c r="AFS553" s="25">
        <f t="shared" si="125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13">$I553*AFT553</f>
        <v>0</v>
      </c>
      <c r="AGA553" s="25">
        <f t="shared" ref="AGA553:AGA561" si="1514">$J553*AFU553</f>
        <v>0</v>
      </c>
      <c r="AGB553" s="25">
        <f t="shared" ref="AGB553:AGB561" si="1515">$K553*AFV553</f>
        <v>0</v>
      </c>
      <c r="AGC553" s="51"/>
      <c r="AGD553" s="51"/>
      <c r="AGE553" s="51"/>
      <c r="AGF553" s="25">
        <f t="shared" ref="AGF553:AGF561" si="1516">$I553*AGF$564</f>
        <v>8433.7999999999993</v>
      </c>
      <c r="AGG553" s="25">
        <f t="shared" ref="AGG553:AGG561" si="1517">$J553*AGG$564</f>
        <v>8709.58</v>
      </c>
      <c r="AGH553" s="25">
        <f t="shared" ref="AGH553:AGH561" si="1518">$K553*AGH$564</f>
        <v>8709.58</v>
      </c>
      <c r="AGI553" s="51"/>
      <c r="AGJ553" s="51"/>
      <c r="AGK553" s="51"/>
      <c r="AGL553" s="25">
        <f t="shared" si="1251"/>
        <v>0</v>
      </c>
      <c r="AGM553" s="25">
        <f t="shared" si="1251"/>
        <v>0</v>
      </c>
      <c r="AGN553" s="25">
        <f t="shared" si="125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19">$I553*AGO553</f>
        <v>0</v>
      </c>
      <c r="AGV553" s="25">
        <f t="shared" ref="AGV553:AGV561" si="1520">$J553*AGP553</f>
        <v>0</v>
      </c>
      <c r="AGW553" s="25">
        <f t="shared" ref="AGW553:AGW561" si="1521">$K553*AGQ553</f>
        <v>0</v>
      </c>
      <c r="AGX553" s="51"/>
      <c r="AGY553" s="51"/>
      <c r="AGZ553" s="51"/>
      <c r="AHA553" s="25">
        <f t="shared" ref="AHA553:AHA561" si="1522">$I553*AHA$564</f>
        <v>11872.54</v>
      </c>
      <c r="AHB553" s="25">
        <f t="shared" ref="AHB553:AHB561" si="1523">$J553*AHB$564</f>
        <v>12131.81</v>
      </c>
      <c r="AHC553" s="25">
        <f t="shared" ref="AHC553:AHC561" si="1524">$K553*AHC$564</f>
        <v>12131.81</v>
      </c>
      <c r="AHD553" s="51"/>
      <c r="AHE553" s="51"/>
      <c r="AHF553" s="51"/>
      <c r="AHG553" s="25">
        <f t="shared" si="1252"/>
        <v>0</v>
      </c>
      <c r="AHH553" s="25">
        <f t="shared" si="1252"/>
        <v>0</v>
      </c>
      <c r="AHI553" s="25">
        <f t="shared" si="12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25">$I553*AHJ553</f>
        <v>0</v>
      </c>
      <c r="AHQ553" s="25">
        <f t="shared" ref="AHQ553:AHQ561" si="1526">$J553*AHK553</f>
        <v>0</v>
      </c>
      <c r="AHR553" s="25">
        <f t="shared" ref="AHR553:AHR561" si="1527">$K553*AHL553</f>
        <v>0</v>
      </c>
      <c r="AHS553" s="51"/>
      <c r="AHT553" s="51"/>
      <c r="AHU553" s="51"/>
      <c r="AHV553" s="25">
        <f t="shared" ref="AHV553:AHV561" si="1528">$I553*AHV$564</f>
        <v>7539.38</v>
      </c>
      <c r="AHW553" s="25">
        <f t="shared" ref="AHW553:AHW561" si="1529">$J553*AHW$564</f>
        <v>7663</v>
      </c>
      <c r="AHX553" s="25">
        <f t="shared" ref="AHX553:AHX561" si="1530">$K553*AHX$564</f>
        <v>7663</v>
      </c>
      <c r="AHY553" s="51"/>
      <c r="AHZ553" s="51"/>
      <c r="AIA553" s="51"/>
      <c r="AIB553" s="25">
        <f t="shared" si="1253"/>
        <v>0</v>
      </c>
      <c r="AIC553" s="25">
        <f t="shared" si="1253"/>
        <v>0</v>
      </c>
      <c r="AID553" s="25">
        <f t="shared" si="12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31">$I553*AIE553</f>
        <v>0</v>
      </c>
      <c r="AIL553" s="25">
        <f t="shared" ref="AIL553:AIL561" si="1532">$J553*AIF553</f>
        <v>0</v>
      </c>
      <c r="AIM553" s="25">
        <f t="shared" ref="AIM553:AIM561" si="1533">$K553*AIG553</f>
        <v>0</v>
      </c>
      <c r="AIN553" s="51"/>
      <c r="AIO553" s="51"/>
      <c r="AIP553" s="51"/>
      <c r="AIQ553" s="25">
        <f t="shared" ref="AIQ553:AIQ561" si="1534">$I553*AIQ$564</f>
        <v>0</v>
      </c>
      <c r="AIR553" s="25">
        <f t="shared" ref="AIR553:AIR561" si="1535">$J553*AIR$564</f>
        <v>0</v>
      </c>
      <c r="AIS553" s="25">
        <f t="shared" ref="AIS553:AIS561" si="1536">$K553*AIS$564</f>
        <v>0</v>
      </c>
      <c r="AIT553" s="51"/>
      <c r="AIU553" s="51"/>
      <c r="AIV553" s="51"/>
      <c r="AIW553" s="25">
        <f t="shared" si="1254"/>
        <v>0</v>
      </c>
      <c r="AIX553" s="25">
        <f t="shared" si="1254"/>
        <v>0</v>
      </c>
      <c r="AIY553" s="25">
        <f t="shared" si="125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37">$I553*AIZ553</f>
        <v>0</v>
      </c>
      <c r="AJG553" s="25">
        <f t="shared" ref="AJG553:AJG561" si="1538">$J553*AJA553</f>
        <v>0</v>
      </c>
      <c r="AJH553" s="25">
        <f t="shared" ref="AJH553:AJH561" si="1539">$K553*AJB553</f>
        <v>0</v>
      </c>
      <c r="AJI553" s="51"/>
      <c r="AJJ553" s="51"/>
      <c r="AJK553" s="51"/>
      <c r="AJL553" s="25">
        <f t="shared" ref="AJL553:AJL561" si="1540">$I553*AJL$564</f>
        <v>8077.23</v>
      </c>
      <c r="AJM553" s="25">
        <f t="shared" ref="AJM553:AJM561" si="1541">$J553*AJM$564</f>
        <v>8199.1299999999992</v>
      </c>
      <c r="AJN553" s="25">
        <f t="shared" ref="AJN553:AJN561" si="1542">$K553*AJN$564</f>
        <v>8199.1299999999992</v>
      </c>
      <c r="AJO553" s="51"/>
      <c r="AJP553" s="51"/>
      <c r="AJQ553" s="51"/>
      <c r="AJR553" s="25">
        <f t="shared" si="1255"/>
        <v>0</v>
      </c>
      <c r="AJS553" s="25">
        <f t="shared" si="1255"/>
        <v>0</v>
      </c>
      <c r="AJT553" s="25">
        <f t="shared" si="125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43">$I553*AJU553</f>
        <v>0</v>
      </c>
      <c r="AKB553" s="25">
        <f t="shared" ref="AKB553:AKB561" si="1544">$J553*AJV553</f>
        <v>0</v>
      </c>
      <c r="AKC553" s="25">
        <f t="shared" ref="AKC553:AKC561" si="1545">$K553*AJW553</f>
        <v>0</v>
      </c>
      <c r="AKD553" s="51"/>
      <c r="AKE553" s="51"/>
      <c r="AKF553" s="51"/>
      <c r="AKG553" s="25">
        <f t="shared" ref="AKG553:AKG561" si="1546">$I553*AKG$564</f>
        <v>7800.05</v>
      </c>
      <c r="AKH553" s="25">
        <f t="shared" ref="AKH553:AKH561" si="1547">$J553*AKH$564</f>
        <v>8061.97</v>
      </c>
      <c r="AKI553" s="25">
        <f t="shared" ref="AKI553:AKI561" si="1548">$K553*AKI$564</f>
        <v>8061.97</v>
      </c>
      <c r="AKJ553" s="51"/>
      <c r="AKK553" s="51"/>
      <c r="AKL553" s="51"/>
      <c r="AKM553" s="25">
        <f t="shared" si="1256"/>
        <v>0</v>
      </c>
      <c r="AKN553" s="25">
        <f t="shared" si="1256"/>
        <v>0</v>
      </c>
      <c r="AKO553" s="25">
        <f t="shared" si="125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49">$I553*AKP553</f>
        <v>0</v>
      </c>
      <c r="AKW553" s="25">
        <f t="shared" ref="AKW553:AKW561" si="1550">$J553*AKQ553</f>
        <v>0</v>
      </c>
      <c r="AKX553" s="25">
        <f t="shared" ref="AKX553:AKX561" si="1551">$K553*AKR553</f>
        <v>0</v>
      </c>
      <c r="AKY553" s="51"/>
      <c r="AKZ553" s="51"/>
      <c r="ALA553" s="51"/>
      <c r="ALB553" s="25">
        <f t="shared" ref="ALB553:ALB561" si="1552">$I553*ALB$564</f>
        <v>7803.93</v>
      </c>
      <c r="ALC553" s="25">
        <f t="shared" ref="ALC553:ALC561" si="1553">$J553*ALC$564</f>
        <v>7986.62</v>
      </c>
      <c r="ALD553" s="25">
        <f t="shared" ref="ALD553:ALD561" si="1554">$K553*ALD$564</f>
        <v>7986.62</v>
      </c>
      <c r="ALE553" s="51"/>
      <c r="ALF553" s="51"/>
      <c r="ALG553" s="51"/>
      <c r="ALH553" s="25">
        <f t="shared" si="1257"/>
        <v>0</v>
      </c>
      <c r="ALI553" s="25">
        <f t="shared" si="1257"/>
        <v>0</v>
      </c>
      <c r="ALJ553" s="25">
        <f t="shared" si="125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55">$I553*ALK553</f>
        <v>0</v>
      </c>
      <c r="ALR553" s="25">
        <f t="shared" ref="ALR553:ALR561" si="1556">$J553*ALL553</f>
        <v>0</v>
      </c>
      <c r="ALS553" s="25">
        <f t="shared" ref="ALS553:ALS561" si="1557">$K553*ALM553</f>
        <v>0</v>
      </c>
      <c r="ALT553" s="51"/>
      <c r="ALU553" s="51"/>
      <c r="ALV553" s="51"/>
      <c r="ALW553" s="25">
        <f t="shared" ref="ALW553:ALW561" si="1558">$I553*ALW$564</f>
        <v>9228.4699999999993</v>
      </c>
      <c r="ALX553" s="25">
        <f t="shared" ref="ALX553:ALX561" si="1559">$J553*ALX$564</f>
        <v>9362.6</v>
      </c>
      <c r="ALY553" s="25">
        <f t="shared" ref="ALY553:ALY561" si="1560">$K553*ALY$564</f>
        <v>9362.6</v>
      </c>
      <c r="ALZ553" s="51"/>
      <c r="AMA553" s="51"/>
      <c r="AMB553" s="51"/>
      <c r="AMC553" s="25">
        <f t="shared" si="1258"/>
        <v>0</v>
      </c>
      <c r="AMD553" s="25">
        <f t="shared" si="1258"/>
        <v>0</v>
      </c>
      <c r="AME553" s="25">
        <f t="shared" si="125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61">$I553*AMF553</f>
        <v>17853.66</v>
      </c>
      <c r="AMM553" s="25">
        <f t="shared" ref="AMM553:AMM561" si="1562">$J553*AMG553</f>
        <v>17853.66</v>
      </c>
      <c r="AMN553" s="25">
        <f t="shared" ref="AMN553:AMN561" si="1563">$K553*AMH553</f>
        <v>17853.66</v>
      </c>
      <c r="AMO553" s="51"/>
      <c r="AMP553" s="51"/>
      <c r="AMQ553" s="51"/>
      <c r="AMR553" s="25">
        <f t="shared" ref="AMR553:AMR561" si="1564">$I553*AMR$564</f>
        <v>7664.06</v>
      </c>
      <c r="AMS553" s="25">
        <f t="shared" ref="AMS553:AMS561" si="1565">$J553*AMS$564</f>
        <v>7891.88</v>
      </c>
      <c r="AMT553" s="25">
        <f t="shared" ref="AMT553:AMT561" si="1566">$K553*AMT$564</f>
        <v>7891.88</v>
      </c>
      <c r="AMU553" s="51"/>
      <c r="AMV553" s="51"/>
      <c r="AMW553" s="51"/>
      <c r="AMX553" s="25">
        <f t="shared" si="1259"/>
        <v>7664.06</v>
      </c>
      <c r="AMY553" s="25">
        <f t="shared" si="1259"/>
        <v>7891.88</v>
      </c>
      <c r="AMZ553" s="25">
        <f t="shared" si="125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67">$I553*ANA553</f>
        <v>0</v>
      </c>
      <c r="ANH553" s="25">
        <f t="shared" ref="ANH553:ANH561" si="1568">$J553*ANB553</f>
        <v>0</v>
      </c>
      <c r="ANI553" s="25">
        <f t="shared" ref="ANI553:ANI561" si="1569">$K553*ANC553</f>
        <v>0</v>
      </c>
      <c r="ANJ553" s="51"/>
      <c r="ANK553" s="51"/>
      <c r="ANL553" s="51"/>
      <c r="ANM553" s="25">
        <f t="shared" ref="ANM553:ANM561" si="1570">$I553*ANM$564</f>
        <v>13462.69</v>
      </c>
      <c r="ANN553" s="25">
        <f t="shared" ref="ANN553:ANN561" si="1571">$J553*ANN$564</f>
        <v>0</v>
      </c>
      <c r="ANO553" s="25">
        <f t="shared" ref="ANO553:ANO561" si="1572">$K553*ANO$564</f>
        <v>0</v>
      </c>
      <c r="ANP553" s="51"/>
      <c r="ANQ553" s="51"/>
      <c r="ANR553" s="51"/>
      <c r="ANS553" s="25">
        <f t="shared" si="1260"/>
        <v>0</v>
      </c>
      <c r="ANT553" s="25">
        <f t="shared" si="1260"/>
        <v>0</v>
      </c>
      <c r="ANU553" s="25">
        <f t="shared" si="126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73">$I553*ANV553</f>
        <v>0</v>
      </c>
      <c r="AOC553" s="25">
        <f t="shared" ref="AOC553:AOC561" si="1574">$J553*ANW553</f>
        <v>0</v>
      </c>
      <c r="AOD553" s="25">
        <f t="shared" ref="AOD553:AOD561" si="1575">$K553*ANX553</f>
        <v>0</v>
      </c>
      <c r="AOE553" s="51"/>
      <c r="AOF553" s="51"/>
      <c r="AOG553" s="51"/>
      <c r="AOH553" s="25">
        <f t="shared" ref="AOH553:AOH561" si="1576">$I553*AOH$564</f>
        <v>7927.2</v>
      </c>
      <c r="AOI553" s="25">
        <f t="shared" ref="AOI553:AOI561" si="1577">$J553*AOI$564</f>
        <v>8174.36</v>
      </c>
      <c r="AOJ553" s="25">
        <f t="shared" ref="AOJ553:AOJ561" si="1578">$K553*AOJ$564</f>
        <v>8174.36</v>
      </c>
      <c r="AOK553" s="51"/>
      <c r="AOL553" s="51"/>
      <c r="AOM553" s="51"/>
      <c r="AON553" s="25">
        <f t="shared" si="1261"/>
        <v>0</v>
      </c>
      <c r="AOO553" s="25">
        <f t="shared" si="1261"/>
        <v>0</v>
      </c>
      <c r="AOP553" s="25">
        <f t="shared" si="126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79">$I553*AOQ553</f>
        <v>0</v>
      </c>
      <c r="AOX553" s="25">
        <f t="shared" ref="AOX553:AOX561" si="1580">$J553*AOR553</f>
        <v>0</v>
      </c>
      <c r="AOY553" s="25">
        <f t="shared" ref="AOY553:AOY561" si="1581">$K553*AOS553</f>
        <v>0</v>
      </c>
      <c r="AOZ553" s="51"/>
      <c r="APA553" s="51"/>
      <c r="APB553" s="51"/>
      <c r="APC553" s="25">
        <f t="shared" ref="APC553:APC561" si="1582">$I553*APC$564</f>
        <v>8913.27</v>
      </c>
      <c r="APD553" s="25">
        <f t="shared" ref="APD553:APD561" si="1583">$J553*APD$564</f>
        <v>9314.26</v>
      </c>
      <c r="APE553" s="25">
        <f t="shared" ref="APE553:APE561" si="1584">$K553*APE$564</f>
        <v>9314.26</v>
      </c>
      <c r="APF553" s="51"/>
      <c r="APG553" s="51"/>
      <c r="APH553" s="51"/>
      <c r="API553" s="25">
        <f t="shared" si="1262"/>
        <v>0</v>
      </c>
      <c r="APJ553" s="25">
        <f t="shared" si="1262"/>
        <v>0</v>
      </c>
      <c r="APK553" s="25">
        <f t="shared" si="126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85">$I553*APL553</f>
        <v>0</v>
      </c>
      <c r="APS553" s="25">
        <f t="shared" ref="APS553:APS561" si="1586">$J553*APM553</f>
        <v>0</v>
      </c>
      <c r="APT553" s="25">
        <f t="shared" ref="APT553:APT561" si="1587">$K553*APN553</f>
        <v>0</v>
      </c>
      <c r="APU553" s="51"/>
      <c r="APV553" s="51"/>
      <c r="APW553" s="51"/>
      <c r="APX553" s="25">
        <f t="shared" ref="APX553:APX561" si="1588">$I553*APX$564</f>
        <v>7821.64</v>
      </c>
      <c r="APY553" s="25">
        <f t="shared" ref="APY553:APY561" si="1589">$J553*APY$564</f>
        <v>8039.38</v>
      </c>
      <c r="APZ553" s="25">
        <f t="shared" ref="APZ553:APZ561" si="1590">$K553*APZ$564</f>
        <v>8039.38</v>
      </c>
      <c r="AQA553" s="51"/>
      <c r="AQB553" s="51"/>
      <c r="AQC553" s="51"/>
      <c r="AQD553" s="25">
        <f t="shared" si="1263"/>
        <v>0</v>
      </c>
      <c r="AQE553" s="25">
        <f t="shared" si="1263"/>
        <v>0</v>
      </c>
      <c r="AQF553" s="25">
        <f t="shared" si="126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591">$I553*AQG553</f>
        <v>0</v>
      </c>
      <c r="AQN553" s="25">
        <f t="shared" ref="AQN553:AQN561" si="1592">$J553*AQH553</f>
        <v>0</v>
      </c>
      <c r="AQO553" s="25">
        <f t="shared" ref="AQO553:AQO561" si="1593">$K553*AQI553</f>
        <v>0</v>
      </c>
      <c r="AQP553" s="51"/>
      <c r="AQQ553" s="51"/>
      <c r="AQR553" s="51"/>
      <c r="AQS553" s="25">
        <f t="shared" ref="AQS553:AQS561" si="1594">$I553*AQS$564</f>
        <v>7168.5</v>
      </c>
      <c r="AQT553" s="25">
        <f t="shared" ref="AQT553:AQT561" si="1595">$J553*AQT$564</f>
        <v>7397.62</v>
      </c>
      <c r="AQU553" s="25">
        <f t="shared" ref="AQU553:AQU561" si="1596">$K553*AQU$564</f>
        <v>7397.62</v>
      </c>
      <c r="AQV553" s="51"/>
      <c r="AQW553" s="51"/>
      <c r="AQX553" s="51"/>
      <c r="AQY553" s="25">
        <f t="shared" si="1264"/>
        <v>0</v>
      </c>
      <c r="AQZ553" s="25">
        <f t="shared" si="1264"/>
        <v>0</v>
      </c>
      <c r="ARA553" s="25">
        <f t="shared" si="126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597">$I553*ARB553</f>
        <v>17853.66</v>
      </c>
      <c r="ARI553" s="25">
        <f t="shared" ref="ARI553:ARI561" si="1598">$J553*ARC553</f>
        <v>17853.66</v>
      </c>
      <c r="ARJ553" s="25">
        <f t="shared" ref="ARJ553:ARJ561" si="1599">$K553*ARD553</f>
        <v>17853.66</v>
      </c>
      <c r="ARK553" s="51"/>
      <c r="ARL553" s="51"/>
      <c r="ARM553" s="51"/>
      <c r="ARN553" s="25">
        <f t="shared" ref="ARN553:ARN561" si="1600">$I553*ARN$564</f>
        <v>7511.93</v>
      </c>
      <c r="ARO553" s="25">
        <f t="shared" ref="ARO553:ARO561" si="1601">$J553*ARO$564</f>
        <v>7525.72</v>
      </c>
      <c r="ARP553" s="25">
        <f t="shared" ref="ARP553:ARP561" si="1602">$K553*ARP$564</f>
        <v>7525.72</v>
      </c>
      <c r="ARQ553" s="51"/>
      <c r="ARR553" s="51"/>
      <c r="ARS553" s="51"/>
      <c r="ART553" s="25">
        <f t="shared" si="1265"/>
        <v>7511.93</v>
      </c>
      <c r="ARU553" s="25">
        <f t="shared" si="1265"/>
        <v>7525.72</v>
      </c>
      <c r="ARV553" s="25">
        <f t="shared" si="126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03">$I553*ARW553</f>
        <v>0</v>
      </c>
      <c r="ASD553" s="25">
        <f t="shared" ref="ASD553:ASD561" si="1604">$J553*ARX553</f>
        <v>0</v>
      </c>
      <c r="ASE553" s="25">
        <f t="shared" ref="ASE553:ASE561" si="1605">$K553*ARY553</f>
        <v>0</v>
      </c>
      <c r="ASF553" s="51"/>
      <c r="ASG553" s="51"/>
      <c r="ASH553" s="51"/>
      <c r="ASI553" s="25">
        <f t="shared" ref="ASI553:ASI561" si="1606">$I553*ASI$564</f>
        <v>7967.21</v>
      </c>
      <c r="ASJ553" s="25">
        <f t="shared" ref="ASJ553:ASJ561" si="1607">$J553*ASJ$564</f>
        <v>7043.99</v>
      </c>
      <c r="ASK553" s="25">
        <f t="shared" ref="ASK553:ASK561" si="1608">$K553*ASK$564</f>
        <v>7043.99</v>
      </c>
      <c r="ASL553" s="51"/>
      <c r="ASM553" s="51"/>
      <c r="ASN553" s="51"/>
      <c r="ASO553" s="25">
        <f t="shared" si="1266"/>
        <v>0</v>
      </c>
      <c r="ASP553" s="25">
        <f t="shared" si="1266"/>
        <v>0</v>
      </c>
      <c r="ASQ553" s="25">
        <f t="shared" si="126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09">$I553*ASR553</f>
        <v>0</v>
      </c>
      <c r="ASY553" s="25">
        <f t="shared" ref="ASY553:ASY561" si="1610">$J553*ASS553</f>
        <v>0</v>
      </c>
      <c r="ASZ553" s="25">
        <f t="shared" ref="ASZ553:ASZ561" si="1611">$K553*AST553</f>
        <v>0</v>
      </c>
      <c r="ATA553" s="51"/>
      <c r="ATB553" s="51"/>
      <c r="ATC553" s="51"/>
      <c r="ATD553" s="25">
        <f t="shared" ref="ATD553:ATD561" si="1612">$I553*ATD$564</f>
        <v>6747.79</v>
      </c>
      <c r="ATE553" s="25">
        <f t="shared" ref="ATE553:ATE561" si="1613">$J553*ATE$564</f>
        <v>7085.24</v>
      </c>
      <c r="ATF553" s="25">
        <f t="shared" ref="ATF553:ATF561" si="1614">$K553*ATF$564</f>
        <v>7085.24</v>
      </c>
      <c r="ATG553" s="51"/>
      <c r="ATH553" s="51"/>
      <c r="ATI553" s="51"/>
      <c r="ATJ553" s="25">
        <f t="shared" si="1267"/>
        <v>0</v>
      </c>
      <c r="ATK553" s="25">
        <f t="shared" si="1267"/>
        <v>0</v>
      </c>
      <c r="ATL553" s="25">
        <f t="shared" si="126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15">$I553*ATM553</f>
        <v>0</v>
      </c>
      <c r="ATT553" s="25">
        <f t="shared" ref="ATT553:ATT561" si="1616">$J553*ATN553</f>
        <v>0</v>
      </c>
      <c r="ATU553" s="25">
        <f t="shared" ref="ATU553:ATU561" si="1617">$K553*ATO553</f>
        <v>0</v>
      </c>
      <c r="ATV553" s="51"/>
      <c r="ATW553" s="51"/>
      <c r="ATX553" s="51"/>
      <c r="ATY553" s="25">
        <f t="shared" ref="ATY553:ATY561" si="1618">$I553*ATY$564</f>
        <v>7504.2</v>
      </c>
      <c r="ATZ553" s="25">
        <f t="shared" ref="ATZ553:ATZ561" si="1619">$J553*ATZ$564</f>
        <v>6056.94</v>
      </c>
      <c r="AUA553" s="25">
        <f t="shared" ref="AUA553:AUA561" si="1620">$K553*AUA$564</f>
        <v>6056.94</v>
      </c>
      <c r="AUB553" s="51"/>
      <c r="AUC553" s="51"/>
      <c r="AUD553" s="51"/>
      <c r="AUE553" s="25">
        <f t="shared" si="1268"/>
        <v>0</v>
      </c>
      <c r="AUF553" s="25">
        <f t="shared" si="1268"/>
        <v>0</v>
      </c>
      <c r="AUG553" s="25">
        <f t="shared" si="12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21">$I553*AUH553</f>
        <v>17853.66</v>
      </c>
      <c r="AUO553" s="25">
        <f t="shared" ref="AUO553:AUO561" si="1622">$J553*AUI553</f>
        <v>17853.66</v>
      </c>
      <c r="AUP553" s="25">
        <f t="shared" ref="AUP553:AUP561" si="1623">$K553*AUJ553</f>
        <v>17853.66</v>
      </c>
      <c r="AUQ553" s="51"/>
      <c r="AUR553" s="51"/>
      <c r="AUS553" s="51"/>
      <c r="AUT553" s="25">
        <f t="shared" ref="AUT553:AUT561" si="1624">$I553*AUT$564</f>
        <v>8227.39</v>
      </c>
      <c r="AUU553" s="25">
        <f t="shared" ref="AUU553:AUU561" si="1625">$J553*AUU$564</f>
        <v>6572.95</v>
      </c>
      <c r="AUV553" s="25">
        <f t="shared" ref="AUV553:AUV561" si="1626">$K553*AUV$564</f>
        <v>6572.95</v>
      </c>
      <c r="AUW553" s="51"/>
      <c r="AUX553" s="51"/>
      <c r="AUY553" s="51"/>
      <c r="AUZ553" s="25">
        <f t="shared" si="1269"/>
        <v>8227.39</v>
      </c>
      <c r="AVA553" s="25">
        <f t="shared" si="1269"/>
        <v>6572.95</v>
      </c>
      <c r="AVB553" s="25">
        <f t="shared" si="1269"/>
        <v>6572.95</v>
      </c>
      <c r="AVC553" s="59">
        <f t="shared" si="1270"/>
        <v>4</v>
      </c>
      <c r="AVD553" s="59">
        <f t="shared" si="1270"/>
        <v>4</v>
      </c>
      <c r="AVE553" s="59">
        <f t="shared" si="1270"/>
        <v>4</v>
      </c>
      <c r="AVF553" s="25">
        <f t="shared" si="1270"/>
        <v>0</v>
      </c>
      <c r="AVG553" s="25">
        <f t="shared" si="1270"/>
        <v>0</v>
      </c>
      <c r="AVH553" s="25">
        <f t="shared" si="1270"/>
        <v>0</v>
      </c>
      <c r="AVI553" s="25">
        <f t="shared" si="1270"/>
        <v>71414.64</v>
      </c>
      <c r="AVJ553" s="25">
        <f t="shared" si="1270"/>
        <v>71414.64</v>
      </c>
      <c r="AVK553" s="25">
        <f t="shared" si="1270"/>
        <v>71414.64</v>
      </c>
      <c r="AVL553" s="51"/>
      <c r="AVM553" s="51"/>
      <c r="AVN553" s="51"/>
      <c r="AVO553" s="25"/>
      <c r="AVP553" s="25"/>
      <c r="AVQ553" s="25"/>
      <c r="AVR553" s="25">
        <f t="shared" si="1271"/>
        <v>0</v>
      </c>
      <c r="AVS553" s="25">
        <f t="shared" si="1271"/>
        <v>0</v>
      </c>
      <c r="AVT553" s="25">
        <f t="shared" si="1271"/>
        <v>0</v>
      </c>
      <c r="AVU553" s="25">
        <f t="shared" si="1271"/>
        <v>30547.919999999998</v>
      </c>
      <c r="AVV553" s="25">
        <f t="shared" si="1271"/>
        <v>29207.31</v>
      </c>
      <c r="AVW553" s="25">
        <f t="shared" si="1271"/>
        <v>29207.31</v>
      </c>
    </row>
    <row r="554" spans="1:1271" ht="24">
      <c r="A554" s="8" t="s">
        <v>183</v>
      </c>
      <c r="B554" s="88" t="s">
        <v>88</v>
      </c>
      <c r="C554" s="5"/>
      <c r="D554" s="121"/>
      <c r="E554" s="77"/>
      <c r="F554" s="38"/>
      <c r="G554" s="38"/>
      <c r="H554" s="38"/>
      <c r="I554" s="25">
        <f t="shared" si="1272"/>
        <v>17853.66</v>
      </c>
      <c r="J554" s="25">
        <f t="shared" si="1272"/>
        <v>17853.66</v>
      </c>
      <c r="K554" s="25">
        <f t="shared" si="1272"/>
        <v>17853.66</v>
      </c>
      <c r="L554" s="30"/>
      <c r="M554" s="30"/>
      <c r="N554" s="30"/>
      <c r="O554" s="51"/>
      <c r="P554" s="51"/>
      <c r="Q554" s="51"/>
      <c r="R554" s="25">
        <f t="shared" si="1273"/>
        <v>0</v>
      </c>
      <c r="S554" s="25">
        <f t="shared" si="1274"/>
        <v>0</v>
      </c>
      <c r="T554" s="25">
        <f t="shared" si="1275"/>
        <v>0</v>
      </c>
      <c r="U554" s="51"/>
      <c r="V554" s="51"/>
      <c r="W554" s="51"/>
      <c r="X554" s="25">
        <f t="shared" si="1276"/>
        <v>14285.82</v>
      </c>
      <c r="Y554" s="25">
        <f t="shared" si="1277"/>
        <v>0</v>
      </c>
      <c r="Z554" s="25">
        <f t="shared" si="1278"/>
        <v>0</v>
      </c>
      <c r="AA554" s="51"/>
      <c r="AB554" s="51"/>
      <c r="AC554" s="51"/>
      <c r="AD554" s="25">
        <f t="shared" si="1211"/>
        <v>0</v>
      </c>
      <c r="AE554" s="25">
        <f t="shared" si="1211"/>
        <v>0</v>
      </c>
      <c r="AF554" s="25">
        <f t="shared" si="1211"/>
        <v>0</v>
      </c>
      <c r="AG554" s="30"/>
      <c r="AH554" s="30"/>
      <c r="AI554" s="30"/>
      <c r="AJ554" s="51"/>
      <c r="AK554" s="51"/>
      <c r="AL554" s="51"/>
      <c r="AM554" s="25">
        <f t="shared" si="1279"/>
        <v>0</v>
      </c>
      <c r="AN554" s="25">
        <f t="shared" si="1280"/>
        <v>0</v>
      </c>
      <c r="AO554" s="25">
        <f t="shared" si="1281"/>
        <v>0</v>
      </c>
      <c r="AP554" s="51"/>
      <c r="AQ554" s="51"/>
      <c r="AR554" s="51"/>
      <c r="AS554" s="25">
        <f t="shared" si="1282"/>
        <v>8789.8799999999992</v>
      </c>
      <c r="AT554" s="25">
        <f t="shared" si="1283"/>
        <v>6762.23</v>
      </c>
      <c r="AU554" s="25">
        <f t="shared" si="1284"/>
        <v>6762.23</v>
      </c>
      <c r="AV554" s="51"/>
      <c r="AW554" s="51"/>
      <c r="AX554" s="51"/>
      <c r="AY554" s="25">
        <f t="shared" si="1212"/>
        <v>0</v>
      </c>
      <c r="AZ554" s="25">
        <f t="shared" si="1212"/>
        <v>0</v>
      </c>
      <c r="BA554" s="25">
        <f t="shared" si="1212"/>
        <v>0</v>
      </c>
      <c r="BB554" s="30"/>
      <c r="BC554" s="30"/>
      <c r="BD554" s="30"/>
      <c r="BE554" s="51"/>
      <c r="BF554" s="51"/>
      <c r="BG554" s="51"/>
      <c r="BH554" s="25">
        <f t="shared" si="1285"/>
        <v>0</v>
      </c>
      <c r="BI554" s="25">
        <f t="shared" si="1286"/>
        <v>0</v>
      </c>
      <c r="BJ554" s="25">
        <f t="shared" si="1287"/>
        <v>0</v>
      </c>
      <c r="BK554" s="51"/>
      <c r="BL554" s="51"/>
      <c r="BM554" s="51"/>
      <c r="BN554" s="25">
        <f t="shared" si="1288"/>
        <v>8498.91</v>
      </c>
      <c r="BO554" s="25">
        <f t="shared" si="1289"/>
        <v>9044.3799999999992</v>
      </c>
      <c r="BP554" s="25">
        <f t="shared" si="1290"/>
        <v>9044.3799999999992</v>
      </c>
      <c r="BQ554" s="51"/>
      <c r="BR554" s="51"/>
      <c r="BS554" s="51"/>
      <c r="BT554" s="25">
        <f t="shared" si="1213"/>
        <v>0</v>
      </c>
      <c r="BU554" s="25">
        <f t="shared" si="1213"/>
        <v>0</v>
      </c>
      <c r="BV554" s="25">
        <f t="shared" si="1213"/>
        <v>0</v>
      </c>
      <c r="BW554" s="30"/>
      <c r="BX554" s="30"/>
      <c r="BY554" s="30"/>
      <c r="BZ554" s="51"/>
      <c r="CA554" s="51"/>
      <c r="CB554" s="51"/>
      <c r="CC554" s="25">
        <f t="shared" si="1291"/>
        <v>0</v>
      </c>
      <c r="CD554" s="25">
        <f t="shared" si="1292"/>
        <v>0</v>
      </c>
      <c r="CE554" s="25">
        <f t="shared" si="1293"/>
        <v>0</v>
      </c>
      <c r="CF554" s="51"/>
      <c r="CG554" s="51"/>
      <c r="CH554" s="51"/>
      <c r="CI554" s="25">
        <f t="shared" si="1294"/>
        <v>0</v>
      </c>
      <c r="CJ554" s="25">
        <f t="shared" si="1295"/>
        <v>0</v>
      </c>
      <c r="CK554" s="25">
        <f t="shared" si="1296"/>
        <v>0</v>
      </c>
      <c r="CL554" s="51"/>
      <c r="CM554" s="51"/>
      <c r="CN554" s="51"/>
      <c r="CO554" s="25">
        <f t="shared" si="1214"/>
        <v>0</v>
      </c>
      <c r="CP554" s="25">
        <f t="shared" si="1214"/>
        <v>0</v>
      </c>
      <c r="CQ554" s="25">
        <f t="shared" si="1214"/>
        <v>0</v>
      </c>
      <c r="CR554" s="30"/>
      <c r="CS554" s="30"/>
      <c r="CT554" s="30"/>
      <c r="CU554" s="51"/>
      <c r="CV554" s="51"/>
      <c r="CW554" s="51"/>
      <c r="CX554" s="25">
        <f t="shared" si="1297"/>
        <v>0</v>
      </c>
      <c r="CY554" s="25">
        <f t="shared" si="1298"/>
        <v>0</v>
      </c>
      <c r="CZ554" s="25">
        <f t="shared" si="1299"/>
        <v>0</v>
      </c>
      <c r="DA554" s="51"/>
      <c r="DB554" s="51"/>
      <c r="DC554" s="51"/>
      <c r="DD554" s="25">
        <f t="shared" si="1300"/>
        <v>9713.59</v>
      </c>
      <c r="DE554" s="25">
        <f t="shared" si="1301"/>
        <v>10088.64</v>
      </c>
      <c r="DF554" s="25">
        <f t="shared" si="1302"/>
        <v>10088.64</v>
      </c>
      <c r="DG554" s="51"/>
      <c r="DH554" s="51"/>
      <c r="DI554" s="51"/>
      <c r="DJ554" s="25">
        <f t="shared" si="1215"/>
        <v>0</v>
      </c>
      <c r="DK554" s="25">
        <f t="shared" si="1215"/>
        <v>0</v>
      </c>
      <c r="DL554" s="25">
        <f t="shared" si="1215"/>
        <v>0</v>
      </c>
      <c r="DM554" s="30"/>
      <c r="DN554" s="30"/>
      <c r="DO554" s="30"/>
      <c r="DP554" s="51"/>
      <c r="DQ554" s="51"/>
      <c r="DR554" s="51"/>
      <c r="DS554" s="25">
        <f t="shared" si="1303"/>
        <v>0</v>
      </c>
      <c r="DT554" s="25">
        <f t="shared" si="1304"/>
        <v>0</v>
      </c>
      <c r="DU554" s="25">
        <f t="shared" si="1305"/>
        <v>0</v>
      </c>
      <c r="DV554" s="51"/>
      <c r="DW554" s="51"/>
      <c r="DX554" s="51"/>
      <c r="DY554" s="25">
        <f t="shared" si="1306"/>
        <v>10208.02</v>
      </c>
      <c r="DZ554" s="25">
        <f t="shared" si="1307"/>
        <v>10573.94</v>
      </c>
      <c r="EA554" s="25">
        <f t="shared" si="1308"/>
        <v>10573.94</v>
      </c>
      <c r="EB554" s="51"/>
      <c r="EC554" s="51"/>
      <c r="ED554" s="51"/>
      <c r="EE554" s="25">
        <f t="shared" si="1216"/>
        <v>0</v>
      </c>
      <c r="EF554" s="25">
        <f t="shared" si="1216"/>
        <v>0</v>
      </c>
      <c r="EG554" s="25">
        <f t="shared" si="1216"/>
        <v>0</v>
      </c>
      <c r="EH554" s="30"/>
      <c r="EI554" s="30"/>
      <c r="EJ554" s="30"/>
      <c r="EK554" s="51"/>
      <c r="EL554" s="51"/>
      <c r="EM554" s="51"/>
      <c r="EN554" s="25">
        <f t="shared" si="1309"/>
        <v>0</v>
      </c>
      <c r="EO554" s="25">
        <f t="shared" si="1310"/>
        <v>0</v>
      </c>
      <c r="EP554" s="25">
        <f t="shared" si="1311"/>
        <v>0</v>
      </c>
      <c r="EQ554" s="51"/>
      <c r="ER554" s="51"/>
      <c r="ES554" s="51"/>
      <c r="ET554" s="25">
        <f t="shared" si="1312"/>
        <v>10452.879999999999</v>
      </c>
      <c r="EU554" s="25">
        <f t="shared" si="1313"/>
        <v>10757.65</v>
      </c>
      <c r="EV554" s="25">
        <f t="shared" si="1314"/>
        <v>10757.65</v>
      </c>
      <c r="EW554" s="51"/>
      <c r="EX554" s="51"/>
      <c r="EY554" s="51"/>
      <c r="EZ554" s="25">
        <f t="shared" si="1217"/>
        <v>0</v>
      </c>
      <c r="FA554" s="25">
        <f t="shared" si="1217"/>
        <v>0</v>
      </c>
      <c r="FB554" s="25">
        <f t="shared" si="1217"/>
        <v>0</v>
      </c>
      <c r="FC554" s="30"/>
      <c r="FD554" s="30"/>
      <c r="FE554" s="30"/>
      <c r="FF554" s="51"/>
      <c r="FG554" s="51"/>
      <c r="FH554" s="51"/>
      <c r="FI554" s="25">
        <f t="shared" si="1315"/>
        <v>0</v>
      </c>
      <c r="FJ554" s="25">
        <f t="shared" si="1316"/>
        <v>0</v>
      </c>
      <c r="FK554" s="25">
        <f t="shared" si="1317"/>
        <v>0</v>
      </c>
      <c r="FL554" s="51"/>
      <c r="FM554" s="51"/>
      <c r="FN554" s="51"/>
      <c r="FO554" s="25">
        <f t="shared" si="1318"/>
        <v>8330.82</v>
      </c>
      <c r="FP554" s="25">
        <f t="shared" si="1319"/>
        <v>7910.22</v>
      </c>
      <c r="FQ554" s="25">
        <f t="shared" si="1320"/>
        <v>7910.22</v>
      </c>
      <c r="FR554" s="51"/>
      <c r="FS554" s="51"/>
      <c r="FT554" s="51"/>
      <c r="FU554" s="25">
        <f t="shared" si="1218"/>
        <v>0</v>
      </c>
      <c r="FV554" s="25">
        <f t="shared" si="1218"/>
        <v>0</v>
      </c>
      <c r="FW554" s="25">
        <f t="shared" si="1218"/>
        <v>0</v>
      </c>
      <c r="FX554" s="30"/>
      <c r="FY554" s="30"/>
      <c r="FZ554" s="30"/>
      <c r="GA554" s="51"/>
      <c r="GB554" s="51"/>
      <c r="GC554" s="51"/>
      <c r="GD554" s="25">
        <f t="shared" si="1321"/>
        <v>0</v>
      </c>
      <c r="GE554" s="25">
        <f t="shared" si="1322"/>
        <v>0</v>
      </c>
      <c r="GF554" s="25">
        <f t="shared" si="1323"/>
        <v>0</v>
      </c>
      <c r="GG554" s="51"/>
      <c r="GH554" s="51"/>
      <c r="GI554" s="51"/>
      <c r="GJ554" s="25">
        <f t="shared" si="1324"/>
        <v>0</v>
      </c>
      <c r="GK554" s="25">
        <f t="shared" si="1325"/>
        <v>0</v>
      </c>
      <c r="GL554" s="25">
        <f t="shared" si="1326"/>
        <v>0</v>
      </c>
      <c r="GM554" s="51"/>
      <c r="GN554" s="51"/>
      <c r="GO554" s="51"/>
      <c r="GP554" s="25">
        <f t="shared" si="1219"/>
        <v>0</v>
      </c>
      <c r="GQ554" s="25">
        <f t="shared" si="1219"/>
        <v>0</v>
      </c>
      <c r="GR554" s="25">
        <f t="shared" si="1219"/>
        <v>0</v>
      </c>
      <c r="GS554" s="30"/>
      <c r="GT554" s="30"/>
      <c r="GU554" s="30"/>
      <c r="GV554" s="51"/>
      <c r="GW554" s="51"/>
      <c r="GX554" s="51"/>
      <c r="GY554" s="25">
        <f t="shared" si="1327"/>
        <v>0</v>
      </c>
      <c r="GZ554" s="25">
        <f t="shared" si="1328"/>
        <v>0</v>
      </c>
      <c r="HA554" s="25">
        <f t="shared" si="1329"/>
        <v>0</v>
      </c>
      <c r="HB554" s="51"/>
      <c r="HC554" s="51"/>
      <c r="HD554" s="51"/>
      <c r="HE554" s="25">
        <f t="shared" si="1330"/>
        <v>11349.31</v>
      </c>
      <c r="HF554" s="25">
        <f t="shared" si="1331"/>
        <v>14323.49</v>
      </c>
      <c r="HG554" s="25">
        <f t="shared" si="1332"/>
        <v>14323.49</v>
      </c>
      <c r="HH554" s="51"/>
      <c r="HI554" s="51"/>
      <c r="HJ554" s="51"/>
      <c r="HK554" s="25">
        <f t="shared" si="1220"/>
        <v>0</v>
      </c>
      <c r="HL554" s="25">
        <f t="shared" si="1220"/>
        <v>0</v>
      </c>
      <c r="HM554" s="25">
        <f t="shared" si="122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33"/>
        <v>35707.32</v>
      </c>
      <c r="HU554" s="25">
        <f t="shared" si="1334"/>
        <v>35707.32</v>
      </c>
      <c r="HV554" s="25">
        <f t="shared" si="1335"/>
        <v>35707.32</v>
      </c>
      <c r="HW554" s="51"/>
      <c r="HX554" s="51"/>
      <c r="HY554" s="51"/>
      <c r="HZ554" s="25">
        <f t="shared" si="1336"/>
        <v>7686.39</v>
      </c>
      <c r="IA554" s="25">
        <f t="shared" si="1337"/>
        <v>7734.96</v>
      </c>
      <c r="IB554" s="25">
        <f t="shared" si="1338"/>
        <v>7734.96</v>
      </c>
      <c r="IC554" s="51"/>
      <c r="ID554" s="51"/>
      <c r="IE554" s="51"/>
      <c r="IF554" s="25">
        <f t="shared" si="1221"/>
        <v>15372.78</v>
      </c>
      <c r="IG554" s="25">
        <f t="shared" si="1221"/>
        <v>15469.92</v>
      </c>
      <c r="IH554" s="25">
        <f t="shared" si="1221"/>
        <v>15469.92</v>
      </c>
      <c r="II554" s="30"/>
      <c r="IJ554" s="30"/>
      <c r="IK554" s="30"/>
      <c r="IL554" s="51"/>
      <c r="IM554" s="51"/>
      <c r="IN554" s="51"/>
      <c r="IO554" s="25">
        <f t="shared" si="1339"/>
        <v>0</v>
      </c>
      <c r="IP554" s="25">
        <f t="shared" si="1340"/>
        <v>0</v>
      </c>
      <c r="IQ554" s="25">
        <f t="shared" si="1341"/>
        <v>0</v>
      </c>
      <c r="IR554" s="51"/>
      <c r="IS554" s="51"/>
      <c r="IT554" s="51"/>
      <c r="IU554" s="25">
        <f t="shared" si="1342"/>
        <v>8301.68</v>
      </c>
      <c r="IV554" s="25">
        <f t="shared" si="1343"/>
        <v>8517.51</v>
      </c>
      <c r="IW554" s="25">
        <f t="shared" si="1344"/>
        <v>8517.51</v>
      </c>
      <c r="IX554" s="51"/>
      <c r="IY554" s="51"/>
      <c r="IZ554" s="51"/>
      <c r="JA554" s="25">
        <f t="shared" si="1222"/>
        <v>0</v>
      </c>
      <c r="JB554" s="25">
        <f t="shared" si="1222"/>
        <v>0</v>
      </c>
      <c r="JC554" s="25">
        <f t="shared" si="1222"/>
        <v>0</v>
      </c>
      <c r="JD554" s="30"/>
      <c r="JE554" s="30"/>
      <c r="JF554" s="30"/>
      <c r="JG554" s="51"/>
      <c r="JH554" s="51"/>
      <c r="JI554" s="51"/>
      <c r="JJ554" s="25">
        <f t="shared" si="1345"/>
        <v>0</v>
      </c>
      <c r="JK554" s="25">
        <f t="shared" si="1346"/>
        <v>0</v>
      </c>
      <c r="JL554" s="25">
        <f t="shared" si="1347"/>
        <v>0</v>
      </c>
      <c r="JM554" s="51"/>
      <c r="JN554" s="51"/>
      <c r="JO554" s="51"/>
      <c r="JP554" s="25">
        <f t="shared" si="1348"/>
        <v>11889.03</v>
      </c>
      <c r="JQ554" s="25">
        <f t="shared" si="1349"/>
        <v>12305.17</v>
      </c>
      <c r="JR554" s="25">
        <f t="shared" si="1350"/>
        <v>12305.17</v>
      </c>
      <c r="JS554" s="51"/>
      <c r="JT554" s="51"/>
      <c r="JU554" s="51"/>
      <c r="JV554" s="25">
        <f t="shared" si="1223"/>
        <v>0</v>
      </c>
      <c r="JW554" s="25">
        <f t="shared" si="1223"/>
        <v>0</v>
      </c>
      <c r="JX554" s="25">
        <f t="shared" si="1223"/>
        <v>0</v>
      </c>
      <c r="JY554" s="30"/>
      <c r="JZ554" s="30"/>
      <c r="KA554" s="30"/>
      <c r="KB554" s="51"/>
      <c r="KC554" s="51"/>
      <c r="KD554" s="51"/>
      <c r="KE554" s="25">
        <f t="shared" si="1351"/>
        <v>0</v>
      </c>
      <c r="KF554" s="25">
        <f t="shared" si="1352"/>
        <v>0</v>
      </c>
      <c r="KG554" s="25">
        <f t="shared" si="1353"/>
        <v>0</v>
      </c>
      <c r="KH554" s="51"/>
      <c r="KI554" s="51"/>
      <c r="KJ554" s="51"/>
      <c r="KK554" s="25">
        <f t="shared" si="1354"/>
        <v>7845.26</v>
      </c>
      <c r="KL554" s="25">
        <f t="shared" si="1355"/>
        <v>7952.87</v>
      </c>
      <c r="KM554" s="25">
        <f t="shared" si="1356"/>
        <v>7952.87</v>
      </c>
      <c r="KN554" s="51"/>
      <c r="KO554" s="51"/>
      <c r="KP554" s="51"/>
      <c r="KQ554" s="25">
        <f t="shared" si="1224"/>
        <v>0</v>
      </c>
      <c r="KR554" s="25">
        <f t="shared" si="1224"/>
        <v>0</v>
      </c>
      <c r="KS554" s="25">
        <f t="shared" si="1224"/>
        <v>0</v>
      </c>
      <c r="KT554" s="30"/>
      <c r="KU554" s="30"/>
      <c r="KV554" s="30"/>
      <c r="KW554" s="51"/>
      <c r="KX554" s="51"/>
      <c r="KY554" s="51"/>
      <c r="KZ554" s="25">
        <f t="shared" si="1357"/>
        <v>0</v>
      </c>
      <c r="LA554" s="25">
        <f t="shared" si="1358"/>
        <v>0</v>
      </c>
      <c r="LB554" s="25">
        <f t="shared" si="1359"/>
        <v>0</v>
      </c>
      <c r="LC554" s="51"/>
      <c r="LD554" s="51"/>
      <c r="LE554" s="51"/>
      <c r="LF554" s="25">
        <f t="shared" si="1360"/>
        <v>7144.54</v>
      </c>
      <c r="LG554" s="25">
        <f t="shared" si="1361"/>
        <v>7216.76</v>
      </c>
      <c r="LH554" s="25">
        <f t="shared" si="1362"/>
        <v>7216.76</v>
      </c>
      <c r="LI554" s="51"/>
      <c r="LJ554" s="51"/>
      <c r="LK554" s="51"/>
      <c r="LL554" s="25">
        <f t="shared" si="1225"/>
        <v>0</v>
      </c>
      <c r="LM554" s="25">
        <f t="shared" si="1225"/>
        <v>0</v>
      </c>
      <c r="LN554" s="25">
        <f t="shared" si="1225"/>
        <v>0</v>
      </c>
      <c r="LO554" s="30"/>
      <c r="LP554" s="30"/>
      <c r="LQ554" s="30"/>
      <c r="LR554" s="51"/>
      <c r="LS554" s="51"/>
      <c r="LT554" s="51"/>
      <c r="LU554" s="25">
        <f t="shared" si="1363"/>
        <v>0</v>
      </c>
      <c r="LV554" s="25">
        <f t="shared" si="1364"/>
        <v>0</v>
      </c>
      <c r="LW554" s="25">
        <f t="shared" si="1365"/>
        <v>0</v>
      </c>
      <c r="LX554" s="51"/>
      <c r="LY554" s="51"/>
      <c r="LZ554" s="51"/>
      <c r="MA554" s="25">
        <f t="shared" si="1366"/>
        <v>10027.719999999999</v>
      </c>
      <c r="MB554" s="25">
        <f t="shared" si="1367"/>
        <v>10364.57</v>
      </c>
      <c r="MC554" s="25">
        <f t="shared" si="1368"/>
        <v>10364.57</v>
      </c>
      <c r="MD554" s="51"/>
      <c r="ME554" s="51"/>
      <c r="MF554" s="51"/>
      <c r="MG554" s="25">
        <f t="shared" si="1226"/>
        <v>0</v>
      </c>
      <c r="MH554" s="25">
        <f t="shared" si="1226"/>
        <v>0</v>
      </c>
      <c r="MI554" s="25">
        <f t="shared" si="122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69"/>
        <v>17853.66</v>
      </c>
      <c r="MQ554" s="25">
        <f t="shared" si="1370"/>
        <v>17853.66</v>
      </c>
      <c r="MR554" s="25">
        <f t="shared" si="1371"/>
        <v>17853.66</v>
      </c>
      <c r="MS554" s="51"/>
      <c r="MT554" s="51"/>
      <c r="MU554" s="51"/>
      <c r="MV554" s="25">
        <f t="shared" si="1372"/>
        <v>11304.69</v>
      </c>
      <c r="MW554" s="25">
        <f t="shared" si="1373"/>
        <v>10816.84</v>
      </c>
      <c r="MX554" s="25">
        <f t="shared" si="1374"/>
        <v>10816.84</v>
      </c>
      <c r="MY554" s="51"/>
      <c r="MZ554" s="51"/>
      <c r="NA554" s="51"/>
      <c r="NB554" s="25">
        <f t="shared" si="1227"/>
        <v>11304.69</v>
      </c>
      <c r="NC554" s="25">
        <f t="shared" si="1227"/>
        <v>10816.84</v>
      </c>
      <c r="ND554" s="25">
        <f t="shared" si="1227"/>
        <v>10816.84</v>
      </c>
      <c r="NE554" s="30"/>
      <c r="NF554" s="30"/>
      <c r="NG554" s="30"/>
      <c r="NH554" s="51"/>
      <c r="NI554" s="51"/>
      <c r="NJ554" s="51"/>
      <c r="NK554" s="25">
        <f t="shared" si="1375"/>
        <v>0</v>
      </c>
      <c r="NL554" s="25">
        <f t="shared" si="1376"/>
        <v>0</v>
      </c>
      <c r="NM554" s="25">
        <f t="shared" si="1377"/>
        <v>0</v>
      </c>
      <c r="NN554" s="51"/>
      <c r="NO554" s="51"/>
      <c r="NP554" s="51"/>
      <c r="NQ554" s="25">
        <f t="shared" si="1378"/>
        <v>7463.39</v>
      </c>
      <c r="NR554" s="25">
        <f t="shared" si="1379"/>
        <v>7702.88</v>
      </c>
      <c r="NS554" s="25">
        <f t="shared" si="1380"/>
        <v>7702.88</v>
      </c>
      <c r="NT554" s="51"/>
      <c r="NU554" s="51"/>
      <c r="NV554" s="51"/>
      <c r="NW554" s="25">
        <f t="shared" si="1228"/>
        <v>0</v>
      </c>
      <c r="NX554" s="25">
        <f t="shared" si="1228"/>
        <v>0</v>
      </c>
      <c r="NY554" s="25">
        <f t="shared" si="1228"/>
        <v>0</v>
      </c>
      <c r="NZ554" s="30"/>
      <c r="OA554" s="30"/>
      <c r="OB554" s="30"/>
      <c r="OC554" s="51"/>
      <c r="OD554" s="51"/>
      <c r="OE554" s="51"/>
      <c r="OF554" s="25">
        <f t="shared" si="1381"/>
        <v>0</v>
      </c>
      <c r="OG554" s="25">
        <f t="shared" si="1382"/>
        <v>0</v>
      </c>
      <c r="OH554" s="25">
        <f t="shared" si="1383"/>
        <v>0</v>
      </c>
      <c r="OI554" s="51"/>
      <c r="OJ554" s="51"/>
      <c r="OK554" s="51"/>
      <c r="OL554" s="25">
        <f t="shared" si="1384"/>
        <v>10801.11</v>
      </c>
      <c r="OM554" s="25">
        <f t="shared" si="1385"/>
        <v>11163.11</v>
      </c>
      <c r="ON554" s="25">
        <f t="shared" si="1386"/>
        <v>11163.11</v>
      </c>
      <c r="OO554" s="51"/>
      <c r="OP554" s="51"/>
      <c r="OQ554" s="51"/>
      <c r="OR554" s="25">
        <f t="shared" si="1229"/>
        <v>0</v>
      </c>
      <c r="OS554" s="25">
        <f t="shared" si="1229"/>
        <v>0</v>
      </c>
      <c r="OT554" s="25">
        <f t="shared" si="1229"/>
        <v>0</v>
      </c>
      <c r="OU554" s="30"/>
      <c r="OV554" s="30"/>
      <c r="OW554" s="30"/>
      <c r="OX554" s="51"/>
      <c r="OY554" s="51"/>
      <c r="OZ554" s="51"/>
      <c r="PA554" s="25">
        <f t="shared" si="1387"/>
        <v>0</v>
      </c>
      <c r="PB554" s="25">
        <f t="shared" si="1388"/>
        <v>0</v>
      </c>
      <c r="PC554" s="25">
        <f t="shared" si="1389"/>
        <v>0</v>
      </c>
      <c r="PD554" s="51"/>
      <c r="PE554" s="51"/>
      <c r="PF554" s="51"/>
      <c r="PG554" s="25">
        <f t="shared" si="1390"/>
        <v>8747.82</v>
      </c>
      <c r="PH554" s="25">
        <f t="shared" si="1391"/>
        <v>9031.34</v>
      </c>
      <c r="PI554" s="25">
        <f t="shared" si="1392"/>
        <v>9031.34</v>
      </c>
      <c r="PJ554" s="51"/>
      <c r="PK554" s="51"/>
      <c r="PL554" s="51"/>
      <c r="PM554" s="25">
        <f t="shared" si="1230"/>
        <v>0</v>
      </c>
      <c r="PN554" s="25">
        <f t="shared" si="1230"/>
        <v>0</v>
      </c>
      <c r="PO554" s="25">
        <f t="shared" si="123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393"/>
        <v>17853.66</v>
      </c>
      <c r="PW554" s="25">
        <f t="shared" si="1394"/>
        <v>17853.66</v>
      </c>
      <c r="PX554" s="25">
        <f t="shared" si="1395"/>
        <v>17853.66</v>
      </c>
      <c r="PY554" s="51"/>
      <c r="PZ554" s="51"/>
      <c r="QA554" s="51"/>
      <c r="QB554" s="25">
        <f t="shared" si="1396"/>
        <v>9706.23</v>
      </c>
      <c r="QC554" s="25">
        <f t="shared" si="1397"/>
        <v>10265.219999999999</v>
      </c>
      <c r="QD554" s="25">
        <f t="shared" si="1398"/>
        <v>10265.219999999999</v>
      </c>
      <c r="QE554" s="51"/>
      <c r="QF554" s="51"/>
      <c r="QG554" s="51"/>
      <c r="QH554" s="25">
        <f t="shared" si="1231"/>
        <v>9706.23</v>
      </c>
      <c r="QI554" s="25">
        <f t="shared" si="1231"/>
        <v>10265.219999999999</v>
      </c>
      <c r="QJ554" s="25">
        <f t="shared" si="1231"/>
        <v>10265.219999999999</v>
      </c>
      <c r="QK554" s="30"/>
      <c r="QL554" s="30"/>
      <c r="QM554" s="30"/>
      <c r="QN554" s="51"/>
      <c r="QO554" s="51"/>
      <c r="QP554" s="51"/>
      <c r="QQ554" s="25">
        <f t="shared" si="1399"/>
        <v>0</v>
      </c>
      <c r="QR554" s="25">
        <f t="shared" si="1400"/>
        <v>0</v>
      </c>
      <c r="QS554" s="25">
        <f t="shared" si="1401"/>
        <v>0</v>
      </c>
      <c r="QT554" s="51"/>
      <c r="QU554" s="51"/>
      <c r="QV554" s="51"/>
      <c r="QW554" s="25">
        <f t="shared" si="1402"/>
        <v>9236.74</v>
      </c>
      <c r="QX554" s="25">
        <f t="shared" si="1403"/>
        <v>9529.44</v>
      </c>
      <c r="QY554" s="25">
        <f t="shared" si="1404"/>
        <v>9529.44</v>
      </c>
      <c r="QZ554" s="51"/>
      <c r="RA554" s="51"/>
      <c r="RB554" s="51"/>
      <c r="RC554" s="25">
        <f t="shared" si="1232"/>
        <v>0</v>
      </c>
      <c r="RD554" s="25">
        <f t="shared" si="1232"/>
        <v>0</v>
      </c>
      <c r="RE554" s="25">
        <f t="shared" si="1232"/>
        <v>0</v>
      </c>
      <c r="RF554" s="30"/>
      <c r="RG554" s="30"/>
      <c r="RH554" s="30"/>
      <c r="RI554" s="51"/>
      <c r="RJ554" s="51"/>
      <c r="RK554" s="51"/>
      <c r="RL554" s="25">
        <f t="shared" si="1405"/>
        <v>0</v>
      </c>
      <c r="RM554" s="25">
        <f t="shared" si="1406"/>
        <v>0</v>
      </c>
      <c r="RN554" s="25">
        <f t="shared" si="1407"/>
        <v>0</v>
      </c>
      <c r="RO554" s="51"/>
      <c r="RP554" s="51"/>
      <c r="RQ554" s="51"/>
      <c r="RR554" s="25">
        <f t="shared" si="1408"/>
        <v>6516.28</v>
      </c>
      <c r="RS554" s="25">
        <f t="shared" si="1409"/>
        <v>6827.74</v>
      </c>
      <c r="RT554" s="25">
        <f t="shared" si="1410"/>
        <v>6827.74</v>
      </c>
      <c r="RU554" s="51"/>
      <c r="RV554" s="51"/>
      <c r="RW554" s="51"/>
      <c r="RX554" s="25">
        <f t="shared" si="1233"/>
        <v>0</v>
      </c>
      <c r="RY554" s="25">
        <f t="shared" si="1233"/>
        <v>0</v>
      </c>
      <c r="RZ554" s="25">
        <f t="shared" si="1233"/>
        <v>0</v>
      </c>
      <c r="SA554" s="30"/>
      <c r="SB554" s="30"/>
      <c r="SC554" s="30"/>
      <c r="SD554" s="51"/>
      <c r="SE554" s="51"/>
      <c r="SF554" s="51"/>
      <c r="SG554" s="25">
        <f t="shared" si="1411"/>
        <v>0</v>
      </c>
      <c r="SH554" s="25">
        <f t="shared" si="1412"/>
        <v>0</v>
      </c>
      <c r="SI554" s="25">
        <f t="shared" si="1413"/>
        <v>0</v>
      </c>
      <c r="SJ554" s="51"/>
      <c r="SK554" s="51"/>
      <c r="SL554" s="51"/>
      <c r="SM554" s="25">
        <f t="shared" si="1414"/>
        <v>8796.7900000000009</v>
      </c>
      <c r="SN554" s="25">
        <f t="shared" si="1415"/>
        <v>9065.07</v>
      </c>
      <c r="SO554" s="25">
        <f t="shared" si="1416"/>
        <v>9065.07</v>
      </c>
      <c r="SP554" s="51"/>
      <c r="SQ554" s="51"/>
      <c r="SR554" s="51"/>
      <c r="SS554" s="25">
        <f t="shared" si="1234"/>
        <v>0</v>
      </c>
      <c r="ST554" s="25">
        <f t="shared" si="1234"/>
        <v>0</v>
      </c>
      <c r="SU554" s="25">
        <f t="shared" si="123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17"/>
        <v>17853.66</v>
      </c>
      <c r="TC554" s="25">
        <f t="shared" si="1418"/>
        <v>17853.66</v>
      </c>
      <c r="TD554" s="25">
        <f t="shared" si="1419"/>
        <v>17853.66</v>
      </c>
      <c r="TE554" s="51"/>
      <c r="TF554" s="51"/>
      <c r="TG554" s="51"/>
      <c r="TH554" s="25">
        <f t="shared" si="1420"/>
        <v>8624.74</v>
      </c>
      <c r="TI554" s="25">
        <f t="shared" si="1421"/>
        <v>8913.2199999999993</v>
      </c>
      <c r="TJ554" s="25">
        <f t="shared" si="1422"/>
        <v>8913.2199999999993</v>
      </c>
      <c r="TK554" s="51"/>
      <c r="TL554" s="51"/>
      <c r="TM554" s="51"/>
      <c r="TN554" s="25">
        <f t="shared" si="1235"/>
        <v>8624.74</v>
      </c>
      <c r="TO554" s="25">
        <f t="shared" si="1235"/>
        <v>8913.2199999999993</v>
      </c>
      <c r="TP554" s="25">
        <f t="shared" si="1235"/>
        <v>8913.2199999999993</v>
      </c>
      <c r="TQ554" s="30"/>
      <c r="TR554" s="30"/>
      <c r="TS554" s="30"/>
      <c r="TT554" s="51"/>
      <c r="TU554" s="51"/>
      <c r="TV554" s="51"/>
      <c r="TW554" s="25">
        <f t="shared" si="1423"/>
        <v>0</v>
      </c>
      <c r="TX554" s="25">
        <f t="shared" si="1424"/>
        <v>0</v>
      </c>
      <c r="TY554" s="25">
        <f t="shared" si="1425"/>
        <v>0</v>
      </c>
      <c r="TZ554" s="51"/>
      <c r="UA554" s="51"/>
      <c r="UB554" s="51"/>
      <c r="UC554" s="25">
        <f t="shared" si="1426"/>
        <v>7289.46</v>
      </c>
      <c r="UD554" s="25">
        <f t="shared" si="1427"/>
        <v>7720.51</v>
      </c>
      <c r="UE554" s="25">
        <f t="shared" si="1428"/>
        <v>7720.51</v>
      </c>
      <c r="UF554" s="51"/>
      <c r="UG554" s="51"/>
      <c r="UH554" s="51"/>
      <c r="UI554" s="25">
        <f t="shared" si="1236"/>
        <v>0</v>
      </c>
      <c r="UJ554" s="25">
        <f t="shared" si="1236"/>
        <v>0</v>
      </c>
      <c r="UK554" s="25">
        <f t="shared" si="1236"/>
        <v>0</v>
      </c>
      <c r="UL554" s="30"/>
      <c r="UM554" s="30"/>
      <c r="UN554" s="30"/>
      <c r="UO554" s="51"/>
      <c r="UP554" s="51"/>
      <c r="UQ554" s="51"/>
      <c r="UR554" s="25">
        <f t="shared" si="1429"/>
        <v>0</v>
      </c>
      <c r="US554" s="25">
        <f t="shared" si="1430"/>
        <v>0</v>
      </c>
      <c r="UT554" s="25">
        <f t="shared" si="1431"/>
        <v>0</v>
      </c>
      <c r="UU554" s="51"/>
      <c r="UV554" s="51"/>
      <c r="UW554" s="51"/>
      <c r="UX554" s="25">
        <f t="shared" si="1432"/>
        <v>9270.1299999999992</v>
      </c>
      <c r="UY554" s="25">
        <f t="shared" si="1433"/>
        <v>7485.24</v>
      </c>
      <c r="UZ554" s="25">
        <f t="shared" si="1434"/>
        <v>7485.24</v>
      </c>
      <c r="VA554" s="51"/>
      <c r="VB554" s="51"/>
      <c r="VC554" s="51"/>
      <c r="VD554" s="25">
        <f t="shared" si="1237"/>
        <v>0</v>
      </c>
      <c r="VE554" s="25">
        <f t="shared" si="1237"/>
        <v>0</v>
      </c>
      <c r="VF554" s="25">
        <f t="shared" si="1237"/>
        <v>0</v>
      </c>
      <c r="VG554" s="30"/>
      <c r="VH554" s="30"/>
      <c r="VI554" s="30"/>
      <c r="VJ554" s="51"/>
      <c r="VK554" s="51"/>
      <c r="VL554" s="51"/>
      <c r="VM554" s="25">
        <f t="shared" si="1435"/>
        <v>0</v>
      </c>
      <c r="VN554" s="25">
        <f t="shared" si="1436"/>
        <v>0</v>
      </c>
      <c r="VO554" s="25">
        <f t="shared" si="1437"/>
        <v>0</v>
      </c>
      <c r="VP554" s="51"/>
      <c r="VQ554" s="51"/>
      <c r="VR554" s="51"/>
      <c r="VS554" s="25">
        <f t="shared" si="1438"/>
        <v>0</v>
      </c>
      <c r="VT554" s="25">
        <f t="shared" si="1439"/>
        <v>0</v>
      </c>
      <c r="VU554" s="25">
        <f t="shared" si="1440"/>
        <v>0</v>
      </c>
      <c r="VV554" s="51"/>
      <c r="VW554" s="51"/>
      <c r="VX554" s="51"/>
      <c r="VY554" s="25">
        <f t="shared" si="1238"/>
        <v>0</v>
      </c>
      <c r="VZ554" s="25">
        <f t="shared" si="1238"/>
        <v>0</v>
      </c>
      <c r="WA554" s="25">
        <f t="shared" si="1238"/>
        <v>0</v>
      </c>
      <c r="WB554" s="30"/>
      <c r="WC554" s="30"/>
      <c r="WD554" s="30"/>
      <c r="WE554" s="51"/>
      <c r="WF554" s="51"/>
      <c r="WG554" s="51"/>
      <c r="WH554" s="25">
        <f t="shared" si="1441"/>
        <v>0</v>
      </c>
      <c r="WI554" s="25">
        <f t="shared" si="1442"/>
        <v>0</v>
      </c>
      <c r="WJ554" s="25">
        <f t="shared" si="1443"/>
        <v>0</v>
      </c>
      <c r="WK554" s="51"/>
      <c r="WL554" s="51"/>
      <c r="WM554" s="51"/>
      <c r="WN554" s="25">
        <f t="shared" si="1444"/>
        <v>7018.77</v>
      </c>
      <c r="WO554" s="25">
        <f t="shared" si="1445"/>
        <v>7262.59</v>
      </c>
      <c r="WP554" s="25">
        <f t="shared" si="1446"/>
        <v>7262.59</v>
      </c>
      <c r="WQ554" s="51"/>
      <c r="WR554" s="51"/>
      <c r="WS554" s="51"/>
      <c r="WT554" s="25">
        <f t="shared" si="1239"/>
        <v>0</v>
      </c>
      <c r="WU554" s="25">
        <f t="shared" si="1239"/>
        <v>0</v>
      </c>
      <c r="WV554" s="25">
        <f t="shared" si="1239"/>
        <v>0</v>
      </c>
      <c r="WW554" s="30"/>
      <c r="WX554" s="30"/>
      <c r="WY554" s="30"/>
      <c r="WZ554" s="51"/>
      <c r="XA554" s="51"/>
      <c r="XB554" s="51"/>
      <c r="XC554" s="25">
        <f t="shared" si="1447"/>
        <v>0</v>
      </c>
      <c r="XD554" s="25">
        <f t="shared" si="1448"/>
        <v>0</v>
      </c>
      <c r="XE554" s="25">
        <f t="shared" si="1449"/>
        <v>0</v>
      </c>
      <c r="XF554" s="51"/>
      <c r="XG554" s="51"/>
      <c r="XH554" s="51"/>
      <c r="XI554" s="25">
        <f t="shared" si="1450"/>
        <v>7069.77</v>
      </c>
      <c r="XJ554" s="25">
        <f t="shared" si="1451"/>
        <v>7122.46</v>
      </c>
      <c r="XK554" s="25">
        <f t="shared" si="1452"/>
        <v>7122.46</v>
      </c>
      <c r="XL554" s="51"/>
      <c r="XM554" s="51"/>
      <c r="XN554" s="51"/>
      <c r="XO554" s="25">
        <f t="shared" si="1240"/>
        <v>0</v>
      </c>
      <c r="XP554" s="25">
        <f t="shared" si="1240"/>
        <v>0</v>
      </c>
      <c r="XQ554" s="25">
        <f t="shared" si="1240"/>
        <v>0</v>
      </c>
      <c r="XR554" s="30"/>
      <c r="XS554" s="30"/>
      <c r="XT554" s="30"/>
      <c r="XU554" s="51"/>
      <c r="XV554" s="51"/>
      <c r="XW554" s="51"/>
      <c r="XX554" s="25">
        <f t="shared" si="1453"/>
        <v>0</v>
      </c>
      <c r="XY554" s="25">
        <f t="shared" si="1454"/>
        <v>0</v>
      </c>
      <c r="XZ554" s="25">
        <f t="shared" si="1455"/>
        <v>0</v>
      </c>
      <c r="YA554" s="51"/>
      <c r="YB554" s="51"/>
      <c r="YC554" s="51"/>
      <c r="YD554" s="25">
        <f t="shared" si="1456"/>
        <v>6588.6</v>
      </c>
      <c r="YE554" s="25">
        <f t="shared" si="1457"/>
        <v>6794.86</v>
      </c>
      <c r="YF554" s="25">
        <f t="shared" si="1458"/>
        <v>6794.86</v>
      </c>
      <c r="YG554" s="51"/>
      <c r="YH554" s="51"/>
      <c r="YI554" s="51"/>
      <c r="YJ554" s="25">
        <f t="shared" si="1241"/>
        <v>0</v>
      </c>
      <c r="YK554" s="25">
        <f t="shared" si="1241"/>
        <v>0</v>
      </c>
      <c r="YL554" s="25">
        <f t="shared" si="124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59"/>
        <v>17853.66</v>
      </c>
      <c r="YT554" s="25">
        <f t="shared" si="1460"/>
        <v>17853.66</v>
      </c>
      <c r="YU554" s="25">
        <f t="shared" si="1461"/>
        <v>17853.66</v>
      </c>
      <c r="YV554" s="51"/>
      <c r="YW554" s="51"/>
      <c r="YX554" s="51"/>
      <c r="YY554" s="25">
        <f t="shared" si="1462"/>
        <v>7363.49</v>
      </c>
      <c r="YZ554" s="25">
        <f t="shared" si="1463"/>
        <v>7522.47</v>
      </c>
      <c r="ZA554" s="25">
        <f t="shared" si="1464"/>
        <v>7522.47</v>
      </c>
      <c r="ZB554" s="51"/>
      <c r="ZC554" s="51"/>
      <c r="ZD554" s="51"/>
      <c r="ZE554" s="25">
        <f t="shared" si="1242"/>
        <v>7363.49</v>
      </c>
      <c r="ZF554" s="25">
        <f t="shared" si="1242"/>
        <v>7522.47</v>
      </c>
      <c r="ZG554" s="25">
        <f t="shared" si="1242"/>
        <v>7522.47</v>
      </c>
      <c r="ZH554" s="30"/>
      <c r="ZI554" s="30"/>
      <c r="ZJ554" s="30"/>
      <c r="ZK554" s="51"/>
      <c r="ZL554" s="51"/>
      <c r="ZM554" s="51"/>
      <c r="ZN554" s="25">
        <f t="shared" si="1465"/>
        <v>0</v>
      </c>
      <c r="ZO554" s="25">
        <f t="shared" si="1466"/>
        <v>0</v>
      </c>
      <c r="ZP554" s="25">
        <f t="shared" si="1467"/>
        <v>0</v>
      </c>
      <c r="ZQ554" s="51"/>
      <c r="ZR554" s="51"/>
      <c r="ZS554" s="51"/>
      <c r="ZT554" s="25">
        <f t="shared" si="1468"/>
        <v>7144.48</v>
      </c>
      <c r="ZU554" s="25">
        <f t="shared" si="1469"/>
        <v>7166.01</v>
      </c>
      <c r="ZV554" s="25">
        <f t="shared" si="1470"/>
        <v>7166.01</v>
      </c>
      <c r="ZW554" s="51"/>
      <c r="ZX554" s="51"/>
      <c r="ZY554" s="51"/>
      <c r="ZZ554" s="25">
        <f t="shared" si="1243"/>
        <v>0</v>
      </c>
      <c r="AAA554" s="25">
        <f t="shared" si="1243"/>
        <v>0</v>
      </c>
      <c r="AAB554" s="25">
        <f t="shared" si="1243"/>
        <v>0</v>
      </c>
      <c r="AAC554" s="30"/>
      <c r="AAD554" s="30"/>
      <c r="AAE554" s="30"/>
      <c r="AAF554" s="51"/>
      <c r="AAG554" s="51"/>
      <c r="AAH554" s="51"/>
      <c r="AAI554" s="25">
        <f t="shared" si="1471"/>
        <v>0</v>
      </c>
      <c r="AAJ554" s="25">
        <f t="shared" si="1472"/>
        <v>0</v>
      </c>
      <c r="AAK554" s="25">
        <f t="shared" si="1473"/>
        <v>0</v>
      </c>
      <c r="AAL554" s="51"/>
      <c r="AAM554" s="51"/>
      <c r="AAN554" s="51"/>
      <c r="AAO554" s="25">
        <f t="shared" si="1474"/>
        <v>9308.4599999999991</v>
      </c>
      <c r="AAP554" s="25">
        <f t="shared" si="1475"/>
        <v>9406.86</v>
      </c>
      <c r="AAQ554" s="25">
        <f t="shared" si="1476"/>
        <v>9406.86</v>
      </c>
      <c r="AAR554" s="51"/>
      <c r="AAS554" s="51"/>
      <c r="AAT554" s="51"/>
      <c r="AAU554" s="25">
        <f t="shared" si="1244"/>
        <v>0</v>
      </c>
      <c r="AAV554" s="25">
        <f t="shared" si="1244"/>
        <v>0</v>
      </c>
      <c r="AAW554" s="25">
        <f t="shared" si="1244"/>
        <v>0</v>
      </c>
      <c r="AAX554" s="30"/>
      <c r="AAY554" s="30"/>
      <c r="AAZ554" s="30"/>
      <c r="ABA554" s="51"/>
      <c r="ABB554" s="51"/>
      <c r="ABC554" s="51"/>
      <c r="ABD554" s="25">
        <f t="shared" si="1477"/>
        <v>0</v>
      </c>
      <c r="ABE554" s="25">
        <f t="shared" si="1478"/>
        <v>0</v>
      </c>
      <c r="ABF554" s="25">
        <f t="shared" si="1479"/>
        <v>0</v>
      </c>
      <c r="ABG554" s="51"/>
      <c r="ABH554" s="51"/>
      <c r="ABI554" s="51"/>
      <c r="ABJ554" s="25">
        <f t="shared" si="1480"/>
        <v>5928.31</v>
      </c>
      <c r="ABK554" s="25">
        <f t="shared" si="1481"/>
        <v>6097.54</v>
      </c>
      <c r="ABL554" s="25">
        <f t="shared" si="1482"/>
        <v>6097.54</v>
      </c>
      <c r="ABM554" s="51"/>
      <c r="ABN554" s="51"/>
      <c r="ABO554" s="51"/>
      <c r="ABP554" s="25">
        <f t="shared" si="1245"/>
        <v>0</v>
      </c>
      <c r="ABQ554" s="25">
        <f t="shared" si="1245"/>
        <v>0</v>
      </c>
      <c r="ABR554" s="25">
        <f t="shared" si="1245"/>
        <v>0</v>
      </c>
      <c r="ABS554" s="30"/>
      <c r="ABT554" s="30"/>
      <c r="ABU554" s="30"/>
      <c r="ABV554" s="51"/>
      <c r="ABW554" s="51"/>
      <c r="ABX554" s="51"/>
      <c r="ABY554" s="25">
        <f t="shared" si="1483"/>
        <v>0</v>
      </c>
      <c r="ABZ554" s="25">
        <f t="shared" si="1484"/>
        <v>0</v>
      </c>
      <c r="ACA554" s="25">
        <f t="shared" si="1485"/>
        <v>0</v>
      </c>
      <c r="ACB554" s="51"/>
      <c r="ACC554" s="51"/>
      <c r="ACD554" s="51"/>
      <c r="ACE554" s="25">
        <f t="shared" si="1486"/>
        <v>7216.81</v>
      </c>
      <c r="ACF554" s="25">
        <f t="shared" si="1487"/>
        <v>7293.57</v>
      </c>
      <c r="ACG554" s="25">
        <f t="shared" si="1488"/>
        <v>7293.57</v>
      </c>
      <c r="ACH554" s="51"/>
      <c r="ACI554" s="51"/>
      <c r="ACJ554" s="51"/>
      <c r="ACK554" s="25">
        <f t="shared" si="1246"/>
        <v>0</v>
      </c>
      <c r="ACL554" s="25">
        <f t="shared" si="1246"/>
        <v>0</v>
      </c>
      <c r="ACM554" s="25">
        <f t="shared" si="1246"/>
        <v>0</v>
      </c>
      <c r="ACN554" s="30"/>
      <c r="ACO554" s="30"/>
      <c r="ACP554" s="30"/>
      <c r="ACQ554" s="51"/>
      <c r="ACR554" s="51"/>
      <c r="ACS554" s="51"/>
      <c r="ACT554" s="25">
        <f t="shared" si="1489"/>
        <v>0</v>
      </c>
      <c r="ACU554" s="25">
        <f t="shared" si="1490"/>
        <v>0</v>
      </c>
      <c r="ACV554" s="25">
        <f t="shared" si="1491"/>
        <v>0</v>
      </c>
      <c r="ACW554" s="51"/>
      <c r="ACX554" s="51"/>
      <c r="ACY554" s="51"/>
      <c r="ACZ554" s="25">
        <f t="shared" si="1492"/>
        <v>7621.53</v>
      </c>
      <c r="ADA554" s="25">
        <f t="shared" si="1493"/>
        <v>7842</v>
      </c>
      <c r="ADB554" s="25">
        <f t="shared" si="1494"/>
        <v>7842</v>
      </c>
      <c r="ADC554" s="51"/>
      <c r="ADD554" s="51"/>
      <c r="ADE554" s="51"/>
      <c r="ADF554" s="25">
        <f t="shared" si="1247"/>
        <v>0</v>
      </c>
      <c r="ADG554" s="25">
        <f t="shared" si="1247"/>
        <v>0</v>
      </c>
      <c r="ADH554" s="25">
        <f t="shared" si="1247"/>
        <v>0</v>
      </c>
      <c r="ADI554" s="107"/>
      <c r="ADJ554" s="107"/>
      <c r="ADK554" s="107"/>
      <c r="ADL554" s="51"/>
      <c r="ADM554" s="51"/>
      <c r="ADN554" s="51"/>
      <c r="ADO554" s="25">
        <f t="shared" si="1495"/>
        <v>0</v>
      </c>
      <c r="ADP554" s="25">
        <f t="shared" si="1496"/>
        <v>0</v>
      </c>
      <c r="ADQ554" s="25">
        <f t="shared" si="1497"/>
        <v>0</v>
      </c>
      <c r="ADR554" s="51"/>
      <c r="ADS554" s="51"/>
      <c r="ADT554" s="51"/>
      <c r="ADU554" s="25">
        <f t="shared" si="1498"/>
        <v>5128.03</v>
      </c>
      <c r="ADV554" s="25">
        <f t="shared" si="1499"/>
        <v>6520.53</v>
      </c>
      <c r="ADW554" s="25">
        <f t="shared" si="1500"/>
        <v>6520.53</v>
      </c>
      <c r="ADX554" s="51"/>
      <c r="ADY554" s="51"/>
      <c r="ADZ554" s="51"/>
      <c r="AEA554" s="25">
        <f t="shared" si="1248"/>
        <v>0</v>
      </c>
      <c r="AEB554" s="25">
        <f t="shared" si="1248"/>
        <v>0</v>
      </c>
      <c r="AEC554" s="25">
        <f t="shared" si="1248"/>
        <v>0</v>
      </c>
      <c r="AED554" s="30"/>
      <c r="AEE554" s="30"/>
      <c r="AEF554" s="30"/>
      <c r="AEG554" s="51"/>
      <c r="AEH554" s="51"/>
      <c r="AEI554" s="51"/>
      <c r="AEJ554" s="25">
        <f t="shared" si="1501"/>
        <v>0</v>
      </c>
      <c r="AEK554" s="25">
        <f t="shared" si="1502"/>
        <v>0</v>
      </c>
      <c r="AEL554" s="25">
        <f t="shared" si="1503"/>
        <v>0</v>
      </c>
      <c r="AEM554" s="51"/>
      <c r="AEN554" s="51"/>
      <c r="AEO554" s="51"/>
      <c r="AEP554" s="25">
        <f t="shared" si="1504"/>
        <v>8183.51</v>
      </c>
      <c r="AEQ554" s="25">
        <f t="shared" si="1505"/>
        <v>8327.0400000000009</v>
      </c>
      <c r="AER554" s="25">
        <f t="shared" si="1506"/>
        <v>8327.0400000000009</v>
      </c>
      <c r="AES554" s="51"/>
      <c r="AET554" s="51"/>
      <c r="AEU554" s="51"/>
      <c r="AEV554" s="25">
        <f t="shared" si="1249"/>
        <v>0</v>
      </c>
      <c r="AEW554" s="25">
        <f t="shared" si="1249"/>
        <v>0</v>
      </c>
      <c r="AEX554" s="25">
        <f t="shared" si="1249"/>
        <v>0</v>
      </c>
      <c r="AEY554" s="30"/>
      <c r="AEZ554" s="30"/>
      <c r="AFA554" s="30"/>
      <c r="AFB554" s="51"/>
      <c r="AFC554" s="51"/>
      <c r="AFD554" s="51"/>
      <c r="AFE554" s="25">
        <f t="shared" si="1507"/>
        <v>0</v>
      </c>
      <c r="AFF554" s="25">
        <f t="shared" si="1508"/>
        <v>0</v>
      </c>
      <c r="AFG554" s="25">
        <f t="shared" si="1509"/>
        <v>0</v>
      </c>
      <c r="AFH554" s="51"/>
      <c r="AFI554" s="51"/>
      <c r="AFJ554" s="51"/>
      <c r="AFK554" s="25">
        <f t="shared" si="1510"/>
        <v>7983.35</v>
      </c>
      <c r="AFL554" s="25">
        <f t="shared" si="1511"/>
        <v>8220.4599999999991</v>
      </c>
      <c r="AFM554" s="25">
        <f t="shared" si="1512"/>
        <v>8220.4599999999991</v>
      </c>
      <c r="AFN554" s="51"/>
      <c r="AFO554" s="51"/>
      <c r="AFP554" s="51"/>
      <c r="AFQ554" s="25">
        <f t="shared" si="1250"/>
        <v>0</v>
      </c>
      <c r="AFR554" s="25">
        <f t="shared" si="1250"/>
        <v>0</v>
      </c>
      <c r="AFS554" s="25">
        <f t="shared" si="1250"/>
        <v>0</v>
      </c>
      <c r="AFT554" s="30"/>
      <c r="AFU554" s="30"/>
      <c r="AFV554" s="30"/>
      <c r="AFW554" s="51"/>
      <c r="AFX554" s="51"/>
      <c r="AFY554" s="51"/>
      <c r="AFZ554" s="25">
        <f t="shared" si="1513"/>
        <v>0</v>
      </c>
      <c r="AGA554" s="25">
        <f t="shared" si="1514"/>
        <v>0</v>
      </c>
      <c r="AGB554" s="25">
        <f t="shared" si="1515"/>
        <v>0</v>
      </c>
      <c r="AGC554" s="51"/>
      <c r="AGD554" s="51"/>
      <c r="AGE554" s="51"/>
      <c r="AGF554" s="25">
        <f t="shared" si="1516"/>
        <v>8433.7999999999993</v>
      </c>
      <c r="AGG554" s="25">
        <f t="shared" si="1517"/>
        <v>8709.58</v>
      </c>
      <c r="AGH554" s="25">
        <f t="shared" si="1518"/>
        <v>8709.58</v>
      </c>
      <c r="AGI554" s="51"/>
      <c r="AGJ554" s="51"/>
      <c r="AGK554" s="51"/>
      <c r="AGL554" s="25">
        <f t="shared" si="1251"/>
        <v>0</v>
      </c>
      <c r="AGM554" s="25">
        <f t="shared" si="1251"/>
        <v>0</v>
      </c>
      <c r="AGN554" s="25">
        <f t="shared" si="1251"/>
        <v>0</v>
      </c>
      <c r="AGO554" s="30"/>
      <c r="AGP554" s="30"/>
      <c r="AGQ554" s="30"/>
      <c r="AGR554" s="51"/>
      <c r="AGS554" s="51"/>
      <c r="AGT554" s="51"/>
      <c r="AGU554" s="25">
        <f t="shared" si="1519"/>
        <v>0</v>
      </c>
      <c r="AGV554" s="25">
        <f t="shared" si="1520"/>
        <v>0</v>
      </c>
      <c r="AGW554" s="25">
        <f t="shared" si="1521"/>
        <v>0</v>
      </c>
      <c r="AGX554" s="51"/>
      <c r="AGY554" s="51"/>
      <c r="AGZ554" s="51"/>
      <c r="AHA554" s="25">
        <f t="shared" si="1522"/>
        <v>11872.54</v>
      </c>
      <c r="AHB554" s="25">
        <f t="shared" si="1523"/>
        <v>12131.81</v>
      </c>
      <c r="AHC554" s="25">
        <f t="shared" si="1524"/>
        <v>12131.81</v>
      </c>
      <c r="AHD554" s="51"/>
      <c r="AHE554" s="51"/>
      <c r="AHF554" s="51"/>
      <c r="AHG554" s="25">
        <f t="shared" si="1252"/>
        <v>0</v>
      </c>
      <c r="AHH554" s="25">
        <f t="shared" si="1252"/>
        <v>0</v>
      </c>
      <c r="AHI554" s="25">
        <f t="shared" si="1252"/>
        <v>0</v>
      </c>
      <c r="AHJ554" s="30"/>
      <c r="AHK554" s="30"/>
      <c r="AHL554" s="30"/>
      <c r="AHM554" s="51"/>
      <c r="AHN554" s="51"/>
      <c r="AHO554" s="51"/>
      <c r="AHP554" s="25">
        <f t="shared" si="1525"/>
        <v>0</v>
      </c>
      <c r="AHQ554" s="25">
        <f t="shared" si="1526"/>
        <v>0</v>
      </c>
      <c r="AHR554" s="25">
        <f t="shared" si="1527"/>
        <v>0</v>
      </c>
      <c r="AHS554" s="51"/>
      <c r="AHT554" s="51"/>
      <c r="AHU554" s="51"/>
      <c r="AHV554" s="25">
        <f t="shared" si="1528"/>
        <v>7539.38</v>
      </c>
      <c r="AHW554" s="25">
        <f t="shared" si="1529"/>
        <v>7663</v>
      </c>
      <c r="AHX554" s="25">
        <f t="shared" si="1530"/>
        <v>7663</v>
      </c>
      <c r="AHY554" s="51"/>
      <c r="AHZ554" s="51"/>
      <c r="AIA554" s="51"/>
      <c r="AIB554" s="25">
        <f t="shared" si="1253"/>
        <v>0</v>
      </c>
      <c r="AIC554" s="25">
        <f t="shared" si="1253"/>
        <v>0</v>
      </c>
      <c r="AID554" s="25">
        <f t="shared" si="1253"/>
        <v>0</v>
      </c>
      <c r="AIE554" s="30"/>
      <c r="AIF554" s="30"/>
      <c r="AIG554" s="30"/>
      <c r="AIH554" s="51"/>
      <c r="AII554" s="51"/>
      <c r="AIJ554" s="51"/>
      <c r="AIK554" s="25">
        <f t="shared" si="1531"/>
        <v>0</v>
      </c>
      <c r="AIL554" s="25">
        <f t="shared" si="1532"/>
        <v>0</v>
      </c>
      <c r="AIM554" s="25">
        <f t="shared" si="1533"/>
        <v>0</v>
      </c>
      <c r="AIN554" s="51"/>
      <c r="AIO554" s="51"/>
      <c r="AIP554" s="51"/>
      <c r="AIQ554" s="25">
        <f t="shared" si="1534"/>
        <v>0</v>
      </c>
      <c r="AIR554" s="25">
        <f t="shared" si="1535"/>
        <v>0</v>
      </c>
      <c r="AIS554" s="25">
        <f t="shared" si="1536"/>
        <v>0</v>
      </c>
      <c r="AIT554" s="51"/>
      <c r="AIU554" s="51"/>
      <c r="AIV554" s="51"/>
      <c r="AIW554" s="25">
        <f t="shared" si="1254"/>
        <v>0</v>
      </c>
      <c r="AIX554" s="25">
        <f t="shared" si="1254"/>
        <v>0</v>
      </c>
      <c r="AIY554" s="25">
        <f t="shared" si="1254"/>
        <v>0</v>
      </c>
      <c r="AIZ554" s="30"/>
      <c r="AJA554" s="30"/>
      <c r="AJB554" s="30"/>
      <c r="AJC554" s="51"/>
      <c r="AJD554" s="51"/>
      <c r="AJE554" s="51"/>
      <c r="AJF554" s="25">
        <f t="shared" si="1537"/>
        <v>0</v>
      </c>
      <c r="AJG554" s="25">
        <f t="shared" si="1538"/>
        <v>0</v>
      </c>
      <c r="AJH554" s="25">
        <f t="shared" si="1539"/>
        <v>0</v>
      </c>
      <c r="AJI554" s="51"/>
      <c r="AJJ554" s="51"/>
      <c r="AJK554" s="51"/>
      <c r="AJL554" s="25">
        <f t="shared" si="1540"/>
        <v>8077.23</v>
      </c>
      <c r="AJM554" s="25">
        <f t="shared" si="1541"/>
        <v>8199.1299999999992</v>
      </c>
      <c r="AJN554" s="25">
        <f t="shared" si="1542"/>
        <v>8199.1299999999992</v>
      </c>
      <c r="AJO554" s="51"/>
      <c r="AJP554" s="51"/>
      <c r="AJQ554" s="51"/>
      <c r="AJR554" s="25">
        <f t="shared" si="1255"/>
        <v>0</v>
      </c>
      <c r="AJS554" s="25">
        <f t="shared" si="1255"/>
        <v>0</v>
      </c>
      <c r="AJT554" s="25">
        <f t="shared" si="1255"/>
        <v>0</v>
      </c>
      <c r="AJU554" s="30"/>
      <c r="AJV554" s="30"/>
      <c r="AJW554" s="30"/>
      <c r="AJX554" s="51"/>
      <c r="AJY554" s="51"/>
      <c r="AJZ554" s="51"/>
      <c r="AKA554" s="25">
        <f t="shared" si="1543"/>
        <v>0</v>
      </c>
      <c r="AKB554" s="25">
        <f t="shared" si="1544"/>
        <v>0</v>
      </c>
      <c r="AKC554" s="25">
        <f t="shared" si="1545"/>
        <v>0</v>
      </c>
      <c r="AKD554" s="51"/>
      <c r="AKE554" s="51"/>
      <c r="AKF554" s="51"/>
      <c r="AKG554" s="25">
        <f t="shared" si="1546"/>
        <v>7800.05</v>
      </c>
      <c r="AKH554" s="25">
        <f t="shared" si="1547"/>
        <v>8061.97</v>
      </c>
      <c r="AKI554" s="25">
        <f t="shared" si="1548"/>
        <v>8061.97</v>
      </c>
      <c r="AKJ554" s="51"/>
      <c r="AKK554" s="51"/>
      <c r="AKL554" s="51"/>
      <c r="AKM554" s="25">
        <f t="shared" si="1256"/>
        <v>0</v>
      </c>
      <c r="AKN554" s="25">
        <f t="shared" si="1256"/>
        <v>0</v>
      </c>
      <c r="AKO554" s="25">
        <f t="shared" si="125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49"/>
        <v>17853.66</v>
      </c>
      <c r="AKW554" s="25">
        <f t="shared" si="1550"/>
        <v>17853.66</v>
      </c>
      <c r="AKX554" s="25">
        <f t="shared" si="1551"/>
        <v>17853.66</v>
      </c>
      <c r="AKY554" s="51"/>
      <c r="AKZ554" s="51"/>
      <c r="ALA554" s="51"/>
      <c r="ALB554" s="25">
        <f t="shared" si="1552"/>
        <v>7803.93</v>
      </c>
      <c r="ALC554" s="25">
        <f t="shared" si="1553"/>
        <v>7986.62</v>
      </c>
      <c r="ALD554" s="25">
        <f t="shared" si="1554"/>
        <v>7986.62</v>
      </c>
      <c r="ALE554" s="51"/>
      <c r="ALF554" s="51"/>
      <c r="ALG554" s="51"/>
      <c r="ALH554" s="25">
        <f t="shared" si="1257"/>
        <v>7803.93</v>
      </c>
      <c r="ALI554" s="25">
        <f t="shared" si="1257"/>
        <v>7986.62</v>
      </c>
      <c r="ALJ554" s="25">
        <f t="shared" si="1257"/>
        <v>7986.62</v>
      </c>
      <c r="ALK554" s="30"/>
      <c r="ALL554" s="30"/>
      <c r="ALM554" s="30"/>
      <c r="ALN554" s="51"/>
      <c r="ALO554" s="51"/>
      <c r="ALP554" s="51"/>
      <c r="ALQ554" s="25">
        <f t="shared" si="1555"/>
        <v>0</v>
      </c>
      <c r="ALR554" s="25">
        <f t="shared" si="1556"/>
        <v>0</v>
      </c>
      <c r="ALS554" s="25">
        <f t="shared" si="1557"/>
        <v>0</v>
      </c>
      <c r="ALT554" s="51"/>
      <c r="ALU554" s="51"/>
      <c r="ALV554" s="51"/>
      <c r="ALW554" s="25">
        <f t="shared" si="1558"/>
        <v>9228.4699999999993</v>
      </c>
      <c r="ALX554" s="25">
        <f t="shared" si="1559"/>
        <v>9362.6</v>
      </c>
      <c r="ALY554" s="25">
        <f t="shared" si="1560"/>
        <v>9362.6</v>
      </c>
      <c r="ALZ554" s="51"/>
      <c r="AMA554" s="51"/>
      <c r="AMB554" s="51"/>
      <c r="AMC554" s="25">
        <f t="shared" si="1258"/>
        <v>0</v>
      </c>
      <c r="AMD554" s="25">
        <f t="shared" si="1258"/>
        <v>0</v>
      </c>
      <c r="AME554" s="25">
        <f t="shared" si="1258"/>
        <v>0</v>
      </c>
      <c r="AMF554" s="30"/>
      <c r="AMG554" s="30"/>
      <c r="AMH554" s="30"/>
      <c r="AMI554" s="51"/>
      <c r="AMJ554" s="51"/>
      <c r="AMK554" s="51"/>
      <c r="AML554" s="25">
        <f t="shared" si="1561"/>
        <v>0</v>
      </c>
      <c r="AMM554" s="25">
        <f t="shared" si="1562"/>
        <v>0</v>
      </c>
      <c r="AMN554" s="25">
        <f t="shared" si="1563"/>
        <v>0</v>
      </c>
      <c r="AMO554" s="51"/>
      <c r="AMP554" s="51"/>
      <c r="AMQ554" s="51"/>
      <c r="AMR554" s="25">
        <f t="shared" si="1564"/>
        <v>7664.06</v>
      </c>
      <c r="AMS554" s="25">
        <f t="shared" si="1565"/>
        <v>7891.88</v>
      </c>
      <c r="AMT554" s="25">
        <f t="shared" si="1566"/>
        <v>7891.88</v>
      </c>
      <c r="AMU554" s="51"/>
      <c r="AMV554" s="51"/>
      <c r="AMW554" s="51"/>
      <c r="AMX554" s="25">
        <f t="shared" si="1259"/>
        <v>0</v>
      </c>
      <c r="AMY554" s="25">
        <f t="shared" si="1259"/>
        <v>0</v>
      </c>
      <c r="AMZ554" s="25">
        <f t="shared" si="1259"/>
        <v>0</v>
      </c>
      <c r="ANA554" s="30"/>
      <c r="ANB554" s="30"/>
      <c r="ANC554" s="30"/>
      <c r="AND554" s="51"/>
      <c r="ANE554" s="51"/>
      <c r="ANF554" s="51"/>
      <c r="ANG554" s="25">
        <f t="shared" si="1567"/>
        <v>0</v>
      </c>
      <c r="ANH554" s="25">
        <f t="shared" si="1568"/>
        <v>0</v>
      </c>
      <c r="ANI554" s="25">
        <f t="shared" si="1569"/>
        <v>0</v>
      </c>
      <c r="ANJ554" s="51"/>
      <c r="ANK554" s="51"/>
      <c r="ANL554" s="51"/>
      <c r="ANM554" s="25">
        <f t="shared" si="1570"/>
        <v>13462.69</v>
      </c>
      <c r="ANN554" s="25">
        <f t="shared" si="1571"/>
        <v>0</v>
      </c>
      <c r="ANO554" s="25">
        <f t="shared" si="1572"/>
        <v>0</v>
      </c>
      <c r="ANP554" s="51"/>
      <c r="ANQ554" s="51"/>
      <c r="ANR554" s="51"/>
      <c r="ANS554" s="25">
        <f t="shared" si="1260"/>
        <v>0</v>
      </c>
      <c r="ANT554" s="25">
        <f t="shared" si="1260"/>
        <v>0</v>
      </c>
      <c r="ANU554" s="25">
        <f t="shared" si="1260"/>
        <v>0</v>
      </c>
      <c r="ANV554" s="30"/>
      <c r="ANW554" s="30"/>
      <c r="ANX554" s="30"/>
      <c r="ANY554" s="51"/>
      <c r="ANZ554" s="51"/>
      <c r="AOA554" s="51"/>
      <c r="AOB554" s="25">
        <f t="shared" si="1573"/>
        <v>0</v>
      </c>
      <c r="AOC554" s="25">
        <f t="shared" si="1574"/>
        <v>0</v>
      </c>
      <c r="AOD554" s="25">
        <f t="shared" si="1575"/>
        <v>0</v>
      </c>
      <c r="AOE554" s="51"/>
      <c r="AOF554" s="51"/>
      <c r="AOG554" s="51"/>
      <c r="AOH554" s="25">
        <f t="shared" si="1576"/>
        <v>7927.2</v>
      </c>
      <c r="AOI554" s="25">
        <f t="shared" si="1577"/>
        <v>8174.36</v>
      </c>
      <c r="AOJ554" s="25">
        <f t="shared" si="1578"/>
        <v>8174.36</v>
      </c>
      <c r="AOK554" s="51"/>
      <c r="AOL554" s="51"/>
      <c r="AOM554" s="51"/>
      <c r="AON554" s="25">
        <f t="shared" si="1261"/>
        <v>0</v>
      </c>
      <c r="AOO554" s="25">
        <f t="shared" si="1261"/>
        <v>0</v>
      </c>
      <c r="AOP554" s="25">
        <f t="shared" si="1261"/>
        <v>0</v>
      </c>
      <c r="AOQ554" s="30"/>
      <c r="AOR554" s="30"/>
      <c r="AOS554" s="30"/>
      <c r="AOT554" s="51"/>
      <c r="AOU554" s="51"/>
      <c r="AOV554" s="51"/>
      <c r="AOW554" s="25">
        <f t="shared" si="1579"/>
        <v>0</v>
      </c>
      <c r="AOX554" s="25">
        <f t="shared" si="1580"/>
        <v>0</v>
      </c>
      <c r="AOY554" s="25">
        <f t="shared" si="1581"/>
        <v>0</v>
      </c>
      <c r="AOZ554" s="51"/>
      <c r="APA554" s="51"/>
      <c r="APB554" s="51"/>
      <c r="APC554" s="25">
        <f t="shared" si="1582"/>
        <v>8913.27</v>
      </c>
      <c r="APD554" s="25">
        <f t="shared" si="1583"/>
        <v>9314.26</v>
      </c>
      <c r="APE554" s="25">
        <f t="shared" si="1584"/>
        <v>9314.26</v>
      </c>
      <c r="APF554" s="51"/>
      <c r="APG554" s="51"/>
      <c r="APH554" s="51"/>
      <c r="API554" s="25">
        <f t="shared" si="1262"/>
        <v>0</v>
      </c>
      <c r="APJ554" s="25">
        <f t="shared" si="1262"/>
        <v>0</v>
      </c>
      <c r="APK554" s="25">
        <f t="shared" si="126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85"/>
        <v>17853.66</v>
      </c>
      <c r="APS554" s="25">
        <f t="shared" si="1586"/>
        <v>17853.66</v>
      </c>
      <c r="APT554" s="25">
        <f t="shared" si="1587"/>
        <v>17853.66</v>
      </c>
      <c r="APU554" s="51"/>
      <c r="APV554" s="51"/>
      <c r="APW554" s="51"/>
      <c r="APX554" s="25">
        <f t="shared" si="1588"/>
        <v>7821.64</v>
      </c>
      <c r="APY554" s="25">
        <f t="shared" si="1589"/>
        <v>8039.38</v>
      </c>
      <c r="APZ554" s="25">
        <f t="shared" si="1590"/>
        <v>8039.38</v>
      </c>
      <c r="AQA554" s="51"/>
      <c r="AQB554" s="51"/>
      <c r="AQC554" s="51"/>
      <c r="AQD554" s="25">
        <f t="shared" si="1263"/>
        <v>7821.64</v>
      </c>
      <c r="AQE554" s="25">
        <f t="shared" si="1263"/>
        <v>8039.38</v>
      </c>
      <c r="AQF554" s="25">
        <f t="shared" si="1263"/>
        <v>8039.38</v>
      </c>
      <c r="AQG554" s="30"/>
      <c r="AQH554" s="30"/>
      <c r="AQI554" s="30"/>
      <c r="AQJ554" s="51"/>
      <c r="AQK554" s="51"/>
      <c r="AQL554" s="51"/>
      <c r="AQM554" s="25">
        <f t="shared" si="1591"/>
        <v>0</v>
      </c>
      <c r="AQN554" s="25">
        <f t="shared" si="1592"/>
        <v>0</v>
      </c>
      <c r="AQO554" s="25">
        <f t="shared" si="1593"/>
        <v>0</v>
      </c>
      <c r="AQP554" s="51"/>
      <c r="AQQ554" s="51"/>
      <c r="AQR554" s="51"/>
      <c r="AQS554" s="25">
        <f t="shared" si="1594"/>
        <v>7168.5</v>
      </c>
      <c r="AQT554" s="25">
        <f t="shared" si="1595"/>
        <v>7397.62</v>
      </c>
      <c r="AQU554" s="25">
        <f t="shared" si="1596"/>
        <v>7397.62</v>
      </c>
      <c r="AQV554" s="51"/>
      <c r="AQW554" s="51"/>
      <c r="AQX554" s="51"/>
      <c r="AQY554" s="25">
        <f t="shared" si="1264"/>
        <v>0</v>
      </c>
      <c r="AQZ554" s="25">
        <f t="shared" si="1264"/>
        <v>0</v>
      </c>
      <c r="ARA554" s="25">
        <f t="shared" si="1264"/>
        <v>0</v>
      </c>
      <c r="ARB554" s="30"/>
      <c r="ARC554" s="30"/>
      <c r="ARD554" s="30"/>
      <c r="ARE554" s="51"/>
      <c r="ARF554" s="51"/>
      <c r="ARG554" s="51"/>
      <c r="ARH554" s="25">
        <f t="shared" si="1597"/>
        <v>0</v>
      </c>
      <c r="ARI554" s="25">
        <f t="shared" si="1598"/>
        <v>0</v>
      </c>
      <c r="ARJ554" s="25">
        <f t="shared" si="1599"/>
        <v>0</v>
      </c>
      <c r="ARK554" s="51"/>
      <c r="ARL554" s="51"/>
      <c r="ARM554" s="51"/>
      <c r="ARN554" s="25">
        <f t="shared" si="1600"/>
        <v>7511.93</v>
      </c>
      <c r="ARO554" s="25">
        <f t="shared" si="1601"/>
        <v>7525.72</v>
      </c>
      <c r="ARP554" s="25">
        <f t="shared" si="1602"/>
        <v>7525.72</v>
      </c>
      <c r="ARQ554" s="51"/>
      <c r="ARR554" s="51"/>
      <c r="ARS554" s="51"/>
      <c r="ART554" s="25">
        <f t="shared" si="1265"/>
        <v>0</v>
      </c>
      <c r="ARU554" s="25">
        <f t="shared" si="1265"/>
        <v>0</v>
      </c>
      <c r="ARV554" s="25">
        <f t="shared" si="126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03"/>
        <v>17853.66</v>
      </c>
      <c r="ASD554" s="25">
        <f t="shared" si="1604"/>
        <v>17853.66</v>
      </c>
      <c r="ASE554" s="25">
        <f t="shared" si="1605"/>
        <v>17853.66</v>
      </c>
      <c r="ASF554" s="51"/>
      <c r="ASG554" s="51"/>
      <c r="ASH554" s="51"/>
      <c r="ASI554" s="25">
        <f t="shared" si="1606"/>
        <v>7967.21</v>
      </c>
      <c r="ASJ554" s="25">
        <f t="shared" si="1607"/>
        <v>7043.99</v>
      </c>
      <c r="ASK554" s="25">
        <f t="shared" si="1608"/>
        <v>7043.99</v>
      </c>
      <c r="ASL554" s="51"/>
      <c r="ASM554" s="51"/>
      <c r="ASN554" s="51"/>
      <c r="ASO554" s="25">
        <f t="shared" si="1266"/>
        <v>7967.21</v>
      </c>
      <c r="ASP554" s="25">
        <f t="shared" si="1266"/>
        <v>7043.99</v>
      </c>
      <c r="ASQ554" s="25">
        <f t="shared" si="1266"/>
        <v>7043.99</v>
      </c>
      <c r="ASR554" s="30"/>
      <c r="ASS554" s="30"/>
      <c r="AST554" s="30"/>
      <c r="ASU554" s="51"/>
      <c r="ASV554" s="51"/>
      <c r="ASW554" s="51"/>
      <c r="ASX554" s="25">
        <f t="shared" si="1609"/>
        <v>0</v>
      </c>
      <c r="ASY554" s="25">
        <f t="shared" si="1610"/>
        <v>0</v>
      </c>
      <c r="ASZ554" s="25">
        <f t="shared" si="1611"/>
        <v>0</v>
      </c>
      <c r="ATA554" s="51"/>
      <c r="ATB554" s="51"/>
      <c r="ATC554" s="51"/>
      <c r="ATD554" s="25">
        <f t="shared" si="1612"/>
        <v>6747.79</v>
      </c>
      <c r="ATE554" s="25">
        <f t="shared" si="1613"/>
        <v>7085.24</v>
      </c>
      <c r="ATF554" s="25">
        <f t="shared" si="1614"/>
        <v>7085.24</v>
      </c>
      <c r="ATG554" s="51"/>
      <c r="ATH554" s="51"/>
      <c r="ATI554" s="51"/>
      <c r="ATJ554" s="25">
        <f t="shared" si="1267"/>
        <v>0</v>
      </c>
      <c r="ATK554" s="25">
        <f t="shared" si="1267"/>
        <v>0</v>
      </c>
      <c r="ATL554" s="25">
        <f t="shared" si="1267"/>
        <v>0</v>
      </c>
      <c r="ATM554" s="30"/>
      <c r="ATN554" s="30"/>
      <c r="ATO554" s="30"/>
      <c r="ATP554" s="51"/>
      <c r="ATQ554" s="51"/>
      <c r="ATR554" s="51"/>
      <c r="ATS554" s="25">
        <f t="shared" si="1615"/>
        <v>0</v>
      </c>
      <c r="ATT554" s="25">
        <f t="shared" si="1616"/>
        <v>0</v>
      </c>
      <c r="ATU554" s="25">
        <f t="shared" si="1617"/>
        <v>0</v>
      </c>
      <c r="ATV554" s="51"/>
      <c r="ATW554" s="51"/>
      <c r="ATX554" s="51"/>
      <c r="ATY554" s="25">
        <f t="shared" si="1618"/>
        <v>7504.2</v>
      </c>
      <c r="ATZ554" s="25">
        <f t="shared" si="1619"/>
        <v>6056.94</v>
      </c>
      <c r="AUA554" s="25">
        <f t="shared" si="1620"/>
        <v>6056.94</v>
      </c>
      <c r="AUB554" s="51"/>
      <c r="AUC554" s="51"/>
      <c r="AUD554" s="51"/>
      <c r="AUE554" s="25">
        <f t="shared" si="1268"/>
        <v>0</v>
      </c>
      <c r="AUF554" s="25">
        <f t="shared" si="1268"/>
        <v>0</v>
      </c>
      <c r="AUG554" s="25">
        <f t="shared" si="1268"/>
        <v>0</v>
      </c>
      <c r="AUH554" s="30"/>
      <c r="AUI554" s="30"/>
      <c r="AUJ554" s="30"/>
      <c r="AUK554" s="51"/>
      <c r="AUL554" s="51"/>
      <c r="AUM554" s="51"/>
      <c r="AUN554" s="25">
        <f t="shared" si="1621"/>
        <v>0</v>
      </c>
      <c r="AUO554" s="25">
        <f t="shared" si="1622"/>
        <v>0</v>
      </c>
      <c r="AUP554" s="25">
        <f t="shared" si="1623"/>
        <v>0</v>
      </c>
      <c r="AUQ554" s="51"/>
      <c r="AUR554" s="51"/>
      <c r="AUS554" s="51"/>
      <c r="AUT554" s="25">
        <f t="shared" si="1624"/>
        <v>8227.39</v>
      </c>
      <c r="AUU554" s="25">
        <f t="shared" si="1625"/>
        <v>6572.95</v>
      </c>
      <c r="AUV554" s="25">
        <f t="shared" si="1626"/>
        <v>6572.95</v>
      </c>
      <c r="AUW554" s="51"/>
      <c r="AUX554" s="51"/>
      <c r="AUY554" s="51"/>
      <c r="AUZ554" s="25">
        <f t="shared" si="1269"/>
        <v>0</v>
      </c>
      <c r="AVA554" s="25">
        <f t="shared" si="1269"/>
        <v>0</v>
      </c>
      <c r="AVB554" s="25">
        <f t="shared" si="1269"/>
        <v>0</v>
      </c>
      <c r="AVC554" s="59">
        <f t="shared" si="1270"/>
        <v>9</v>
      </c>
      <c r="AVD554" s="59">
        <f t="shared" si="1270"/>
        <v>9</v>
      </c>
      <c r="AVE554" s="59">
        <f t="shared" si="1270"/>
        <v>9</v>
      </c>
      <c r="AVF554" s="25">
        <f t="shared" si="1270"/>
        <v>0</v>
      </c>
      <c r="AVG554" s="25">
        <f t="shared" si="1270"/>
        <v>0</v>
      </c>
      <c r="AVH554" s="25">
        <f t="shared" si="1270"/>
        <v>0</v>
      </c>
      <c r="AVI554" s="25">
        <f t="shared" si="1270"/>
        <v>160682.94</v>
      </c>
      <c r="AVJ554" s="25">
        <f t="shared" si="1270"/>
        <v>160682.94</v>
      </c>
      <c r="AVK554" s="25">
        <f t="shared" si="1270"/>
        <v>160682.94</v>
      </c>
      <c r="AVL554" s="51"/>
      <c r="AVM554" s="51"/>
      <c r="AVN554" s="51"/>
      <c r="AVO554" s="25"/>
      <c r="AVP554" s="25"/>
      <c r="AVQ554" s="25"/>
      <c r="AVR554" s="25">
        <f t="shared" si="1271"/>
        <v>0</v>
      </c>
      <c r="AVS554" s="25">
        <f t="shared" si="1271"/>
        <v>0</v>
      </c>
      <c r="AVT554" s="25">
        <f t="shared" si="1271"/>
        <v>0</v>
      </c>
      <c r="AVU554" s="25">
        <f t="shared" si="1271"/>
        <v>75964.710000000006</v>
      </c>
      <c r="AVV554" s="25">
        <f t="shared" si="1271"/>
        <v>76057.66</v>
      </c>
      <c r="AVW554" s="25">
        <f t="shared" si="1271"/>
        <v>76057.66</v>
      </c>
    </row>
    <row r="555" spans="1:1271" ht="36">
      <c r="A555" s="8" t="s">
        <v>184</v>
      </c>
      <c r="B555" s="88" t="s">
        <v>89</v>
      </c>
      <c r="C555" s="5"/>
      <c r="D555" s="121"/>
      <c r="E555" s="77"/>
      <c r="F555" s="38"/>
      <c r="G555" s="38"/>
      <c r="H555" s="38"/>
      <c r="I555" s="25">
        <f t="shared" si="1272"/>
        <v>10890.73</v>
      </c>
      <c r="J555" s="25">
        <f t="shared" si="1272"/>
        <v>10890.73</v>
      </c>
      <c r="K555" s="25">
        <f t="shared" si="1272"/>
        <v>10890.73</v>
      </c>
      <c r="L555" s="30"/>
      <c r="M555" s="30"/>
      <c r="N555" s="30"/>
      <c r="O555" s="51"/>
      <c r="P555" s="51"/>
      <c r="Q555" s="51"/>
      <c r="R555" s="25">
        <f t="shared" si="1273"/>
        <v>0</v>
      </c>
      <c r="S555" s="25">
        <f t="shared" si="1274"/>
        <v>0</v>
      </c>
      <c r="T555" s="25">
        <f t="shared" si="1275"/>
        <v>0</v>
      </c>
      <c r="U555" s="51"/>
      <c r="V555" s="51"/>
      <c r="W555" s="51"/>
      <c r="X555" s="25">
        <f t="shared" si="1276"/>
        <v>8714.35</v>
      </c>
      <c r="Y555" s="25">
        <f t="shared" si="1277"/>
        <v>0</v>
      </c>
      <c r="Z555" s="25">
        <f t="shared" si="1278"/>
        <v>0</v>
      </c>
      <c r="AA555" s="51"/>
      <c r="AB555" s="51"/>
      <c r="AC555" s="51"/>
      <c r="AD555" s="25">
        <f t="shared" si="1211"/>
        <v>0</v>
      </c>
      <c r="AE555" s="25">
        <f t="shared" si="1211"/>
        <v>0</v>
      </c>
      <c r="AF555" s="25">
        <f t="shared" si="121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79"/>
        <v>108907.3</v>
      </c>
      <c r="AN555" s="25">
        <f t="shared" si="1280"/>
        <v>108907.3</v>
      </c>
      <c r="AO555" s="25">
        <f t="shared" si="1281"/>
        <v>108907.3</v>
      </c>
      <c r="AP555" s="51"/>
      <c r="AQ555" s="51"/>
      <c r="AR555" s="51"/>
      <c r="AS555" s="25">
        <f t="shared" si="1282"/>
        <v>5361.83</v>
      </c>
      <c r="AT555" s="25">
        <f t="shared" si="1283"/>
        <v>4124.96</v>
      </c>
      <c r="AU555" s="25">
        <f t="shared" si="1284"/>
        <v>4124.96</v>
      </c>
      <c r="AV555" s="51"/>
      <c r="AW555" s="51"/>
      <c r="AX555" s="51"/>
      <c r="AY555" s="25">
        <f t="shared" si="1212"/>
        <v>53618.3</v>
      </c>
      <c r="AZ555" s="25">
        <f t="shared" si="1212"/>
        <v>41249.599999999999</v>
      </c>
      <c r="BA555" s="25">
        <f t="shared" si="1212"/>
        <v>41249.599999999999</v>
      </c>
      <c r="BB555" s="30"/>
      <c r="BC555" s="30"/>
      <c r="BD555" s="30"/>
      <c r="BE555" s="51"/>
      <c r="BF555" s="51"/>
      <c r="BG555" s="51"/>
      <c r="BH555" s="25">
        <f t="shared" si="1285"/>
        <v>0</v>
      </c>
      <c r="BI555" s="25">
        <f t="shared" si="1286"/>
        <v>0</v>
      </c>
      <c r="BJ555" s="25">
        <f t="shared" si="1287"/>
        <v>0</v>
      </c>
      <c r="BK555" s="51"/>
      <c r="BL555" s="51"/>
      <c r="BM555" s="51"/>
      <c r="BN555" s="25">
        <f t="shared" si="1288"/>
        <v>5184.33</v>
      </c>
      <c r="BO555" s="25">
        <f t="shared" si="1289"/>
        <v>5517.07</v>
      </c>
      <c r="BP555" s="25">
        <f t="shared" si="1290"/>
        <v>5517.07</v>
      </c>
      <c r="BQ555" s="51"/>
      <c r="BR555" s="51"/>
      <c r="BS555" s="51"/>
      <c r="BT555" s="25">
        <f t="shared" si="1213"/>
        <v>0</v>
      </c>
      <c r="BU555" s="25">
        <f t="shared" si="1213"/>
        <v>0</v>
      </c>
      <c r="BV555" s="25">
        <f t="shared" si="1213"/>
        <v>0</v>
      </c>
      <c r="BW555" s="30"/>
      <c r="BX555" s="30"/>
      <c r="BY555" s="30"/>
      <c r="BZ555" s="51"/>
      <c r="CA555" s="51"/>
      <c r="CB555" s="51"/>
      <c r="CC555" s="25">
        <f t="shared" si="1291"/>
        <v>0</v>
      </c>
      <c r="CD555" s="25">
        <f t="shared" si="1292"/>
        <v>0</v>
      </c>
      <c r="CE555" s="25">
        <f t="shared" si="1293"/>
        <v>0</v>
      </c>
      <c r="CF555" s="51"/>
      <c r="CG555" s="51"/>
      <c r="CH555" s="51"/>
      <c r="CI555" s="25">
        <f t="shared" si="1294"/>
        <v>0</v>
      </c>
      <c r="CJ555" s="25">
        <f t="shared" si="1295"/>
        <v>0</v>
      </c>
      <c r="CK555" s="25">
        <f t="shared" si="1296"/>
        <v>0</v>
      </c>
      <c r="CL555" s="51"/>
      <c r="CM555" s="51"/>
      <c r="CN555" s="51"/>
      <c r="CO555" s="25">
        <f t="shared" si="1214"/>
        <v>0</v>
      </c>
      <c r="CP555" s="25">
        <f t="shared" si="1214"/>
        <v>0</v>
      </c>
      <c r="CQ555" s="25">
        <f t="shared" si="1214"/>
        <v>0</v>
      </c>
      <c r="CR555" s="30"/>
      <c r="CS555" s="30"/>
      <c r="CT555" s="30"/>
      <c r="CU555" s="51"/>
      <c r="CV555" s="51"/>
      <c r="CW555" s="51"/>
      <c r="CX555" s="25">
        <f t="shared" si="1297"/>
        <v>0</v>
      </c>
      <c r="CY555" s="25">
        <f t="shared" si="1298"/>
        <v>0</v>
      </c>
      <c r="CZ555" s="25">
        <f t="shared" si="1299"/>
        <v>0</v>
      </c>
      <c r="DA555" s="51"/>
      <c r="DB555" s="51"/>
      <c r="DC555" s="51"/>
      <c r="DD555" s="25">
        <f t="shared" si="1300"/>
        <v>5925.29</v>
      </c>
      <c r="DE555" s="25">
        <f t="shared" si="1301"/>
        <v>6154.07</v>
      </c>
      <c r="DF555" s="25">
        <f t="shared" si="1302"/>
        <v>6154.07</v>
      </c>
      <c r="DG555" s="51"/>
      <c r="DH555" s="51"/>
      <c r="DI555" s="51"/>
      <c r="DJ555" s="25">
        <f t="shared" si="1215"/>
        <v>0</v>
      </c>
      <c r="DK555" s="25">
        <f t="shared" si="1215"/>
        <v>0</v>
      </c>
      <c r="DL555" s="25">
        <f t="shared" si="1215"/>
        <v>0</v>
      </c>
      <c r="DM555" s="30"/>
      <c r="DN555" s="30"/>
      <c r="DO555" s="30"/>
      <c r="DP555" s="51"/>
      <c r="DQ555" s="51"/>
      <c r="DR555" s="51"/>
      <c r="DS555" s="25">
        <f t="shared" si="1303"/>
        <v>0</v>
      </c>
      <c r="DT555" s="25">
        <f t="shared" si="1304"/>
        <v>0</v>
      </c>
      <c r="DU555" s="25">
        <f t="shared" si="1305"/>
        <v>0</v>
      </c>
      <c r="DV555" s="51"/>
      <c r="DW555" s="51"/>
      <c r="DX555" s="51"/>
      <c r="DY555" s="25">
        <f t="shared" si="1306"/>
        <v>6226.89</v>
      </c>
      <c r="DZ555" s="25">
        <f t="shared" si="1307"/>
        <v>6450.1</v>
      </c>
      <c r="EA555" s="25">
        <f t="shared" si="1308"/>
        <v>6450.1</v>
      </c>
      <c r="EB555" s="51"/>
      <c r="EC555" s="51"/>
      <c r="ED555" s="51"/>
      <c r="EE555" s="25">
        <f t="shared" si="1216"/>
        <v>0</v>
      </c>
      <c r="EF555" s="25">
        <f t="shared" si="1216"/>
        <v>0</v>
      </c>
      <c r="EG555" s="25">
        <f t="shared" si="1216"/>
        <v>0</v>
      </c>
      <c r="EH555" s="30"/>
      <c r="EI555" s="30"/>
      <c r="EJ555" s="30"/>
      <c r="EK555" s="51"/>
      <c r="EL555" s="51"/>
      <c r="EM555" s="51"/>
      <c r="EN555" s="25">
        <f t="shared" si="1309"/>
        <v>0</v>
      </c>
      <c r="EO555" s="25">
        <f t="shared" si="1310"/>
        <v>0</v>
      </c>
      <c r="EP555" s="25">
        <f t="shared" si="1311"/>
        <v>0</v>
      </c>
      <c r="EQ555" s="51"/>
      <c r="ER555" s="51"/>
      <c r="ES555" s="51"/>
      <c r="ET555" s="25">
        <f t="shared" si="1312"/>
        <v>6376.26</v>
      </c>
      <c r="EU555" s="25">
        <f t="shared" si="1313"/>
        <v>6562.16</v>
      </c>
      <c r="EV555" s="25">
        <f t="shared" si="1314"/>
        <v>6562.16</v>
      </c>
      <c r="EW555" s="51"/>
      <c r="EX555" s="51"/>
      <c r="EY555" s="51"/>
      <c r="EZ555" s="25">
        <f t="shared" si="1217"/>
        <v>0</v>
      </c>
      <c r="FA555" s="25">
        <f t="shared" si="1217"/>
        <v>0</v>
      </c>
      <c r="FB555" s="25">
        <f t="shared" si="121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15"/>
        <v>108907.3</v>
      </c>
      <c r="FJ555" s="25">
        <f t="shared" si="1316"/>
        <v>108907.3</v>
      </c>
      <c r="FK555" s="25">
        <f t="shared" si="1317"/>
        <v>108907.3</v>
      </c>
      <c r="FL555" s="51"/>
      <c r="FM555" s="51"/>
      <c r="FN555" s="51"/>
      <c r="FO555" s="25">
        <f t="shared" si="1318"/>
        <v>5081.8</v>
      </c>
      <c r="FP555" s="25">
        <f t="shared" si="1319"/>
        <v>4825.24</v>
      </c>
      <c r="FQ555" s="25">
        <f t="shared" si="1320"/>
        <v>4825.24</v>
      </c>
      <c r="FR555" s="51"/>
      <c r="FS555" s="51"/>
      <c r="FT555" s="51"/>
      <c r="FU555" s="25">
        <f t="shared" si="1218"/>
        <v>50818</v>
      </c>
      <c r="FV555" s="25">
        <f t="shared" si="1218"/>
        <v>48252.4</v>
      </c>
      <c r="FW555" s="25">
        <f t="shared" si="1218"/>
        <v>48252.4</v>
      </c>
      <c r="FX555" s="30">
        <f>6-6</f>
        <v>0</v>
      </c>
      <c r="FY555" s="30">
        <f t="shared" ref="FY555:FZ555" si="1627">6-6</f>
        <v>0</v>
      </c>
      <c r="FZ555" s="30">
        <f t="shared" si="1627"/>
        <v>0</v>
      </c>
      <c r="GA555" s="51"/>
      <c r="GB555" s="51"/>
      <c r="GC555" s="51"/>
      <c r="GD555" s="25">
        <f t="shared" si="1321"/>
        <v>0</v>
      </c>
      <c r="GE555" s="25">
        <f t="shared" si="1322"/>
        <v>0</v>
      </c>
      <c r="GF555" s="25">
        <f t="shared" si="1323"/>
        <v>0</v>
      </c>
      <c r="GG555" s="51"/>
      <c r="GH555" s="51"/>
      <c r="GI555" s="51"/>
      <c r="GJ555" s="25">
        <f t="shared" si="1324"/>
        <v>0</v>
      </c>
      <c r="GK555" s="25">
        <f t="shared" si="1325"/>
        <v>0</v>
      </c>
      <c r="GL555" s="25">
        <f t="shared" si="1326"/>
        <v>0</v>
      </c>
      <c r="GM555" s="51"/>
      <c r="GN555" s="51"/>
      <c r="GO555" s="51"/>
      <c r="GP555" s="25">
        <f t="shared" si="1219"/>
        <v>0</v>
      </c>
      <c r="GQ555" s="25">
        <f t="shared" si="1219"/>
        <v>0</v>
      </c>
      <c r="GR555" s="25">
        <f t="shared" si="1219"/>
        <v>0</v>
      </c>
      <c r="GS555" s="30"/>
      <c r="GT555" s="30"/>
      <c r="GU555" s="30"/>
      <c r="GV555" s="51"/>
      <c r="GW555" s="51"/>
      <c r="GX555" s="51"/>
      <c r="GY555" s="25">
        <f t="shared" si="1327"/>
        <v>0</v>
      </c>
      <c r="GZ555" s="25">
        <f t="shared" si="1328"/>
        <v>0</v>
      </c>
      <c r="HA555" s="25">
        <f t="shared" si="1329"/>
        <v>0</v>
      </c>
      <c r="HB555" s="51"/>
      <c r="HC555" s="51"/>
      <c r="HD555" s="51"/>
      <c r="HE555" s="25">
        <f t="shared" si="1330"/>
        <v>6923.08</v>
      </c>
      <c r="HF555" s="25">
        <f t="shared" si="1331"/>
        <v>8737.33</v>
      </c>
      <c r="HG555" s="25">
        <f t="shared" si="1332"/>
        <v>8737.33</v>
      </c>
      <c r="HH555" s="51"/>
      <c r="HI555" s="51"/>
      <c r="HJ555" s="51"/>
      <c r="HK555" s="25">
        <f t="shared" si="1220"/>
        <v>0</v>
      </c>
      <c r="HL555" s="25">
        <f t="shared" si="1220"/>
        <v>0</v>
      </c>
      <c r="HM555" s="25">
        <f t="shared" si="122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33"/>
        <v>163360.95000000001</v>
      </c>
      <c r="HU555" s="25">
        <f t="shared" si="1334"/>
        <v>163360.95000000001</v>
      </c>
      <c r="HV555" s="25">
        <f t="shared" si="1335"/>
        <v>163360.95000000001</v>
      </c>
      <c r="HW555" s="51"/>
      <c r="HX555" s="51"/>
      <c r="HY555" s="51"/>
      <c r="HZ555" s="25">
        <f t="shared" si="1336"/>
        <v>4688.6899999999996</v>
      </c>
      <c r="IA555" s="25">
        <f t="shared" si="1337"/>
        <v>4718.32</v>
      </c>
      <c r="IB555" s="25">
        <f t="shared" si="1338"/>
        <v>4718.32</v>
      </c>
      <c r="IC555" s="51"/>
      <c r="ID555" s="51"/>
      <c r="IE555" s="51"/>
      <c r="IF555" s="25">
        <f t="shared" si="1221"/>
        <v>70330.350000000006</v>
      </c>
      <c r="IG555" s="25">
        <f t="shared" si="1221"/>
        <v>70774.8</v>
      </c>
      <c r="IH555" s="25">
        <f t="shared" si="1221"/>
        <v>70774.8</v>
      </c>
      <c r="II555" s="30"/>
      <c r="IJ555" s="30"/>
      <c r="IK555" s="30"/>
      <c r="IL555" s="51"/>
      <c r="IM555" s="51"/>
      <c r="IN555" s="51"/>
      <c r="IO555" s="25">
        <f t="shared" si="1339"/>
        <v>0</v>
      </c>
      <c r="IP555" s="25">
        <f t="shared" si="1340"/>
        <v>0</v>
      </c>
      <c r="IQ555" s="25">
        <f t="shared" si="1341"/>
        <v>0</v>
      </c>
      <c r="IR555" s="51"/>
      <c r="IS555" s="51"/>
      <c r="IT555" s="51"/>
      <c r="IU555" s="25">
        <f t="shared" si="1342"/>
        <v>5064.03</v>
      </c>
      <c r="IV555" s="25">
        <f t="shared" si="1343"/>
        <v>5195.68</v>
      </c>
      <c r="IW555" s="25">
        <f t="shared" si="1344"/>
        <v>5195.68</v>
      </c>
      <c r="IX555" s="51"/>
      <c r="IY555" s="51"/>
      <c r="IZ555" s="51"/>
      <c r="JA555" s="25">
        <f t="shared" si="1222"/>
        <v>0</v>
      </c>
      <c r="JB555" s="25">
        <f t="shared" si="1222"/>
        <v>0</v>
      </c>
      <c r="JC555" s="25">
        <f t="shared" si="1222"/>
        <v>0</v>
      </c>
      <c r="JD555" s="30"/>
      <c r="JE555" s="30"/>
      <c r="JF555" s="30"/>
      <c r="JG555" s="51"/>
      <c r="JH555" s="51"/>
      <c r="JI555" s="51"/>
      <c r="JJ555" s="25">
        <f t="shared" si="1345"/>
        <v>0</v>
      </c>
      <c r="JK555" s="25">
        <f t="shared" si="1346"/>
        <v>0</v>
      </c>
      <c r="JL555" s="25">
        <f t="shared" si="1347"/>
        <v>0</v>
      </c>
      <c r="JM555" s="51"/>
      <c r="JN555" s="51"/>
      <c r="JO555" s="51"/>
      <c r="JP555" s="25">
        <f t="shared" si="1348"/>
        <v>7252.31</v>
      </c>
      <c r="JQ555" s="25">
        <f t="shared" si="1349"/>
        <v>7506.15</v>
      </c>
      <c r="JR555" s="25">
        <f t="shared" si="1350"/>
        <v>7506.15</v>
      </c>
      <c r="JS555" s="51"/>
      <c r="JT555" s="51"/>
      <c r="JU555" s="51"/>
      <c r="JV555" s="25">
        <f t="shared" si="1223"/>
        <v>0</v>
      </c>
      <c r="JW555" s="25">
        <f t="shared" si="1223"/>
        <v>0</v>
      </c>
      <c r="JX555" s="25">
        <f t="shared" si="122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51"/>
        <v>87125.84</v>
      </c>
      <c r="KF555" s="25">
        <f t="shared" si="1352"/>
        <v>87125.84</v>
      </c>
      <c r="KG555" s="25">
        <f t="shared" si="1353"/>
        <v>87125.84</v>
      </c>
      <c r="KH555" s="51"/>
      <c r="KI555" s="51"/>
      <c r="KJ555" s="51"/>
      <c r="KK555" s="25">
        <f t="shared" si="1354"/>
        <v>4785.6000000000004</v>
      </c>
      <c r="KL555" s="25">
        <f t="shared" si="1355"/>
        <v>4851.25</v>
      </c>
      <c r="KM555" s="25">
        <f t="shared" si="1356"/>
        <v>4851.25</v>
      </c>
      <c r="KN555" s="51"/>
      <c r="KO555" s="51"/>
      <c r="KP555" s="51"/>
      <c r="KQ555" s="25">
        <f t="shared" si="1224"/>
        <v>38284.800000000003</v>
      </c>
      <c r="KR555" s="25">
        <f t="shared" si="1224"/>
        <v>38810</v>
      </c>
      <c r="KS555" s="25">
        <f t="shared" si="122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57"/>
        <v>98016.57</v>
      </c>
      <c r="LA555" s="25">
        <f t="shared" si="1358"/>
        <v>98016.57</v>
      </c>
      <c r="LB555" s="25">
        <f t="shared" si="1359"/>
        <v>98016.57</v>
      </c>
      <c r="LC555" s="51"/>
      <c r="LD555" s="51"/>
      <c r="LE555" s="51"/>
      <c r="LF555" s="25">
        <f t="shared" si="1360"/>
        <v>4358.17</v>
      </c>
      <c r="LG555" s="25">
        <f t="shared" si="1361"/>
        <v>4402.2299999999996</v>
      </c>
      <c r="LH555" s="25">
        <f t="shared" si="1362"/>
        <v>4402.2299999999996</v>
      </c>
      <c r="LI555" s="51"/>
      <c r="LJ555" s="51"/>
      <c r="LK555" s="51"/>
      <c r="LL555" s="25">
        <f t="shared" si="1225"/>
        <v>39223.53</v>
      </c>
      <c r="LM555" s="25">
        <f t="shared" si="1225"/>
        <v>39620.07</v>
      </c>
      <c r="LN555" s="25">
        <f t="shared" si="122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63"/>
        <v>54453.65</v>
      </c>
      <c r="LV555" s="25">
        <f t="shared" si="1364"/>
        <v>54453.65</v>
      </c>
      <c r="LW555" s="25">
        <f t="shared" si="1365"/>
        <v>54453.65</v>
      </c>
      <c r="LX555" s="51"/>
      <c r="LY555" s="51"/>
      <c r="LZ555" s="51"/>
      <c r="MA555" s="25">
        <f t="shared" si="1366"/>
        <v>6116.91</v>
      </c>
      <c r="MB555" s="25">
        <f t="shared" si="1367"/>
        <v>6322.39</v>
      </c>
      <c r="MC555" s="25">
        <f t="shared" si="1368"/>
        <v>6322.39</v>
      </c>
      <c r="MD555" s="51"/>
      <c r="ME555" s="51"/>
      <c r="MF555" s="51"/>
      <c r="MG555" s="25">
        <f t="shared" si="1226"/>
        <v>30584.55</v>
      </c>
      <c r="MH555" s="25">
        <f t="shared" si="1226"/>
        <v>31611.95</v>
      </c>
      <c r="MI555" s="25">
        <f t="shared" si="122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69"/>
        <v>76235.11</v>
      </c>
      <c r="MQ555" s="25">
        <f t="shared" si="1370"/>
        <v>76235.11</v>
      </c>
      <c r="MR555" s="25">
        <f t="shared" si="1371"/>
        <v>76235.11</v>
      </c>
      <c r="MS555" s="51"/>
      <c r="MT555" s="51"/>
      <c r="MU555" s="51"/>
      <c r="MV555" s="25">
        <f t="shared" si="1372"/>
        <v>6895.86</v>
      </c>
      <c r="MW555" s="25">
        <f t="shared" si="1373"/>
        <v>6598.27</v>
      </c>
      <c r="MX555" s="25">
        <f t="shared" si="1374"/>
        <v>6598.27</v>
      </c>
      <c r="MY555" s="51"/>
      <c r="MZ555" s="51"/>
      <c r="NA555" s="51"/>
      <c r="NB555" s="25">
        <f t="shared" si="1227"/>
        <v>48271.02</v>
      </c>
      <c r="NC555" s="25">
        <f t="shared" si="1227"/>
        <v>46187.89</v>
      </c>
      <c r="ND555" s="25">
        <f t="shared" si="122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75"/>
        <v>108907.3</v>
      </c>
      <c r="NL555" s="25">
        <f t="shared" si="1376"/>
        <v>108907.3</v>
      </c>
      <c r="NM555" s="25">
        <f t="shared" si="1377"/>
        <v>108907.3</v>
      </c>
      <c r="NN555" s="51"/>
      <c r="NO555" s="51"/>
      <c r="NP555" s="51"/>
      <c r="NQ555" s="25">
        <f t="shared" si="1378"/>
        <v>4552.67</v>
      </c>
      <c r="NR555" s="25">
        <f t="shared" si="1379"/>
        <v>4698.75</v>
      </c>
      <c r="NS555" s="25">
        <f t="shared" si="1380"/>
        <v>4698.75</v>
      </c>
      <c r="NT555" s="51"/>
      <c r="NU555" s="51"/>
      <c r="NV555" s="51"/>
      <c r="NW555" s="25">
        <f t="shared" si="1228"/>
        <v>45526.7</v>
      </c>
      <c r="NX555" s="25">
        <f t="shared" si="1228"/>
        <v>46987.5</v>
      </c>
      <c r="NY555" s="25">
        <f t="shared" si="1228"/>
        <v>46987.5</v>
      </c>
      <c r="NZ555" s="30"/>
      <c r="OA555" s="30"/>
      <c r="OB555" s="30"/>
      <c r="OC555" s="51"/>
      <c r="OD555" s="51"/>
      <c r="OE555" s="51"/>
      <c r="OF555" s="25">
        <f t="shared" si="1381"/>
        <v>0</v>
      </c>
      <c r="OG555" s="25">
        <f t="shared" si="1382"/>
        <v>0</v>
      </c>
      <c r="OH555" s="25">
        <f t="shared" si="1383"/>
        <v>0</v>
      </c>
      <c r="OI555" s="51"/>
      <c r="OJ555" s="51"/>
      <c r="OK555" s="51"/>
      <c r="OL555" s="25">
        <f t="shared" si="1384"/>
        <v>6588.68</v>
      </c>
      <c r="OM555" s="25">
        <f t="shared" si="1385"/>
        <v>6809.5</v>
      </c>
      <c r="ON555" s="25">
        <f t="shared" si="1386"/>
        <v>6809.5</v>
      </c>
      <c r="OO555" s="51"/>
      <c r="OP555" s="51"/>
      <c r="OQ555" s="51"/>
      <c r="OR555" s="25">
        <f t="shared" si="1229"/>
        <v>0</v>
      </c>
      <c r="OS555" s="25">
        <f t="shared" si="1229"/>
        <v>0</v>
      </c>
      <c r="OT555" s="25">
        <f t="shared" si="1229"/>
        <v>0</v>
      </c>
      <c r="OU555" s="30"/>
      <c r="OV555" s="30"/>
      <c r="OW555" s="30"/>
      <c r="OX555" s="51"/>
      <c r="OY555" s="51"/>
      <c r="OZ555" s="51"/>
      <c r="PA555" s="25">
        <f t="shared" si="1387"/>
        <v>0</v>
      </c>
      <c r="PB555" s="25">
        <f t="shared" si="1388"/>
        <v>0</v>
      </c>
      <c r="PC555" s="25">
        <f t="shared" si="1389"/>
        <v>0</v>
      </c>
      <c r="PD555" s="51"/>
      <c r="PE555" s="51"/>
      <c r="PF555" s="51"/>
      <c r="PG555" s="25">
        <f t="shared" si="1390"/>
        <v>5336.17</v>
      </c>
      <c r="PH555" s="25">
        <f t="shared" si="1391"/>
        <v>5509.11</v>
      </c>
      <c r="PI555" s="25">
        <f t="shared" si="1392"/>
        <v>5509.11</v>
      </c>
      <c r="PJ555" s="51"/>
      <c r="PK555" s="51"/>
      <c r="PL555" s="51"/>
      <c r="PM555" s="25">
        <f t="shared" si="1230"/>
        <v>0</v>
      </c>
      <c r="PN555" s="25">
        <f t="shared" si="1230"/>
        <v>0</v>
      </c>
      <c r="PO555" s="25">
        <f t="shared" si="123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393"/>
        <v>87125.84</v>
      </c>
      <c r="PW555" s="25">
        <f t="shared" si="1394"/>
        <v>87125.84</v>
      </c>
      <c r="PX555" s="25">
        <f t="shared" si="1395"/>
        <v>87125.84</v>
      </c>
      <c r="PY555" s="51"/>
      <c r="PZ555" s="51"/>
      <c r="QA555" s="51"/>
      <c r="QB555" s="25">
        <f t="shared" si="1396"/>
        <v>5920.8</v>
      </c>
      <c r="QC555" s="25">
        <f t="shared" si="1397"/>
        <v>6261.79</v>
      </c>
      <c r="QD555" s="25">
        <f t="shared" si="1398"/>
        <v>6261.79</v>
      </c>
      <c r="QE555" s="51"/>
      <c r="QF555" s="51"/>
      <c r="QG555" s="51"/>
      <c r="QH555" s="25">
        <f t="shared" si="1231"/>
        <v>47366.400000000001</v>
      </c>
      <c r="QI555" s="25">
        <f t="shared" si="1231"/>
        <v>50094.32</v>
      </c>
      <c r="QJ555" s="25">
        <f t="shared" si="123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399"/>
        <v>87125.84</v>
      </c>
      <c r="QR555" s="25">
        <f t="shared" si="1400"/>
        <v>87125.84</v>
      </c>
      <c r="QS555" s="25">
        <f t="shared" si="1401"/>
        <v>87125.84</v>
      </c>
      <c r="QT555" s="51"/>
      <c r="QU555" s="51"/>
      <c r="QV555" s="51"/>
      <c r="QW555" s="25">
        <f t="shared" si="1402"/>
        <v>5634.41</v>
      </c>
      <c r="QX555" s="25">
        <f t="shared" si="1403"/>
        <v>5812.96</v>
      </c>
      <c r="QY555" s="25">
        <f t="shared" si="1404"/>
        <v>5812.96</v>
      </c>
      <c r="QZ555" s="51"/>
      <c r="RA555" s="51"/>
      <c r="RB555" s="51"/>
      <c r="RC555" s="25">
        <f t="shared" si="1232"/>
        <v>45075.28</v>
      </c>
      <c r="RD555" s="25">
        <f t="shared" si="1232"/>
        <v>46503.68</v>
      </c>
      <c r="RE555" s="25">
        <f t="shared" si="123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05"/>
        <v>141579.49</v>
      </c>
      <c r="RM555" s="25">
        <f t="shared" si="1406"/>
        <v>141579.49</v>
      </c>
      <c r="RN555" s="25">
        <f t="shared" si="1407"/>
        <v>141579.49</v>
      </c>
      <c r="RO555" s="51"/>
      <c r="RP555" s="51"/>
      <c r="RQ555" s="51"/>
      <c r="RR555" s="25">
        <f t="shared" si="1408"/>
        <v>3974.93</v>
      </c>
      <c r="RS555" s="25">
        <f t="shared" si="1409"/>
        <v>4164.92</v>
      </c>
      <c r="RT555" s="25">
        <f t="shared" si="1410"/>
        <v>4164.92</v>
      </c>
      <c r="RU555" s="51"/>
      <c r="RV555" s="51"/>
      <c r="RW555" s="51"/>
      <c r="RX555" s="25">
        <f t="shared" si="1233"/>
        <v>51674.09</v>
      </c>
      <c r="RY555" s="25">
        <f t="shared" si="1233"/>
        <v>54143.96</v>
      </c>
      <c r="RZ555" s="25">
        <f t="shared" si="123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11"/>
        <v>76235.11</v>
      </c>
      <c r="SH555" s="25">
        <f t="shared" si="1412"/>
        <v>76235.11</v>
      </c>
      <c r="SI555" s="25">
        <f t="shared" si="1413"/>
        <v>76235.11</v>
      </c>
      <c r="SJ555" s="51"/>
      <c r="SK555" s="51"/>
      <c r="SL555" s="51"/>
      <c r="SM555" s="25">
        <f t="shared" si="1414"/>
        <v>5366.04</v>
      </c>
      <c r="SN555" s="25">
        <f t="shared" si="1415"/>
        <v>5529.69</v>
      </c>
      <c r="SO555" s="25">
        <f t="shared" si="1416"/>
        <v>5529.69</v>
      </c>
      <c r="SP555" s="51"/>
      <c r="SQ555" s="51"/>
      <c r="SR555" s="51"/>
      <c r="SS555" s="25">
        <f t="shared" si="1234"/>
        <v>37562.28</v>
      </c>
      <c r="ST555" s="25">
        <f t="shared" si="1234"/>
        <v>38707.83</v>
      </c>
      <c r="SU555" s="25">
        <f t="shared" si="123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17"/>
        <v>32672.19</v>
      </c>
      <c r="TC555" s="25">
        <f t="shared" si="1418"/>
        <v>32672.19</v>
      </c>
      <c r="TD555" s="25">
        <f t="shared" si="1419"/>
        <v>32672.19</v>
      </c>
      <c r="TE555" s="51"/>
      <c r="TF555" s="51"/>
      <c r="TG555" s="51"/>
      <c r="TH555" s="25">
        <f t="shared" si="1420"/>
        <v>5261.09</v>
      </c>
      <c r="TI555" s="25">
        <f t="shared" si="1421"/>
        <v>5437.06</v>
      </c>
      <c r="TJ555" s="25">
        <f t="shared" si="1422"/>
        <v>5437.06</v>
      </c>
      <c r="TK555" s="51"/>
      <c r="TL555" s="51"/>
      <c r="TM555" s="51"/>
      <c r="TN555" s="25">
        <f t="shared" si="1235"/>
        <v>15783.27</v>
      </c>
      <c r="TO555" s="25">
        <f t="shared" si="1235"/>
        <v>16311.18</v>
      </c>
      <c r="TP555" s="25">
        <f t="shared" si="123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23"/>
        <v>119798.03</v>
      </c>
      <c r="TX555" s="25">
        <f t="shared" si="1424"/>
        <v>119798.03</v>
      </c>
      <c r="TY555" s="25">
        <f t="shared" si="1425"/>
        <v>119798.03</v>
      </c>
      <c r="TZ555" s="51"/>
      <c r="UA555" s="51"/>
      <c r="UB555" s="51"/>
      <c r="UC555" s="25">
        <f t="shared" si="1426"/>
        <v>4446.57</v>
      </c>
      <c r="UD555" s="25">
        <f t="shared" si="1427"/>
        <v>4709.51</v>
      </c>
      <c r="UE555" s="25">
        <f t="shared" si="1428"/>
        <v>4709.51</v>
      </c>
      <c r="UF555" s="51"/>
      <c r="UG555" s="51"/>
      <c r="UH555" s="51"/>
      <c r="UI555" s="25">
        <f t="shared" si="1236"/>
        <v>48912.27</v>
      </c>
      <c r="UJ555" s="25">
        <f t="shared" si="1236"/>
        <v>51804.61</v>
      </c>
      <c r="UK555" s="25">
        <f t="shared" si="123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29"/>
        <v>392066.28</v>
      </c>
      <c r="US555" s="25">
        <f t="shared" si="1430"/>
        <v>392066.28</v>
      </c>
      <c r="UT555" s="25">
        <f t="shared" si="1431"/>
        <v>392066.28</v>
      </c>
      <c r="UU555" s="51"/>
      <c r="UV555" s="51"/>
      <c r="UW555" s="51"/>
      <c r="UX555" s="25">
        <f t="shared" si="1432"/>
        <v>5654.78</v>
      </c>
      <c r="UY555" s="25">
        <f t="shared" si="1433"/>
        <v>4566</v>
      </c>
      <c r="UZ555" s="25">
        <f t="shared" si="1434"/>
        <v>4566</v>
      </c>
      <c r="VA555" s="51"/>
      <c r="VB555" s="51"/>
      <c r="VC555" s="51"/>
      <c r="VD555" s="25">
        <f t="shared" si="1237"/>
        <v>203572.08</v>
      </c>
      <c r="VE555" s="25">
        <f t="shared" si="1237"/>
        <v>164376</v>
      </c>
      <c r="VF555" s="25">
        <f t="shared" si="1237"/>
        <v>164376</v>
      </c>
      <c r="VG555" s="30">
        <f>10-10</f>
        <v>0</v>
      </c>
      <c r="VH555" s="30">
        <f t="shared" ref="VH555:VI555" si="1628">10-10</f>
        <v>0</v>
      </c>
      <c r="VI555" s="30">
        <f t="shared" si="1628"/>
        <v>0</v>
      </c>
      <c r="VJ555" s="51"/>
      <c r="VK555" s="51"/>
      <c r="VL555" s="51"/>
      <c r="VM555" s="25">
        <f t="shared" si="1435"/>
        <v>0</v>
      </c>
      <c r="VN555" s="25">
        <f t="shared" si="1436"/>
        <v>0</v>
      </c>
      <c r="VO555" s="25">
        <f t="shared" si="1437"/>
        <v>0</v>
      </c>
      <c r="VP555" s="51"/>
      <c r="VQ555" s="51"/>
      <c r="VR555" s="51"/>
      <c r="VS555" s="25">
        <f t="shared" si="1438"/>
        <v>0</v>
      </c>
      <c r="VT555" s="25">
        <f t="shared" si="1439"/>
        <v>0</v>
      </c>
      <c r="VU555" s="25">
        <f t="shared" si="1440"/>
        <v>0</v>
      </c>
      <c r="VV555" s="51"/>
      <c r="VW555" s="51"/>
      <c r="VX555" s="51"/>
      <c r="VY555" s="25">
        <f t="shared" si="1238"/>
        <v>0</v>
      </c>
      <c r="VZ555" s="25">
        <f t="shared" si="1238"/>
        <v>0</v>
      </c>
      <c r="WA555" s="25">
        <f t="shared" si="123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41"/>
        <v>108907.3</v>
      </c>
      <c r="WI555" s="25">
        <f t="shared" si="1442"/>
        <v>108907.3</v>
      </c>
      <c r="WJ555" s="25">
        <f t="shared" si="1443"/>
        <v>108907.3</v>
      </c>
      <c r="WK555" s="51"/>
      <c r="WL555" s="51"/>
      <c r="WM555" s="51"/>
      <c r="WN555" s="25">
        <f t="shared" si="1444"/>
        <v>4281.45</v>
      </c>
      <c r="WO555" s="25">
        <f t="shared" si="1445"/>
        <v>4430.18</v>
      </c>
      <c r="WP555" s="25">
        <f t="shared" si="1446"/>
        <v>4430.18</v>
      </c>
      <c r="WQ555" s="51"/>
      <c r="WR555" s="51"/>
      <c r="WS555" s="51"/>
      <c r="WT555" s="25">
        <f t="shared" si="1239"/>
        <v>42814.5</v>
      </c>
      <c r="WU555" s="25">
        <f t="shared" si="1239"/>
        <v>44301.8</v>
      </c>
      <c r="WV555" s="25">
        <f t="shared" si="123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47"/>
        <v>185142.41</v>
      </c>
      <c r="XD555" s="25">
        <f t="shared" si="1448"/>
        <v>185142.41</v>
      </c>
      <c r="XE555" s="25">
        <f t="shared" si="1449"/>
        <v>185142.41</v>
      </c>
      <c r="XF555" s="51"/>
      <c r="XG555" s="51"/>
      <c r="XH555" s="51"/>
      <c r="XI555" s="25">
        <f t="shared" si="1450"/>
        <v>4312.5600000000004</v>
      </c>
      <c r="XJ555" s="25">
        <f t="shared" si="1451"/>
        <v>4344.7</v>
      </c>
      <c r="XK555" s="25">
        <f t="shared" si="1452"/>
        <v>4344.7</v>
      </c>
      <c r="XL555" s="51"/>
      <c r="XM555" s="51"/>
      <c r="XN555" s="51"/>
      <c r="XO555" s="25">
        <f t="shared" si="1240"/>
        <v>73313.52</v>
      </c>
      <c r="XP555" s="25">
        <f t="shared" si="1240"/>
        <v>73859.899999999994</v>
      </c>
      <c r="XQ555" s="25">
        <f t="shared" si="124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53"/>
        <v>152470.22</v>
      </c>
      <c r="XY555" s="25">
        <f t="shared" si="1454"/>
        <v>152470.22</v>
      </c>
      <c r="XZ555" s="25">
        <f t="shared" si="1455"/>
        <v>152470.22</v>
      </c>
      <c r="YA555" s="51"/>
      <c r="YB555" s="51"/>
      <c r="YC555" s="51"/>
      <c r="YD555" s="25">
        <f t="shared" si="1456"/>
        <v>4019.05</v>
      </c>
      <c r="YE555" s="25">
        <f t="shared" si="1457"/>
        <v>4144.8599999999997</v>
      </c>
      <c r="YF555" s="25">
        <f t="shared" si="1458"/>
        <v>4144.8599999999997</v>
      </c>
      <c r="YG555" s="51"/>
      <c r="YH555" s="51"/>
      <c r="YI555" s="51"/>
      <c r="YJ555" s="25">
        <f t="shared" si="1241"/>
        <v>56266.7</v>
      </c>
      <c r="YK555" s="25">
        <f t="shared" si="1241"/>
        <v>58028.04</v>
      </c>
      <c r="YL555" s="25">
        <f t="shared" si="124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59"/>
        <v>87125.84</v>
      </c>
      <c r="YT555" s="25">
        <f t="shared" si="1460"/>
        <v>87125.84</v>
      </c>
      <c r="YU555" s="25">
        <f t="shared" si="1461"/>
        <v>87125.84</v>
      </c>
      <c r="YV555" s="51"/>
      <c r="YW555" s="51"/>
      <c r="YX555" s="51"/>
      <c r="YY555" s="25">
        <f t="shared" si="1462"/>
        <v>4491.7299999999996</v>
      </c>
      <c r="YZ555" s="25">
        <f t="shared" si="1463"/>
        <v>4588.71</v>
      </c>
      <c r="ZA555" s="25">
        <f t="shared" si="1464"/>
        <v>4588.71</v>
      </c>
      <c r="ZB555" s="51"/>
      <c r="ZC555" s="51"/>
      <c r="ZD555" s="51"/>
      <c r="ZE555" s="25">
        <f t="shared" si="1242"/>
        <v>35933.839999999997</v>
      </c>
      <c r="ZF555" s="25">
        <f t="shared" si="1242"/>
        <v>36709.68</v>
      </c>
      <c r="ZG555" s="25">
        <f t="shared" si="124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65"/>
        <v>32672.19</v>
      </c>
      <c r="ZO555" s="25">
        <f t="shared" si="1466"/>
        <v>32672.19</v>
      </c>
      <c r="ZP555" s="25">
        <f t="shared" si="1467"/>
        <v>32672.19</v>
      </c>
      <c r="ZQ555" s="51"/>
      <c r="ZR555" s="51"/>
      <c r="ZS555" s="51"/>
      <c r="ZT555" s="25">
        <f t="shared" si="1468"/>
        <v>4358.13</v>
      </c>
      <c r="ZU555" s="25">
        <f t="shared" si="1469"/>
        <v>4371.26</v>
      </c>
      <c r="ZV555" s="25">
        <f t="shared" si="1470"/>
        <v>4371.26</v>
      </c>
      <c r="ZW555" s="51"/>
      <c r="ZX555" s="51"/>
      <c r="ZY555" s="51"/>
      <c r="ZZ555" s="25">
        <f t="shared" si="1243"/>
        <v>13074.39</v>
      </c>
      <c r="AAA555" s="25">
        <f t="shared" si="1243"/>
        <v>13113.78</v>
      </c>
      <c r="AAB555" s="25">
        <f t="shared" si="124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71"/>
        <v>32672.19</v>
      </c>
      <c r="AAJ555" s="25">
        <f t="shared" si="1472"/>
        <v>32672.19</v>
      </c>
      <c r="AAK555" s="25">
        <f t="shared" si="1473"/>
        <v>32672.19</v>
      </c>
      <c r="AAL555" s="51"/>
      <c r="AAM555" s="51"/>
      <c r="AAN555" s="51"/>
      <c r="AAO555" s="25">
        <f t="shared" si="1474"/>
        <v>5678.16</v>
      </c>
      <c r="AAP555" s="25">
        <f t="shared" si="1475"/>
        <v>5738.18</v>
      </c>
      <c r="AAQ555" s="25">
        <f t="shared" si="1476"/>
        <v>5738.18</v>
      </c>
      <c r="AAR555" s="51"/>
      <c r="AAS555" s="51"/>
      <c r="AAT555" s="51"/>
      <c r="AAU555" s="25">
        <f t="shared" si="1244"/>
        <v>17034.48</v>
      </c>
      <c r="AAV555" s="25">
        <f t="shared" si="1244"/>
        <v>17214.54</v>
      </c>
      <c r="AAW555" s="25">
        <f t="shared" si="124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77"/>
        <v>65344.38</v>
      </c>
      <c r="ABE555" s="25">
        <f t="shared" si="1478"/>
        <v>65344.38</v>
      </c>
      <c r="ABF555" s="25">
        <f t="shared" si="1479"/>
        <v>65344.38</v>
      </c>
      <c r="ABG555" s="51"/>
      <c r="ABH555" s="51"/>
      <c r="ABI555" s="51"/>
      <c r="ABJ555" s="25">
        <f t="shared" si="1480"/>
        <v>3616.27</v>
      </c>
      <c r="ABK555" s="25">
        <f t="shared" si="1481"/>
        <v>3719.5</v>
      </c>
      <c r="ABL555" s="25">
        <f t="shared" si="1482"/>
        <v>3719.5</v>
      </c>
      <c r="ABM555" s="51"/>
      <c r="ABN555" s="51"/>
      <c r="ABO555" s="51"/>
      <c r="ABP555" s="25">
        <f t="shared" si="1245"/>
        <v>21697.62</v>
      </c>
      <c r="ABQ555" s="25">
        <f t="shared" si="1245"/>
        <v>22317</v>
      </c>
      <c r="ABR555" s="25">
        <f t="shared" si="124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83"/>
        <v>43562.92</v>
      </c>
      <c r="ABZ555" s="25">
        <f t="shared" si="1484"/>
        <v>43562.92</v>
      </c>
      <c r="ACA555" s="25">
        <f t="shared" si="1485"/>
        <v>43562.92</v>
      </c>
      <c r="ACB555" s="51"/>
      <c r="ACC555" s="51"/>
      <c r="ACD555" s="51"/>
      <c r="ACE555" s="25">
        <f t="shared" si="1486"/>
        <v>4402.25</v>
      </c>
      <c r="ACF555" s="25">
        <f t="shared" si="1487"/>
        <v>4449.08</v>
      </c>
      <c r="ACG555" s="25">
        <f t="shared" si="1488"/>
        <v>4449.08</v>
      </c>
      <c r="ACH555" s="51"/>
      <c r="ACI555" s="51"/>
      <c r="ACJ555" s="51"/>
      <c r="ACK555" s="25">
        <f t="shared" si="1246"/>
        <v>17609</v>
      </c>
      <c r="ACL555" s="25">
        <f t="shared" si="1246"/>
        <v>17796.32</v>
      </c>
      <c r="ACM555" s="25">
        <f t="shared" si="124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89"/>
        <v>32672.19</v>
      </c>
      <c r="ACU555" s="25">
        <f t="shared" si="1490"/>
        <v>32672.19</v>
      </c>
      <c r="ACV555" s="25">
        <f t="shared" si="1491"/>
        <v>32672.19</v>
      </c>
      <c r="ACW555" s="51"/>
      <c r="ACX555" s="51"/>
      <c r="ACY555" s="51"/>
      <c r="ACZ555" s="25">
        <f t="shared" si="1492"/>
        <v>4649.13</v>
      </c>
      <c r="ADA555" s="25">
        <f t="shared" si="1493"/>
        <v>4783.62</v>
      </c>
      <c r="ADB555" s="25">
        <f t="shared" si="1494"/>
        <v>4783.62</v>
      </c>
      <c r="ADC555" s="51"/>
      <c r="ADD555" s="51"/>
      <c r="ADE555" s="51"/>
      <c r="ADF555" s="25">
        <f t="shared" si="1247"/>
        <v>13947.39</v>
      </c>
      <c r="ADG555" s="25">
        <f t="shared" si="1247"/>
        <v>14350.86</v>
      </c>
      <c r="ADH555" s="25">
        <f t="shared" si="124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495"/>
        <v>217814.6</v>
      </c>
      <c r="ADP555" s="25">
        <f t="shared" si="1496"/>
        <v>217814.6</v>
      </c>
      <c r="ADQ555" s="25">
        <f t="shared" si="1497"/>
        <v>217814.6</v>
      </c>
      <c r="ADR555" s="51"/>
      <c r="ADS555" s="51"/>
      <c r="ADT555" s="51"/>
      <c r="ADU555" s="25">
        <f t="shared" si="1498"/>
        <v>3128.1</v>
      </c>
      <c r="ADV555" s="25">
        <f t="shared" si="1499"/>
        <v>3977.52</v>
      </c>
      <c r="ADW555" s="25">
        <f t="shared" si="1500"/>
        <v>3977.52</v>
      </c>
      <c r="ADX555" s="51"/>
      <c r="ADY555" s="51"/>
      <c r="ADZ555" s="51"/>
      <c r="AEA555" s="25">
        <f t="shared" si="1248"/>
        <v>62562</v>
      </c>
      <c r="AEB555" s="25">
        <f t="shared" si="1248"/>
        <v>79550.399999999994</v>
      </c>
      <c r="AEC555" s="25">
        <f t="shared" si="124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01"/>
        <v>65344.38</v>
      </c>
      <c r="AEK555" s="25">
        <f t="shared" si="1502"/>
        <v>65344.38</v>
      </c>
      <c r="AEL555" s="25">
        <f t="shared" si="1503"/>
        <v>65344.38</v>
      </c>
      <c r="AEM555" s="51"/>
      <c r="AEN555" s="51"/>
      <c r="AEO555" s="51"/>
      <c r="AEP555" s="25">
        <f t="shared" si="1504"/>
        <v>4991.9399999999996</v>
      </c>
      <c r="AEQ555" s="25">
        <f t="shared" si="1505"/>
        <v>5079.49</v>
      </c>
      <c r="AER555" s="25">
        <f t="shared" si="1506"/>
        <v>5079.49</v>
      </c>
      <c r="AES555" s="51"/>
      <c r="AET555" s="51"/>
      <c r="AEU555" s="51"/>
      <c r="AEV555" s="25">
        <f t="shared" si="1249"/>
        <v>29951.64</v>
      </c>
      <c r="AEW555" s="25">
        <f t="shared" si="1249"/>
        <v>30476.94</v>
      </c>
      <c r="AEX555" s="25">
        <f t="shared" si="1249"/>
        <v>30476.94</v>
      </c>
      <c r="AEY555" s="30"/>
      <c r="AEZ555" s="30"/>
      <c r="AFA555" s="30"/>
      <c r="AFB555" s="51"/>
      <c r="AFC555" s="51"/>
      <c r="AFD555" s="51"/>
      <c r="AFE555" s="25">
        <f t="shared" si="1507"/>
        <v>0</v>
      </c>
      <c r="AFF555" s="25">
        <f t="shared" si="1508"/>
        <v>0</v>
      </c>
      <c r="AFG555" s="25">
        <f t="shared" si="1509"/>
        <v>0</v>
      </c>
      <c r="AFH555" s="51"/>
      <c r="AFI555" s="51"/>
      <c r="AFJ555" s="51"/>
      <c r="AFK555" s="25">
        <f t="shared" si="1510"/>
        <v>4869.84</v>
      </c>
      <c r="AFL555" s="25">
        <f t="shared" si="1511"/>
        <v>5014.4799999999996</v>
      </c>
      <c r="AFM555" s="25">
        <f t="shared" si="1512"/>
        <v>5014.4799999999996</v>
      </c>
      <c r="AFN555" s="51"/>
      <c r="AFO555" s="51"/>
      <c r="AFP555" s="51"/>
      <c r="AFQ555" s="25">
        <f t="shared" si="1250"/>
        <v>0</v>
      </c>
      <c r="AFR555" s="25">
        <f t="shared" si="1250"/>
        <v>0</v>
      </c>
      <c r="AFS555" s="25">
        <f t="shared" si="125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13"/>
        <v>32672.19</v>
      </c>
      <c r="AGA555" s="25">
        <f t="shared" si="1514"/>
        <v>32672.19</v>
      </c>
      <c r="AGB555" s="25">
        <f t="shared" si="1515"/>
        <v>32672.19</v>
      </c>
      <c r="AGC555" s="51"/>
      <c r="AGD555" s="51"/>
      <c r="AGE555" s="51"/>
      <c r="AGF555" s="25">
        <f t="shared" si="1516"/>
        <v>5144.62</v>
      </c>
      <c r="AGG555" s="25">
        <f t="shared" si="1517"/>
        <v>5312.84</v>
      </c>
      <c r="AGH555" s="25">
        <f t="shared" si="1518"/>
        <v>5312.84</v>
      </c>
      <c r="AGI555" s="51"/>
      <c r="AGJ555" s="51"/>
      <c r="AGK555" s="51"/>
      <c r="AGL555" s="25">
        <f t="shared" si="1251"/>
        <v>15433.86</v>
      </c>
      <c r="AGM555" s="25">
        <f t="shared" si="1251"/>
        <v>15938.52</v>
      </c>
      <c r="AGN555" s="25">
        <f t="shared" si="1251"/>
        <v>15938.52</v>
      </c>
      <c r="AGO555" s="30"/>
      <c r="AGP555" s="30"/>
      <c r="AGQ555" s="30"/>
      <c r="AGR555" s="51"/>
      <c r="AGS555" s="51"/>
      <c r="AGT555" s="51"/>
      <c r="AGU555" s="25">
        <f t="shared" si="1519"/>
        <v>0</v>
      </c>
      <c r="AGV555" s="25">
        <f t="shared" si="1520"/>
        <v>0</v>
      </c>
      <c r="AGW555" s="25">
        <f t="shared" si="1521"/>
        <v>0</v>
      </c>
      <c r="AGX555" s="51"/>
      <c r="AGY555" s="51"/>
      <c r="AGZ555" s="51"/>
      <c r="AHA555" s="25">
        <f t="shared" si="1522"/>
        <v>7242.25</v>
      </c>
      <c r="AHB555" s="25">
        <f t="shared" si="1523"/>
        <v>7400.4</v>
      </c>
      <c r="AHC555" s="25">
        <f t="shared" si="1524"/>
        <v>7400.4</v>
      </c>
      <c r="AHD555" s="51"/>
      <c r="AHE555" s="51"/>
      <c r="AHF555" s="51"/>
      <c r="AHG555" s="25">
        <f t="shared" si="1252"/>
        <v>0</v>
      </c>
      <c r="AHH555" s="25">
        <f t="shared" si="1252"/>
        <v>0</v>
      </c>
      <c r="AHI555" s="25">
        <f t="shared" si="125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25"/>
        <v>108907.3</v>
      </c>
      <c r="AHQ555" s="25">
        <f t="shared" si="1526"/>
        <v>108907.3</v>
      </c>
      <c r="AHR555" s="25">
        <f t="shared" si="1527"/>
        <v>108907.3</v>
      </c>
      <c r="AHS555" s="51"/>
      <c r="AHT555" s="51"/>
      <c r="AHU555" s="51"/>
      <c r="AHV555" s="25">
        <f t="shared" si="1528"/>
        <v>4599.0200000000004</v>
      </c>
      <c r="AHW555" s="25">
        <f t="shared" si="1529"/>
        <v>4674.43</v>
      </c>
      <c r="AHX555" s="25">
        <f t="shared" si="1530"/>
        <v>4674.43</v>
      </c>
      <c r="AHY555" s="51"/>
      <c r="AHZ555" s="51"/>
      <c r="AIA555" s="51"/>
      <c r="AIB555" s="25">
        <f t="shared" si="1253"/>
        <v>45990.2</v>
      </c>
      <c r="AIC555" s="25">
        <f t="shared" si="1253"/>
        <v>46744.3</v>
      </c>
      <c r="AID555" s="25">
        <f t="shared" si="1253"/>
        <v>46744.3</v>
      </c>
      <c r="AIE555" s="30">
        <f>4-4</f>
        <v>0</v>
      </c>
      <c r="AIF555" s="30">
        <f t="shared" ref="AIF555:AIG555" si="1629">4-4</f>
        <v>0</v>
      </c>
      <c r="AIG555" s="30">
        <f t="shared" si="1629"/>
        <v>0</v>
      </c>
      <c r="AIH555" s="51"/>
      <c r="AII555" s="51"/>
      <c r="AIJ555" s="51"/>
      <c r="AIK555" s="25">
        <f t="shared" si="1531"/>
        <v>0</v>
      </c>
      <c r="AIL555" s="25">
        <f t="shared" si="1532"/>
        <v>0</v>
      </c>
      <c r="AIM555" s="25">
        <f t="shared" si="1533"/>
        <v>0</v>
      </c>
      <c r="AIN555" s="51"/>
      <c r="AIO555" s="51"/>
      <c r="AIP555" s="51"/>
      <c r="AIQ555" s="25">
        <f t="shared" si="1534"/>
        <v>0</v>
      </c>
      <c r="AIR555" s="25">
        <f t="shared" si="1535"/>
        <v>0</v>
      </c>
      <c r="AIS555" s="25">
        <f t="shared" si="1536"/>
        <v>0</v>
      </c>
      <c r="AIT555" s="51"/>
      <c r="AIU555" s="51"/>
      <c r="AIV555" s="51"/>
      <c r="AIW555" s="25">
        <f t="shared" si="1254"/>
        <v>0</v>
      </c>
      <c r="AIX555" s="25">
        <f t="shared" si="1254"/>
        <v>0</v>
      </c>
      <c r="AIY555" s="25">
        <f t="shared" si="125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37"/>
        <v>76235.11</v>
      </c>
      <c r="AJG555" s="25">
        <f t="shared" si="1538"/>
        <v>76235.11</v>
      </c>
      <c r="AJH555" s="25">
        <f t="shared" si="1539"/>
        <v>76235.11</v>
      </c>
      <c r="AJI555" s="51"/>
      <c r="AJJ555" s="51"/>
      <c r="AJK555" s="51"/>
      <c r="AJL555" s="25">
        <f t="shared" si="1540"/>
        <v>4927.1099999999997</v>
      </c>
      <c r="AJM555" s="25">
        <f t="shared" si="1541"/>
        <v>5001.47</v>
      </c>
      <c r="AJN555" s="25">
        <f t="shared" si="1542"/>
        <v>5001.47</v>
      </c>
      <c r="AJO555" s="51"/>
      <c r="AJP555" s="51"/>
      <c r="AJQ555" s="51"/>
      <c r="AJR555" s="25">
        <f t="shared" si="1255"/>
        <v>34489.769999999997</v>
      </c>
      <c r="AJS555" s="25">
        <f t="shared" si="1255"/>
        <v>35010.29</v>
      </c>
      <c r="AJT555" s="25">
        <f t="shared" si="125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43"/>
        <v>43562.92</v>
      </c>
      <c r="AKB555" s="25">
        <f t="shared" si="1544"/>
        <v>43562.92</v>
      </c>
      <c r="AKC555" s="25">
        <f t="shared" si="1545"/>
        <v>43562.92</v>
      </c>
      <c r="AKD555" s="51"/>
      <c r="AKE555" s="51"/>
      <c r="AKF555" s="51"/>
      <c r="AKG555" s="25">
        <f t="shared" si="1546"/>
        <v>4758.03</v>
      </c>
      <c r="AKH555" s="25">
        <f t="shared" si="1547"/>
        <v>4917.8</v>
      </c>
      <c r="AKI555" s="25">
        <f t="shared" si="1548"/>
        <v>4917.8</v>
      </c>
      <c r="AKJ555" s="51"/>
      <c r="AKK555" s="51"/>
      <c r="AKL555" s="51"/>
      <c r="AKM555" s="25">
        <f t="shared" si="1256"/>
        <v>19032.12</v>
      </c>
      <c r="AKN555" s="25">
        <f t="shared" si="1256"/>
        <v>19671.2</v>
      </c>
      <c r="AKO555" s="25">
        <f t="shared" si="125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49"/>
        <v>32672.19</v>
      </c>
      <c r="AKW555" s="25">
        <f t="shared" si="1550"/>
        <v>32672.19</v>
      </c>
      <c r="AKX555" s="25">
        <f t="shared" si="1551"/>
        <v>32672.19</v>
      </c>
      <c r="AKY555" s="51"/>
      <c r="AKZ555" s="51"/>
      <c r="ALA555" s="51"/>
      <c r="ALB555" s="25">
        <f t="shared" si="1552"/>
        <v>4760.3900000000003</v>
      </c>
      <c r="ALC555" s="25">
        <f t="shared" si="1553"/>
        <v>4871.84</v>
      </c>
      <c r="ALD555" s="25">
        <f t="shared" si="1554"/>
        <v>4871.84</v>
      </c>
      <c r="ALE555" s="51"/>
      <c r="ALF555" s="51"/>
      <c r="ALG555" s="51"/>
      <c r="ALH555" s="25">
        <f t="shared" si="1257"/>
        <v>14281.17</v>
      </c>
      <c r="ALI555" s="25">
        <f t="shared" si="1257"/>
        <v>14615.52</v>
      </c>
      <c r="ALJ555" s="25">
        <f t="shared" si="125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55"/>
        <v>10890.73</v>
      </c>
      <c r="ALR555" s="25">
        <f t="shared" si="1556"/>
        <v>10890.73</v>
      </c>
      <c r="ALS555" s="25">
        <f t="shared" si="1557"/>
        <v>10890.73</v>
      </c>
      <c r="ALT555" s="51"/>
      <c r="ALU555" s="51"/>
      <c r="ALV555" s="51"/>
      <c r="ALW555" s="25">
        <f t="shared" si="1558"/>
        <v>5629.36</v>
      </c>
      <c r="ALX555" s="25">
        <f t="shared" si="1559"/>
        <v>5711.18</v>
      </c>
      <c r="ALY555" s="25">
        <f t="shared" si="1560"/>
        <v>5711.18</v>
      </c>
      <c r="ALZ555" s="51"/>
      <c r="AMA555" s="51"/>
      <c r="AMB555" s="51"/>
      <c r="AMC555" s="25">
        <f t="shared" si="1258"/>
        <v>5629.36</v>
      </c>
      <c r="AMD555" s="25">
        <f t="shared" si="1258"/>
        <v>5711.18</v>
      </c>
      <c r="AME555" s="25">
        <f t="shared" si="125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61"/>
        <v>141579.49</v>
      </c>
      <c r="AMM555" s="25">
        <f t="shared" si="1562"/>
        <v>141579.49</v>
      </c>
      <c r="AMN555" s="25">
        <f t="shared" si="1563"/>
        <v>141579.49</v>
      </c>
      <c r="AMO555" s="51"/>
      <c r="AMP555" s="51"/>
      <c r="AMQ555" s="51"/>
      <c r="AMR555" s="25">
        <f t="shared" si="1564"/>
        <v>4675.07</v>
      </c>
      <c r="AMS555" s="25">
        <f t="shared" si="1565"/>
        <v>4814.05</v>
      </c>
      <c r="AMT555" s="25">
        <f t="shared" si="1566"/>
        <v>4814.05</v>
      </c>
      <c r="AMU555" s="51"/>
      <c r="AMV555" s="51"/>
      <c r="AMW555" s="51"/>
      <c r="AMX555" s="25">
        <f t="shared" si="1259"/>
        <v>60775.91</v>
      </c>
      <c r="AMY555" s="25">
        <f t="shared" si="1259"/>
        <v>62582.65</v>
      </c>
      <c r="AMZ555" s="25">
        <f t="shared" si="125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67"/>
        <v>43562.92</v>
      </c>
      <c r="ANH555" s="25">
        <f t="shared" si="1568"/>
        <v>43562.92</v>
      </c>
      <c r="ANI555" s="25">
        <f t="shared" si="1569"/>
        <v>43562.92</v>
      </c>
      <c r="ANJ555" s="51"/>
      <c r="ANK555" s="51"/>
      <c r="ANL555" s="51"/>
      <c r="ANM555" s="25">
        <f t="shared" si="1570"/>
        <v>8212.24</v>
      </c>
      <c r="ANN555" s="25">
        <f t="shared" si="1571"/>
        <v>0</v>
      </c>
      <c r="ANO555" s="25">
        <f t="shared" si="1572"/>
        <v>0</v>
      </c>
      <c r="ANP555" s="51"/>
      <c r="ANQ555" s="51"/>
      <c r="ANR555" s="51"/>
      <c r="ANS555" s="25">
        <f t="shared" si="1260"/>
        <v>32848.959999999999</v>
      </c>
      <c r="ANT555" s="25">
        <f t="shared" si="1260"/>
        <v>0</v>
      </c>
      <c r="ANU555" s="25">
        <f t="shared" si="126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73"/>
        <v>54453.65</v>
      </c>
      <c r="AOC555" s="25">
        <f t="shared" si="1574"/>
        <v>54453.65</v>
      </c>
      <c r="AOD555" s="25">
        <f t="shared" si="1575"/>
        <v>54453.65</v>
      </c>
      <c r="AOE555" s="51"/>
      <c r="AOF555" s="51"/>
      <c r="AOG555" s="51"/>
      <c r="AOH555" s="25">
        <f t="shared" si="1576"/>
        <v>4835.59</v>
      </c>
      <c r="AOI555" s="25">
        <f t="shared" si="1577"/>
        <v>4986.3599999999997</v>
      </c>
      <c r="AOJ555" s="25">
        <f t="shared" si="1578"/>
        <v>4986.3599999999997</v>
      </c>
      <c r="AOK555" s="51"/>
      <c r="AOL555" s="51"/>
      <c r="AOM555" s="51"/>
      <c r="AON555" s="25">
        <f t="shared" si="1261"/>
        <v>24177.95</v>
      </c>
      <c r="AOO555" s="25">
        <f t="shared" si="1261"/>
        <v>24931.8</v>
      </c>
      <c r="AOP555" s="25">
        <f t="shared" si="126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79"/>
        <v>65344.38</v>
      </c>
      <c r="AOX555" s="25">
        <f t="shared" si="1580"/>
        <v>65344.38</v>
      </c>
      <c r="AOY555" s="25">
        <f t="shared" si="1581"/>
        <v>65344.38</v>
      </c>
      <c r="AOZ555" s="51"/>
      <c r="APA555" s="51"/>
      <c r="APB555" s="51"/>
      <c r="APC555" s="25">
        <f t="shared" si="1582"/>
        <v>5437.09</v>
      </c>
      <c r="APD555" s="25">
        <f t="shared" si="1583"/>
        <v>5681.7</v>
      </c>
      <c r="APE555" s="25">
        <f t="shared" si="1584"/>
        <v>5681.7</v>
      </c>
      <c r="APF555" s="51"/>
      <c r="APG555" s="51"/>
      <c r="APH555" s="51"/>
      <c r="API555" s="25">
        <f t="shared" si="1262"/>
        <v>32622.54</v>
      </c>
      <c r="APJ555" s="25">
        <f t="shared" si="1262"/>
        <v>34090.199999999997</v>
      </c>
      <c r="APK555" s="25">
        <f t="shared" si="126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85"/>
        <v>32672.19</v>
      </c>
      <c r="APS555" s="25">
        <f t="shared" si="1586"/>
        <v>32672.19</v>
      </c>
      <c r="APT555" s="25">
        <f t="shared" si="1587"/>
        <v>32672.19</v>
      </c>
      <c r="APU555" s="51"/>
      <c r="APV555" s="51"/>
      <c r="APW555" s="51"/>
      <c r="APX555" s="25">
        <f t="shared" si="1588"/>
        <v>4771.2</v>
      </c>
      <c r="APY555" s="25">
        <f t="shared" si="1589"/>
        <v>4904.0200000000004</v>
      </c>
      <c r="APZ555" s="25">
        <f t="shared" si="1590"/>
        <v>4904.0200000000004</v>
      </c>
      <c r="AQA555" s="51"/>
      <c r="AQB555" s="51"/>
      <c r="AQC555" s="51"/>
      <c r="AQD555" s="25">
        <f t="shared" si="1263"/>
        <v>14313.6</v>
      </c>
      <c r="AQE555" s="25">
        <f t="shared" si="1263"/>
        <v>14712.06</v>
      </c>
      <c r="AQF555" s="25">
        <f t="shared" si="126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591"/>
        <v>141579.49</v>
      </c>
      <c r="AQN555" s="25">
        <f t="shared" si="1592"/>
        <v>141579.49</v>
      </c>
      <c r="AQO555" s="25">
        <f t="shared" si="1593"/>
        <v>141579.49</v>
      </c>
      <c r="AQP555" s="51"/>
      <c r="AQQ555" s="51"/>
      <c r="AQR555" s="51"/>
      <c r="AQS555" s="25">
        <f t="shared" si="1594"/>
        <v>4372.78</v>
      </c>
      <c r="AQT555" s="25">
        <f t="shared" si="1595"/>
        <v>4512.54</v>
      </c>
      <c r="AQU555" s="25">
        <f t="shared" si="1596"/>
        <v>4512.54</v>
      </c>
      <c r="AQV555" s="51"/>
      <c r="AQW555" s="51"/>
      <c r="AQX555" s="51"/>
      <c r="AQY555" s="25">
        <f t="shared" si="1264"/>
        <v>56846.14</v>
      </c>
      <c r="AQZ555" s="25">
        <f t="shared" si="1264"/>
        <v>58663.02</v>
      </c>
      <c r="ARA555" s="25">
        <f t="shared" si="126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597"/>
        <v>76235.11</v>
      </c>
      <c r="ARI555" s="25">
        <f t="shared" si="1598"/>
        <v>76235.11</v>
      </c>
      <c r="ARJ555" s="25">
        <f t="shared" si="1599"/>
        <v>76235.11</v>
      </c>
      <c r="ARK555" s="51"/>
      <c r="ARL555" s="51"/>
      <c r="ARM555" s="51"/>
      <c r="ARN555" s="25">
        <f t="shared" si="1600"/>
        <v>4582.28</v>
      </c>
      <c r="ARO555" s="25">
        <f t="shared" si="1601"/>
        <v>4590.6899999999996</v>
      </c>
      <c r="ARP555" s="25">
        <f t="shared" si="1602"/>
        <v>4590.6899999999996</v>
      </c>
      <c r="ARQ555" s="51"/>
      <c r="ARR555" s="51"/>
      <c r="ARS555" s="51"/>
      <c r="ART555" s="25">
        <f t="shared" si="1265"/>
        <v>32075.96</v>
      </c>
      <c r="ARU555" s="25">
        <f t="shared" si="1265"/>
        <v>32134.83</v>
      </c>
      <c r="ARV555" s="25">
        <f t="shared" si="126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03"/>
        <v>206923.87</v>
      </c>
      <c r="ASD555" s="25">
        <f t="shared" si="1604"/>
        <v>206923.87</v>
      </c>
      <c r="ASE555" s="25">
        <f t="shared" si="1605"/>
        <v>206923.87</v>
      </c>
      <c r="ASF555" s="51"/>
      <c r="ASG555" s="51"/>
      <c r="ASH555" s="51"/>
      <c r="ASI555" s="25">
        <f t="shared" si="1606"/>
        <v>4859.99</v>
      </c>
      <c r="ASJ555" s="25">
        <f t="shared" si="1607"/>
        <v>4296.83</v>
      </c>
      <c r="ASK555" s="25">
        <f t="shared" si="1608"/>
        <v>4296.83</v>
      </c>
      <c r="ASL555" s="51"/>
      <c r="ASM555" s="51"/>
      <c r="ASN555" s="51"/>
      <c r="ASO555" s="25">
        <f t="shared" si="1266"/>
        <v>92339.81</v>
      </c>
      <c r="ASP555" s="25">
        <f t="shared" si="1266"/>
        <v>81639.77</v>
      </c>
      <c r="ASQ555" s="25">
        <f t="shared" si="126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09"/>
        <v>185142.41</v>
      </c>
      <c r="ASY555" s="25">
        <f t="shared" si="1610"/>
        <v>185142.41</v>
      </c>
      <c r="ASZ555" s="25">
        <f t="shared" si="1611"/>
        <v>185142.41</v>
      </c>
      <c r="ATA555" s="51"/>
      <c r="ATB555" s="51"/>
      <c r="ATC555" s="51"/>
      <c r="ATD555" s="25">
        <f t="shared" si="1612"/>
        <v>4116.1499999999996</v>
      </c>
      <c r="ATE555" s="25">
        <f t="shared" si="1613"/>
        <v>4322</v>
      </c>
      <c r="ATF555" s="25">
        <f t="shared" si="1614"/>
        <v>4322</v>
      </c>
      <c r="ATG555" s="51"/>
      <c r="ATH555" s="51"/>
      <c r="ATI555" s="51"/>
      <c r="ATJ555" s="25">
        <f t="shared" si="1267"/>
        <v>69974.55</v>
      </c>
      <c r="ATK555" s="25">
        <f t="shared" si="1267"/>
        <v>73474</v>
      </c>
      <c r="ATL555" s="25">
        <f t="shared" si="126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15"/>
        <v>152470.22</v>
      </c>
      <c r="ATT555" s="25">
        <f t="shared" si="1616"/>
        <v>152470.22</v>
      </c>
      <c r="ATU555" s="25">
        <f t="shared" si="1617"/>
        <v>152470.22</v>
      </c>
      <c r="ATV555" s="51"/>
      <c r="ATW555" s="51"/>
      <c r="ATX555" s="51"/>
      <c r="ATY555" s="25">
        <f t="shared" si="1618"/>
        <v>4577.5600000000004</v>
      </c>
      <c r="ATZ555" s="25">
        <f t="shared" si="1619"/>
        <v>3694.73</v>
      </c>
      <c r="AUA555" s="25">
        <f t="shared" si="1620"/>
        <v>3694.73</v>
      </c>
      <c r="AUB555" s="51"/>
      <c r="AUC555" s="51"/>
      <c r="AUD555" s="51"/>
      <c r="AUE555" s="25">
        <f t="shared" si="1268"/>
        <v>64085.84</v>
      </c>
      <c r="AUF555" s="25">
        <f t="shared" si="1268"/>
        <v>51726.22</v>
      </c>
      <c r="AUG555" s="25">
        <f t="shared" si="12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21"/>
        <v>163360.95000000001</v>
      </c>
      <c r="AUO555" s="25">
        <f t="shared" si="1622"/>
        <v>163360.95000000001</v>
      </c>
      <c r="AUP555" s="25">
        <f t="shared" si="1623"/>
        <v>163360.95000000001</v>
      </c>
      <c r="AUQ555" s="51"/>
      <c r="AUR555" s="51"/>
      <c r="AUS555" s="51"/>
      <c r="AUT555" s="25">
        <f t="shared" si="1624"/>
        <v>5018.71</v>
      </c>
      <c r="AUU555" s="25">
        <f t="shared" si="1625"/>
        <v>4009.5</v>
      </c>
      <c r="AUV555" s="25">
        <f t="shared" si="1626"/>
        <v>4009.5</v>
      </c>
      <c r="AUW555" s="51"/>
      <c r="AUX555" s="51"/>
      <c r="AUY555" s="51"/>
      <c r="AUZ555" s="25">
        <f t="shared" si="1269"/>
        <v>75280.649999999994</v>
      </c>
      <c r="AVA555" s="25">
        <f t="shared" si="1269"/>
        <v>60142.5</v>
      </c>
      <c r="AVB555" s="25">
        <f t="shared" si="1269"/>
        <v>60142.5</v>
      </c>
      <c r="AVC555" s="59">
        <f t="shared" si="1270"/>
        <v>398</v>
      </c>
      <c r="AVD555" s="59">
        <f t="shared" si="1270"/>
        <v>398</v>
      </c>
      <c r="AVE555" s="59">
        <f t="shared" si="1270"/>
        <v>398</v>
      </c>
      <c r="AVF555" s="25">
        <f t="shared" si="1270"/>
        <v>0</v>
      </c>
      <c r="AVG555" s="25">
        <f t="shared" si="1270"/>
        <v>0</v>
      </c>
      <c r="AVH555" s="25">
        <f t="shared" si="1270"/>
        <v>0</v>
      </c>
      <c r="AVI555" s="25">
        <f t="shared" si="1270"/>
        <v>4334510.54</v>
      </c>
      <c r="AVJ555" s="25">
        <f t="shared" si="1270"/>
        <v>4334510.54</v>
      </c>
      <c r="AVK555" s="25">
        <f t="shared" si="1270"/>
        <v>4334510.54</v>
      </c>
      <c r="AVL555" s="51"/>
      <c r="AVM555" s="51"/>
      <c r="AVN555" s="51"/>
      <c r="AVO555" s="25"/>
      <c r="AVP555" s="25"/>
      <c r="AVQ555" s="25"/>
      <c r="AVR555" s="25">
        <f t="shared" si="1271"/>
        <v>0</v>
      </c>
      <c r="AVS555" s="25">
        <f t="shared" si="1271"/>
        <v>0</v>
      </c>
      <c r="AVT555" s="25">
        <f t="shared" si="1271"/>
        <v>0</v>
      </c>
      <c r="AVU555" s="25">
        <f t="shared" si="1271"/>
        <v>1901006.39</v>
      </c>
      <c r="AVV555" s="25">
        <f t="shared" si="1271"/>
        <v>1824943.11</v>
      </c>
      <c r="AVW555" s="25">
        <f t="shared" si="1271"/>
        <v>1824943.11</v>
      </c>
    </row>
    <row r="556" spans="1:1271" ht="36">
      <c r="A556" s="8" t="s">
        <v>185</v>
      </c>
      <c r="B556" s="88" t="s">
        <v>90</v>
      </c>
      <c r="C556" s="5"/>
      <c r="D556" s="121"/>
      <c r="E556" s="77"/>
      <c r="F556" s="38"/>
      <c r="G556" s="38"/>
      <c r="H556" s="38"/>
      <c r="I556" s="25">
        <f t="shared" si="1272"/>
        <v>3927.8</v>
      </c>
      <c r="J556" s="25">
        <f t="shared" si="1272"/>
        <v>3927.8</v>
      </c>
      <c r="K556" s="25">
        <f t="shared" si="127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73"/>
        <v>70700.399999999994</v>
      </c>
      <c r="S556" s="25">
        <f t="shared" si="1274"/>
        <v>70700.399999999994</v>
      </c>
      <c r="T556" s="25">
        <f t="shared" si="1275"/>
        <v>70700.399999999994</v>
      </c>
      <c r="U556" s="51"/>
      <c r="V556" s="51"/>
      <c r="W556" s="51"/>
      <c r="X556" s="25">
        <f t="shared" si="1276"/>
        <v>3142.88</v>
      </c>
      <c r="Y556" s="25">
        <f t="shared" si="1277"/>
        <v>0</v>
      </c>
      <c r="Z556" s="25">
        <f t="shared" si="1278"/>
        <v>0</v>
      </c>
      <c r="AA556" s="51"/>
      <c r="AB556" s="51"/>
      <c r="AC556" s="51"/>
      <c r="AD556" s="25">
        <f t="shared" si="1211"/>
        <v>56571.839999999997</v>
      </c>
      <c r="AE556" s="25">
        <f t="shared" si="1211"/>
        <v>0</v>
      </c>
      <c r="AF556" s="25">
        <f t="shared" si="121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79"/>
        <v>161039.79999999999</v>
      </c>
      <c r="AN556" s="25">
        <f t="shared" si="1280"/>
        <v>161039.79999999999</v>
      </c>
      <c r="AO556" s="25">
        <f t="shared" si="1281"/>
        <v>161039.79999999999</v>
      </c>
      <c r="AP556" s="51"/>
      <c r="AQ556" s="51"/>
      <c r="AR556" s="51"/>
      <c r="AS556" s="25">
        <f t="shared" si="1282"/>
        <v>1933.77</v>
      </c>
      <c r="AT556" s="25">
        <f t="shared" si="1283"/>
        <v>1487.69</v>
      </c>
      <c r="AU556" s="25">
        <f t="shared" si="1284"/>
        <v>1487.69</v>
      </c>
      <c r="AV556" s="51"/>
      <c r="AW556" s="51"/>
      <c r="AX556" s="51"/>
      <c r="AY556" s="25">
        <f t="shared" si="1212"/>
        <v>79284.570000000007</v>
      </c>
      <c r="AZ556" s="25">
        <f t="shared" si="1212"/>
        <v>60995.29</v>
      </c>
      <c r="BA556" s="25">
        <f t="shared" si="1212"/>
        <v>60995.29</v>
      </c>
      <c r="BB556" s="30"/>
      <c r="BC556" s="30"/>
      <c r="BD556" s="30"/>
      <c r="BE556" s="51"/>
      <c r="BF556" s="51"/>
      <c r="BG556" s="51"/>
      <c r="BH556" s="25">
        <f t="shared" si="1285"/>
        <v>0</v>
      </c>
      <c r="BI556" s="25">
        <f t="shared" si="1286"/>
        <v>0</v>
      </c>
      <c r="BJ556" s="25">
        <f t="shared" si="1287"/>
        <v>0</v>
      </c>
      <c r="BK556" s="51"/>
      <c r="BL556" s="51"/>
      <c r="BM556" s="51"/>
      <c r="BN556" s="25">
        <f t="shared" si="1288"/>
        <v>1869.76</v>
      </c>
      <c r="BO556" s="25">
        <f t="shared" si="1289"/>
        <v>1989.76</v>
      </c>
      <c r="BP556" s="25">
        <f t="shared" si="1290"/>
        <v>1989.76</v>
      </c>
      <c r="BQ556" s="51"/>
      <c r="BR556" s="51"/>
      <c r="BS556" s="51"/>
      <c r="BT556" s="25">
        <f t="shared" si="1213"/>
        <v>0</v>
      </c>
      <c r="BU556" s="25">
        <f t="shared" si="1213"/>
        <v>0</v>
      </c>
      <c r="BV556" s="25">
        <f t="shared" si="1213"/>
        <v>0</v>
      </c>
      <c r="BW556" s="30"/>
      <c r="BX556" s="30"/>
      <c r="BY556" s="30"/>
      <c r="BZ556" s="51"/>
      <c r="CA556" s="51"/>
      <c r="CB556" s="51"/>
      <c r="CC556" s="25">
        <f t="shared" si="1291"/>
        <v>0</v>
      </c>
      <c r="CD556" s="25">
        <f t="shared" si="1292"/>
        <v>0</v>
      </c>
      <c r="CE556" s="25">
        <f t="shared" si="1293"/>
        <v>0</v>
      </c>
      <c r="CF556" s="51"/>
      <c r="CG556" s="51"/>
      <c r="CH556" s="51"/>
      <c r="CI556" s="25">
        <f t="shared" si="1294"/>
        <v>0</v>
      </c>
      <c r="CJ556" s="25">
        <f t="shared" si="1295"/>
        <v>0</v>
      </c>
      <c r="CK556" s="25">
        <f t="shared" si="1296"/>
        <v>0</v>
      </c>
      <c r="CL556" s="51"/>
      <c r="CM556" s="51"/>
      <c r="CN556" s="51"/>
      <c r="CO556" s="25">
        <f t="shared" si="1214"/>
        <v>0</v>
      </c>
      <c r="CP556" s="25">
        <f t="shared" si="1214"/>
        <v>0</v>
      </c>
      <c r="CQ556" s="25">
        <f t="shared" si="1214"/>
        <v>0</v>
      </c>
      <c r="CR556" s="30"/>
      <c r="CS556" s="30"/>
      <c r="CT556" s="30"/>
      <c r="CU556" s="51"/>
      <c r="CV556" s="51"/>
      <c r="CW556" s="51"/>
      <c r="CX556" s="25">
        <f t="shared" si="1297"/>
        <v>0</v>
      </c>
      <c r="CY556" s="25">
        <f t="shared" si="1298"/>
        <v>0</v>
      </c>
      <c r="CZ556" s="25">
        <f t="shared" si="1299"/>
        <v>0</v>
      </c>
      <c r="DA556" s="51"/>
      <c r="DB556" s="51"/>
      <c r="DC556" s="51"/>
      <c r="DD556" s="25">
        <f t="shared" si="1300"/>
        <v>2136.9899999999998</v>
      </c>
      <c r="DE556" s="25">
        <f t="shared" si="1301"/>
        <v>2219.5</v>
      </c>
      <c r="DF556" s="25">
        <f t="shared" si="1302"/>
        <v>2219.5</v>
      </c>
      <c r="DG556" s="51"/>
      <c r="DH556" s="51"/>
      <c r="DI556" s="51"/>
      <c r="DJ556" s="25">
        <f t="shared" si="1215"/>
        <v>0</v>
      </c>
      <c r="DK556" s="25">
        <f t="shared" si="1215"/>
        <v>0</v>
      </c>
      <c r="DL556" s="25">
        <f t="shared" si="1215"/>
        <v>0</v>
      </c>
      <c r="DM556" s="30"/>
      <c r="DN556" s="30"/>
      <c r="DO556" s="30"/>
      <c r="DP556" s="51"/>
      <c r="DQ556" s="51"/>
      <c r="DR556" s="51"/>
      <c r="DS556" s="25">
        <f t="shared" si="1303"/>
        <v>0</v>
      </c>
      <c r="DT556" s="25">
        <f t="shared" si="1304"/>
        <v>0</v>
      </c>
      <c r="DU556" s="25">
        <f t="shared" si="1305"/>
        <v>0</v>
      </c>
      <c r="DV556" s="51"/>
      <c r="DW556" s="51"/>
      <c r="DX556" s="51"/>
      <c r="DY556" s="25">
        <f t="shared" si="1306"/>
        <v>2245.7600000000002</v>
      </c>
      <c r="DZ556" s="25">
        <f t="shared" si="1307"/>
        <v>2326.2600000000002</v>
      </c>
      <c r="EA556" s="25">
        <f t="shared" si="1308"/>
        <v>2326.2600000000002</v>
      </c>
      <c r="EB556" s="51"/>
      <c r="EC556" s="51"/>
      <c r="ED556" s="51"/>
      <c r="EE556" s="25">
        <f t="shared" si="1216"/>
        <v>0</v>
      </c>
      <c r="EF556" s="25">
        <f t="shared" si="1216"/>
        <v>0</v>
      </c>
      <c r="EG556" s="25">
        <f t="shared" si="1216"/>
        <v>0</v>
      </c>
      <c r="EH556" s="30"/>
      <c r="EI556" s="30"/>
      <c r="EJ556" s="30"/>
      <c r="EK556" s="51"/>
      <c r="EL556" s="51"/>
      <c r="EM556" s="51"/>
      <c r="EN556" s="25">
        <f t="shared" si="1309"/>
        <v>0</v>
      </c>
      <c r="EO556" s="25">
        <f t="shared" si="1310"/>
        <v>0</v>
      </c>
      <c r="EP556" s="25">
        <f t="shared" si="1311"/>
        <v>0</v>
      </c>
      <c r="EQ556" s="51"/>
      <c r="ER556" s="51"/>
      <c r="ES556" s="51"/>
      <c r="ET556" s="25">
        <f t="shared" si="1312"/>
        <v>2299.63</v>
      </c>
      <c r="EU556" s="25">
        <f t="shared" si="1313"/>
        <v>2366.6799999999998</v>
      </c>
      <c r="EV556" s="25">
        <f t="shared" si="1314"/>
        <v>2366.6799999999998</v>
      </c>
      <c r="EW556" s="51"/>
      <c r="EX556" s="51"/>
      <c r="EY556" s="51"/>
      <c r="EZ556" s="25">
        <f t="shared" si="1217"/>
        <v>0</v>
      </c>
      <c r="FA556" s="25">
        <f t="shared" si="1217"/>
        <v>0</v>
      </c>
      <c r="FB556" s="25">
        <f t="shared" si="121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15"/>
        <v>66772.600000000006</v>
      </c>
      <c r="FJ556" s="25">
        <f t="shared" si="1316"/>
        <v>66772.600000000006</v>
      </c>
      <c r="FK556" s="25">
        <f t="shared" si="1317"/>
        <v>66772.600000000006</v>
      </c>
      <c r="FL556" s="51"/>
      <c r="FM556" s="51"/>
      <c r="FN556" s="51"/>
      <c r="FO556" s="25">
        <f t="shared" si="1318"/>
        <v>1832.78</v>
      </c>
      <c r="FP556" s="25">
        <f t="shared" si="1319"/>
        <v>1740.25</v>
      </c>
      <c r="FQ556" s="25">
        <f t="shared" si="1320"/>
        <v>1740.25</v>
      </c>
      <c r="FR556" s="51"/>
      <c r="FS556" s="51"/>
      <c r="FT556" s="51"/>
      <c r="FU556" s="25">
        <f t="shared" si="1218"/>
        <v>31157.26</v>
      </c>
      <c r="FV556" s="25">
        <f t="shared" si="1218"/>
        <v>29584.25</v>
      </c>
      <c r="FW556" s="25">
        <f t="shared" si="1218"/>
        <v>29584.25</v>
      </c>
      <c r="FX556" s="30">
        <f>10-10</f>
        <v>0</v>
      </c>
      <c r="FY556" s="30">
        <f t="shared" ref="FY556:FZ556" si="1630">10-10</f>
        <v>0</v>
      </c>
      <c r="FZ556" s="30">
        <f t="shared" si="1630"/>
        <v>0</v>
      </c>
      <c r="GA556" s="51"/>
      <c r="GB556" s="51"/>
      <c r="GC556" s="51"/>
      <c r="GD556" s="25">
        <f t="shared" si="1321"/>
        <v>0</v>
      </c>
      <c r="GE556" s="25">
        <f t="shared" si="1322"/>
        <v>0</v>
      </c>
      <c r="GF556" s="25">
        <f t="shared" si="1323"/>
        <v>0</v>
      </c>
      <c r="GG556" s="51"/>
      <c r="GH556" s="51"/>
      <c r="GI556" s="51"/>
      <c r="GJ556" s="25">
        <f t="shared" si="1324"/>
        <v>0</v>
      </c>
      <c r="GK556" s="25">
        <f t="shared" si="1325"/>
        <v>0</v>
      </c>
      <c r="GL556" s="25">
        <f t="shared" si="1326"/>
        <v>0</v>
      </c>
      <c r="GM556" s="51"/>
      <c r="GN556" s="51"/>
      <c r="GO556" s="51"/>
      <c r="GP556" s="25">
        <f t="shared" si="1219"/>
        <v>0</v>
      </c>
      <c r="GQ556" s="25">
        <f t="shared" si="1219"/>
        <v>0</v>
      </c>
      <c r="GR556" s="25">
        <f t="shared" si="1219"/>
        <v>0</v>
      </c>
      <c r="GS556" s="30"/>
      <c r="GT556" s="30"/>
      <c r="GU556" s="30"/>
      <c r="GV556" s="51"/>
      <c r="GW556" s="51"/>
      <c r="GX556" s="51"/>
      <c r="GY556" s="25">
        <f t="shared" si="1327"/>
        <v>0</v>
      </c>
      <c r="GZ556" s="25">
        <f t="shared" si="1328"/>
        <v>0</v>
      </c>
      <c r="HA556" s="25">
        <f t="shared" si="1329"/>
        <v>0</v>
      </c>
      <c r="HB556" s="51"/>
      <c r="HC556" s="51"/>
      <c r="HD556" s="51"/>
      <c r="HE556" s="25">
        <f t="shared" si="1330"/>
        <v>2496.85</v>
      </c>
      <c r="HF556" s="25">
        <f t="shared" si="1331"/>
        <v>3151.16</v>
      </c>
      <c r="HG556" s="25">
        <f t="shared" si="1332"/>
        <v>3151.16</v>
      </c>
      <c r="HH556" s="51"/>
      <c r="HI556" s="51"/>
      <c r="HJ556" s="51"/>
      <c r="HK556" s="25">
        <f t="shared" si="1220"/>
        <v>0</v>
      </c>
      <c r="HL556" s="25">
        <f t="shared" si="1220"/>
        <v>0</v>
      </c>
      <c r="HM556" s="25">
        <f t="shared" si="122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33"/>
        <v>164967.6</v>
      </c>
      <c r="HU556" s="25">
        <f t="shared" si="1334"/>
        <v>164967.6</v>
      </c>
      <c r="HV556" s="25">
        <f t="shared" si="1335"/>
        <v>164967.6</v>
      </c>
      <c r="HW556" s="51"/>
      <c r="HX556" s="51"/>
      <c r="HY556" s="51"/>
      <c r="HZ556" s="25">
        <f t="shared" si="1336"/>
        <v>1691</v>
      </c>
      <c r="IA556" s="25">
        <f t="shared" si="1337"/>
        <v>1701.69</v>
      </c>
      <c r="IB556" s="25">
        <f t="shared" si="1338"/>
        <v>1701.69</v>
      </c>
      <c r="IC556" s="51"/>
      <c r="ID556" s="51"/>
      <c r="IE556" s="51"/>
      <c r="IF556" s="25">
        <f t="shared" si="1221"/>
        <v>71022</v>
      </c>
      <c r="IG556" s="25">
        <f t="shared" si="1221"/>
        <v>71470.98</v>
      </c>
      <c r="IH556" s="25">
        <f t="shared" si="1221"/>
        <v>71470.98</v>
      </c>
      <c r="II556" s="30"/>
      <c r="IJ556" s="30"/>
      <c r="IK556" s="30"/>
      <c r="IL556" s="51"/>
      <c r="IM556" s="51"/>
      <c r="IN556" s="51"/>
      <c r="IO556" s="25">
        <f t="shared" si="1339"/>
        <v>0</v>
      </c>
      <c r="IP556" s="25">
        <f t="shared" si="1340"/>
        <v>0</v>
      </c>
      <c r="IQ556" s="25">
        <f t="shared" si="1341"/>
        <v>0</v>
      </c>
      <c r="IR556" s="51"/>
      <c r="IS556" s="51"/>
      <c r="IT556" s="51"/>
      <c r="IU556" s="25">
        <f t="shared" si="1342"/>
        <v>1826.37</v>
      </c>
      <c r="IV556" s="25">
        <f t="shared" si="1343"/>
        <v>1873.85</v>
      </c>
      <c r="IW556" s="25">
        <f t="shared" si="1344"/>
        <v>1873.85</v>
      </c>
      <c r="IX556" s="51"/>
      <c r="IY556" s="51"/>
      <c r="IZ556" s="51"/>
      <c r="JA556" s="25">
        <f t="shared" si="1222"/>
        <v>0</v>
      </c>
      <c r="JB556" s="25">
        <f t="shared" si="1222"/>
        <v>0</v>
      </c>
      <c r="JC556" s="25">
        <f t="shared" si="1222"/>
        <v>0</v>
      </c>
      <c r="JD556" s="30"/>
      <c r="JE556" s="30"/>
      <c r="JF556" s="30"/>
      <c r="JG556" s="51"/>
      <c r="JH556" s="51"/>
      <c r="JI556" s="51"/>
      <c r="JJ556" s="25">
        <f t="shared" si="1345"/>
        <v>0</v>
      </c>
      <c r="JK556" s="25">
        <f t="shared" si="1346"/>
        <v>0</v>
      </c>
      <c r="JL556" s="25">
        <f t="shared" si="1347"/>
        <v>0</v>
      </c>
      <c r="JM556" s="51"/>
      <c r="JN556" s="51"/>
      <c r="JO556" s="51"/>
      <c r="JP556" s="25">
        <f t="shared" si="1348"/>
        <v>2615.58</v>
      </c>
      <c r="JQ556" s="25">
        <f t="shared" si="1349"/>
        <v>2707.13</v>
      </c>
      <c r="JR556" s="25">
        <f t="shared" si="1350"/>
        <v>2707.13</v>
      </c>
      <c r="JS556" s="51"/>
      <c r="JT556" s="51"/>
      <c r="JU556" s="51"/>
      <c r="JV556" s="25">
        <f t="shared" si="1223"/>
        <v>0</v>
      </c>
      <c r="JW556" s="25">
        <f t="shared" si="1223"/>
        <v>0</v>
      </c>
      <c r="JX556" s="25">
        <f t="shared" si="122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51"/>
        <v>113906.2</v>
      </c>
      <c r="KF556" s="25">
        <f t="shared" si="1352"/>
        <v>113906.2</v>
      </c>
      <c r="KG556" s="25">
        <f t="shared" si="1353"/>
        <v>113906.2</v>
      </c>
      <c r="KH556" s="51"/>
      <c r="KI556" s="51"/>
      <c r="KJ556" s="51"/>
      <c r="KK556" s="25">
        <f t="shared" si="1354"/>
        <v>1725.95</v>
      </c>
      <c r="KL556" s="25">
        <f t="shared" si="1355"/>
        <v>1749.63</v>
      </c>
      <c r="KM556" s="25">
        <f t="shared" si="1356"/>
        <v>1749.63</v>
      </c>
      <c r="KN556" s="51"/>
      <c r="KO556" s="51"/>
      <c r="KP556" s="51"/>
      <c r="KQ556" s="25">
        <f t="shared" si="1224"/>
        <v>50052.55</v>
      </c>
      <c r="KR556" s="25">
        <f t="shared" si="1224"/>
        <v>50739.27</v>
      </c>
      <c r="KS556" s="25">
        <f t="shared" si="122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57"/>
        <v>133545.20000000001</v>
      </c>
      <c r="LA556" s="25">
        <f t="shared" si="1358"/>
        <v>133545.20000000001</v>
      </c>
      <c r="LB556" s="25">
        <f t="shared" si="1359"/>
        <v>133545.20000000001</v>
      </c>
      <c r="LC556" s="51"/>
      <c r="LD556" s="51"/>
      <c r="LE556" s="51"/>
      <c r="LF556" s="25">
        <f t="shared" si="1360"/>
        <v>1571.8</v>
      </c>
      <c r="LG556" s="25">
        <f t="shared" si="1361"/>
        <v>1587.69</v>
      </c>
      <c r="LH556" s="25">
        <f t="shared" si="1362"/>
        <v>1587.69</v>
      </c>
      <c r="LI556" s="51"/>
      <c r="LJ556" s="51"/>
      <c r="LK556" s="51"/>
      <c r="LL556" s="25">
        <f t="shared" si="1225"/>
        <v>53441.2</v>
      </c>
      <c r="LM556" s="25">
        <f t="shared" si="1225"/>
        <v>53981.46</v>
      </c>
      <c r="LN556" s="25">
        <f t="shared" si="122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63"/>
        <v>86411.6</v>
      </c>
      <c r="LV556" s="25">
        <f t="shared" si="1364"/>
        <v>86411.6</v>
      </c>
      <c r="LW556" s="25">
        <f t="shared" si="1365"/>
        <v>86411.6</v>
      </c>
      <c r="LX556" s="51"/>
      <c r="LY556" s="51"/>
      <c r="LZ556" s="51"/>
      <c r="MA556" s="25">
        <f t="shared" si="1366"/>
        <v>2206.1</v>
      </c>
      <c r="MB556" s="25">
        <f t="shared" si="1367"/>
        <v>2280.1999999999998</v>
      </c>
      <c r="MC556" s="25">
        <f t="shared" si="1368"/>
        <v>2280.1999999999998</v>
      </c>
      <c r="MD556" s="51"/>
      <c r="ME556" s="51"/>
      <c r="MF556" s="51"/>
      <c r="MG556" s="25">
        <f t="shared" si="1226"/>
        <v>48534.2</v>
      </c>
      <c r="MH556" s="25">
        <f t="shared" si="1226"/>
        <v>50164.4</v>
      </c>
      <c r="MI556" s="25">
        <f t="shared" si="122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69"/>
        <v>82483.8</v>
      </c>
      <c r="MQ556" s="25">
        <f t="shared" si="1370"/>
        <v>82483.8</v>
      </c>
      <c r="MR556" s="25">
        <f t="shared" si="1371"/>
        <v>82483.8</v>
      </c>
      <c r="MS556" s="51"/>
      <c r="MT556" s="51"/>
      <c r="MU556" s="51"/>
      <c r="MV556" s="25">
        <f t="shared" si="1372"/>
        <v>2487.0300000000002</v>
      </c>
      <c r="MW556" s="25">
        <f t="shared" si="1373"/>
        <v>2379.6999999999998</v>
      </c>
      <c r="MX556" s="25">
        <f t="shared" si="1374"/>
        <v>2379.6999999999998</v>
      </c>
      <c r="MY556" s="51"/>
      <c r="MZ556" s="51"/>
      <c r="NA556" s="51"/>
      <c r="NB556" s="25">
        <f t="shared" si="1227"/>
        <v>52227.63</v>
      </c>
      <c r="NC556" s="25">
        <f t="shared" si="1227"/>
        <v>49973.7</v>
      </c>
      <c r="ND556" s="25">
        <f t="shared" si="122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75"/>
        <v>94267.199999999997</v>
      </c>
      <c r="NL556" s="25">
        <f t="shared" si="1376"/>
        <v>94267.199999999997</v>
      </c>
      <c r="NM556" s="25">
        <f t="shared" si="1377"/>
        <v>94267.199999999997</v>
      </c>
      <c r="NN556" s="51"/>
      <c r="NO556" s="51"/>
      <c r="NP556" s="51"/>
      <c r="NQ556" s="25">
        <f t="shared" si="1378"/>
        <v>1641.94</v>
      </c>
      <c r="NR556" s="25">
        <f t="shared" si="1379"/>
        <v>1694.63</v>
      </c>
      <c r="NS556" s="25">
        <f t="shared" si="1380"/>
        <v>1694.63</v>
      </c>
      <c r="NT556" s="51"/>
      <c r="NU556" s="51"/>
      <c r="NV556" s="51"/>
      <c r="NW556" s="25">
        <f t="shared" si="1228"/>
        <v>39406.559999999998</v>
      </c>
      <c r="NX556" s="25">
        <f t="shared" si="1228"/>
        <v>40671.120000000003</v>
      </c>
      <c r="NY556" s="25">
        <f t="shared" si="1228"/>
        <v>40671.120000000003</v>
      </c>
      <c r="NZ556" s="30"/>
      <c r="OA556" s="30"/>
      <c r="OB556" s="30"/>
      <c r="OC556" s="51"/>
      <c r="OD556" s="51"/>
      <c r="OE556" s="51"/>
      <c r="OF556" s="25">
        <f t="shared" si="1381"/>
        <v>0</v>
      </c>
      <c r="OG556" s="25">
        <f t="shared" si="1382"/>
        <v>0</v>
      </c>
      <c r="OH556" s="25">
        <f t="shared" si="1383"/>
        <v>0</v>
      </c>
      <c r="OI556" s="51"/>
      <c r="OJ556" s="51"/>
      <c r="OK556" s="51"/>
      <c r="OL556" s="25">
        <f t="shared" si="1384"/>
        <v>2376.2399999999998</v>
      </c>
      <c r="OM556" s="25">
        <f t="shared" si="1385"/>
        <v>2455.88</v>
      </c>
      <c r="ON556" s="25">
        <f t="shared" si="1386"/>
        <v>2455.88</v>
      </c>
      <c r="OO556" s="51"/>
      <c r="OP556" s="51"/>
      <c r="OQ556" s="51"/>
      <c r="OR556" s="25">
        <f t="shared" si="1229"/>
        <v>0</v>
      </c>
      <c r="OS556" s="25">
        <f t="shared" si="1229"/>
        <v>0</v>
      </c>
      <c r="OT556" s="25">
        <f t="shared" si="1229"/>
        <v>0</v>
      </c>
      <c r="OU556" s="30"/>
      <c r="OV556" s="30"/>
      <c r="OW556" s="30"/>
      <c r="OX556" s="51"/>
      <c r="OY556" s="51"/>
      <c r="OZ556" s="51"/>
      <c r="PA556" s="25">
        <f t="shared" si="1387"/>
        <v>0</v>
      </c>
      <c r="PB556" s="25">
        <f t="shared" si="1388"/>
        <v>0</v>
      </c>
      <c r="PC556" s="25">
        <f t="shared" si="1389"/>
        <v>0</v>
      </c>
      <c r="PD556" s="51"/>
      <c r="PE556" s="51"/>
      <c r="PF556" s="51"/>
      <c r="PG556" s="25">
        <f t="shared" si="1390"/>
        <v>1924.52</v>
      </c>
      <c r="PH556" s="25">
        <f t="shared" si="1391"/>
        <v>1986.89</v>
      </c>
      <c r="PI556" s="25">
        <f t="shared" si="1392"/>
        <v>1986.89</v>
      </c>
      <c r="PJ556" s="51"/>
      <c r="PK556" s="51"/>
      <c r="PL556" s="51"/>
      <c r="PM556" s="25">
        <f t="shared" si="1230"/>
        <v>0</v>
      </c>
      <c r="PN556" s="25">
        <f t="shared" si="1230"/>
        <v>0</v>
      </c>
      <c r="PO556" s="25">
        <f t="shared" si="123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393"/>
        <v>184606.6</v>
      </c>
      <c r="PW556" s="25">
        <f t="shared" si="1394"/>
        <v>184606.6</v>
      </c>
      <c r="PX556" s="25">
        <f t="shared" si="1395"/>
        <v>184606.6</v>
      </c>
      <c r="PY556" s="51"/>
      <c r="PZ556" s="51"/>
      <c r="QA556" s="51"/>
      <c r="QB556" s="25">
        <f t="shared" si="1396"/>
        <v>2135.37</v>
      </c>
      <c r="QC556" s="25">
        <f t="shared" si="1397"/>
        <v>2258.35</v>
      </c>
      <c r="QD556" s="25">
        <f t="shared" si="1398"/>
        <v>2258.35</v>
      </c>
      <c r="QE556" s="51"/>
      <c r="QF556" s="51"/>
      <c r="QG556" s="51"/>
      <c r="QH556" s="25">
        <f t="shared" si="1231"/>
        <v>100362.39</v>
      </c>
      <c r="QI556" s="25">
        <f t="shared" si="1231"/>
        <v>106142.45</v>
      </c>
      <c r="QJ556" s="25">
        <f t="shared" si="123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399"/>
        <v>66772.600000000006</v>
      </c>
      <c r="QR556" s="25">
        <f t="shared" si="1400"/>
        <v>66772.600000000006</v>
      </c>
      <c r="QS556" s="25">
        <f t="shared" si="1401"/>
        <v>66772.600000000006</v>
      </c>
      <c r="QT556" s="51"/>
      <c r="QU556" s="51"/>
      <c r="QV556" s="51"/>
      <c r="QW556" s="25">
        <f t="shared" si="1402"/>
        <v>2032.08</v>
      </c>
      <c r="QX556" s="25">
        <f t="shared" si="1403"/>
        <v>2096.4699999999998</v>
      </c>
      <c r="QY556" s="25">
        <f t="shared" si="1404"/>
        <v>2096.4699999999998</v>
      </c>
      <c r="QZ556" s="51"/>
      <c r="RA556" s="51"/>
      <c r="RB556" s="51"/>
      <c r="RC556" s="25">
        <f t="shared" si="1232"/>
        <v>34545.360000000001</v>
      </c>
      <c r="RD556" s="25">
        <f t="shared" si="1232"/>
        <v>35639.99</v>
      </c>
      <c r="RE556" s="25">
        <f t="shared" si="123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05"/>
        <v>172823.2</v>
      </c>
      <c r="RM556" s="25">
        <f t="shared" si="1406"/>
        <v>172823.2</v>
      </c>
      <c r="RN556" s="25">
        <f t="shared" si="1407"/>
        <v>172823.2</v>
      </c>
      <c r="RO556" s="51"/>
      <c r="RP556" s="51"/>
      <c r="RQ556" s="51"/>
      <c r="RR556" s="25">
        <f t="shared" si="1408"/>
        <v>1433.58</v>
      </c>
      <c r="RS556" s="25">
        <f t="shared" si="1409"/>
        <v>1502.1</v>
      </c>
      <c r="RT556" s="25">
        <f t="shared" si="1410"/>
        <v>1502.1</v>
      </c>
      <c r="RU556" s="51"/>
      <c r="RV556" s="51"/>
      <c r="RW556" s="51"/>
      <c r="RX556" s="25">
        <f t="shared" si="1233"/>
        <v>63077.52</v>
      </c>
      <c r="RY556" s="25">
        <f t="shared" si="1233"/>
        <v>66092.399999999994</v>
      </c>
      <c r="RZ556" s="25">
        <f t="shared" si="123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11"/>
        <v>62844.800000000003</v>
      </c>
      <c r="SH556" s="25">
        <f t="shared" si="1412"/>
        <v>62844.800000000003</v>
      </c>
      <c r="SI556" s="25">
        <f t="shared" si="1413"/>
        <v>62844.800000000003</v>
      </c>
      <c r="SJ556" s="51"/>
      <c r="SK556" s="51"/>
      <c r="SL556" s="51"/>
      <c r="SM556" s="25">
        <f t="shared" si="1414"/>
        <v>1935.29</v>
      </c>
      <c r="SN556" s="25">
        <f t="shared" si="1415"/>
        <v>1994.31</v>
      </c>
      <c r="SO556" s="25">
        <f t="shared" si="1416"/>
        <v>1994.31</v>
      </c>
      <c r="SP556" s="51"/>
      <c r="SQ556" s="51"/>
      <c r="SR556" s="51"/>
      <c r="SS556" s="25">
        <f t="shared" si="1234"/>
        <v>30964.639999999999</v>
      </c>
      <c r="ST556" s="25">
        <f t="shared" si="1234"/>
        <v>31908.959999999999</v>
      </c>
      <c r="SU556" s="25">
        <f t="shared" si="123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17"/>
        <v>90339.4</v>
      </c>
      <c r="TC556" s="25">
        <f t="shared" si="1418"/>
        <v>90339.4</v>
      </c>
      <c r="TD556" s="25">
        <f t="shared" si="1419"/>
        <v>90339.4</v>
      </c>
      <c r="TE556" s="51"/>
      <c r="TF556" s="51"/>
      <c r="TG556" s="51"/>
      <c r="TH556" s="25">
        <f t="shared" si="1420"/>
        <v>1897.44</v>
      </c>
      <c r="TI556" s="25">
        <f t="shared" si="1421"/>
        <v>1960.9</v>
      </c>
      <c r="TJ556" s="25">
        <f t="shared" si="1422"/>
        <v>1960.9</v>
      </c>
      <c r="TK556" s="51"/>
      <c r="TL556" s="51"/>
      <c r="TM556" s="51"/>
      <c r="TN556" s="25">
        <f t="shared" si="1235"/>
        <v>43641.120000000003</v>
      </c>
      <c r="TO556" s="25">
        <f t="shared" si="1235"/>
        <v>45100.7</v>
      </c>
      <c r="TP556" s="25">
        <f t="shared" si="123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23"/>
        <v>157112</v>
      </c>
      <c r="TX556" s="25">
        <f t="shared" si="1424"/>
        <v>157112</v>
      </c>
      <c r="TY556" s="25">
        <f t="shared" si="1425"/>
        <v>157112</v>
      </c>
      <c r="TZ556" s="51"/>
      <c r="UA556" s="51"/>
      <c r="UB556" s="51"/>
      <c r="UC556" s="25">
        <f t="shared" si="1426"/>
        <v>1603.68</v>
      </c>
      <c r="UD556" s="25">
        <f t="shared" si="1427"/>
        <v>1698.51</v>
      </c>
      <c r="UE556" s="25">
        <f t="shared" si="1428"/>
        <v>1698.51</v>
      </c>
      <c r="UF556" s="51"/>
      <c r="UG556" s="51"/>
      <c r="UH556" s="51"/>
      <c r="UI556" s="25">
        <f t="shared" si="1236"/>
        <v>64147.199999999997</v>
      </c>
      <c r="UJ556" s="25">
        <f t="shared" si="1236"/>
        <v>67940.399999999994</v>
      </c>
      <c r="UK556" s="25">
        <f t="shared" si="123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29"/>
        <v>231740.2</v>
      </c>
      <c r="US556" s="25">
        <f t="shared" si="1430"/>
        <v>231740.2</v>
      </c>
      <c r="UT556" s="25">
        <f t="shared" si="1431"/>
        <v>231740.2</v>
      </c>
      <c r="UU556" s="51"/>
      <c r="UV556" s="51"/>
      <c r="UW556" s="51"/>
      <c r="UX556" s="25">
        <f t="shared" si="1432"/>
        <v>2039.42</v>
      </c>
      <c r="UY556" s="25">
        <f t="shared" si="1433"/>
        <v>1646.75</v>
      </c>
      <c r="UZ556" s="25">
        <f t="shared" si="1434"/>
        <v>1646.75</v>
      </c>
      <c r="VA556" s="51"/>
      <c r="VB556" s="51"/>
      <c r="VC556" s="51"/>
      <c r="VD556" s="25">
        <f t="shared" si="1237"/>
        <v>120325.78</v>
      </c>
      <c r="VE556" s="25">
        <f t="shared" si="1237"/>
        <v>97158.25</v>
      </c>
      <c r="VF556" s="25">
        <f t="shared" si="1237"/>
        <v>97158.25</v>
      </c>
      <c r="VG556" s="30">
        <f>22-22</f>
        <v>0</v>
      </c>
      <c r="VH556" s="30">
        <f t="shared" ref="VH556:VI556" si="1631">22-22</f>
        <v>0</v>
      </c>
      <c r="VI556" s="30">
        <f t="shared" si="1631"/>
        <v>0</v>
      </c>
      <c r="VJ556" s="51"/>
      <c r="VK556" s="51"/>
      <c r="VL556" s="51"/>
      <c r="VM556" s="25">
        <f t="shared" si="1435"/>
        <v>0</v>
      </c>
      <c r="VN556" s="25">
        <f t="shared" si="1436"/>
        <v>0</v>
      </c>
      <c r="VO556" s="25">
        <f t="shared" si="1437"/>
        <v>0</v>
      </c>
      <c r="VP556" s="51"/>
      <c r="VQ556" s="51"/>
      <c r="VR556" s="51"/>
      <c r="VS556" s="25">
        <f t="shared" si="1438"/>
        <v>0</v>
      </c>
      <c r="VT556" s="25">
        <f t="shared" si="1439"/>
        <v>0</v>
      </c>
      <c r="VU556" s="25">
        <f t="shared" si="1440"/>
        <v>0</v>
      </c>
      <c r="VV556" s="51"/>
      <c r="VW556" s="51"/>
      <c r="VX556" s="51"/>
      <c r="VY556" s="25">
        <f t="shared" si="1238"/>
        <v>0</v>
      </c>
      <c r="VZ556" s="25">
        <f t="shared" si="1238"/>
        <v>0</v>
      </c>
      <c r="WA556" s="25">
        <f t="shared" si="123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41"/>
        <v>94267.199999999997</v>
      </c>
      <c r="WI556" s="25">
        <f t="shared" si="1442"/>
        <v>94267.199999999997</v>
      </c>
      <c r="WJ556" s="25">
        <f t="shared" si="1443"/>
        <v>94267.199999999997</v>
      </c>
      <c r="WK556" s="51"/>
      <c r="WL556" s="51"/>
      <c r="WM556" s="51"/>
      <c r="WN556" s="25">
        <f t="shared" si="1444"/>
        <v>1544.13</v>
      </c>
      <c r="WO556" s="25">
        <f t="shared" si="1445"/>
        <v>1597.77</v>
      </c>
      <c r="WP556" s="25">
        <f t="shared" si="1446"/>
        <v>1597.77</v>
      </c>
      <c r="WQ556" s="51"/>
      <c r="WR556" s="51"/>
      <c r="WS556" s="51"/>
      <c r="WT556" s="25">
        <f t="shared" si="1239"/>
        <v>37059.120000000003</v>
      </c>
      <c r="WU556" s="25">
        <f t="shared" si="1239"/>
        <v>38346.480000000003</v>
      </c>
      <c r="WV556" s="25">
        <f t="shared" si="123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47"/>
        <v>145328.6</v>
      </c>
      <c r="XD556" s="25">
        <f t="shared" si="1448"/>
        <v>145328.6</v>
      </c>
      <c r="XE556" s="25">
        <f t="shared" si="1449"/>
        <v>145328.6</v>
      </c>
      <c r="XF556" s="51"/>
      <c r="XG556" s="51"/>
      <c r="XH556" s="51"/>
      <c r="XI556" s="25">
        <f t="shared" si="1450"/>
        <v>1555.35</v>
      </c>
      <c r="XJ556" s="25">
        <f t="shared" si="1451"/>
        <v>1566.94</v>
      </c>
      <c r="XK556" s="25">
        <f t="shared" si="1452"/>
        <v>1566.94</v>
      </c>
      <c r="XL556" s="51"/>
      <c r="XM556" s="51"/>
      <c r="XN556" s="51"/>
      <c r="XO556" s="25">
        <f t="shared" si="1240"/>
        <v>57547.95</v>
      </c>
      <c r="XP556" s="25">
        <f t="shared" si="1240"/>
        <v>57976.78</v>
      </c>
      <c r="XQ556" s="25">
        <f t="shared" si="124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53"/>
        <v>290657.2</v>
      </c>
      <c r="XY556" s="25">
        <f t="shared" si="1454"/>
        <v>290657.2</v>
      </c>
      <c r="XZ556" s="25">
        <f t="shared" si="1455"/>
        <v>290657.2</v>
      </c>
      <c r="YA556" s="51"/>
      <c r="YB556" s="51"/>
      <c r="YC556" s="51"/>
      <c r="YD556" s="25">
        <f t="shared" si="1456"/>
        <v>1449.49</v>
      </c>
      <c r="YE556" s="25">
        <f t="shared" si="1457"/>
        <v>1494.87</v>
      </c>
      <c r="YF556" s="25">
        <f t="shared" si="1458"/>
        <v>1494.87</v>
      </c>
      <c r="YG556" s="51"/>
      <c r="YH556" s="51"/>
      <c r="YI556" s="51"/>
      <c r="YJ556" s="25">
        <f t="shared" si="1241"/>
        <v>107262.26</v>
      </c>
      <c r="YK556" s="25">
        <f t="shared" si="1241"/>
        <v>110620.38</v>
      </c>
      <c r="YL556" s="25">
        <f t="shared" si="124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59"/>
        <v>70700.399999999994</v>
      </c>
      <c r="YT556" s="25">
        <f t="shared" si="1460"/>
        <v>70700.399999999994</v>
      </c>
      <c r="YU556" s="25">
        <f t="shared" si="1461"/>
        <v>70700.399999999994</v>
      </c>
      <c r="YV556" s="51"/>
      <c r="YW556" s="51"/>
      <c r="YX556" s="51"/>
      <c r="YY556" s="25">
        <f t="shared" si="1462"/>
        <v>1619.97</v>
      </c>
      <c r="YZ556" s="25">
        <f t="shared" si="1463"/>
        <v>1654.94</v>
      </c>
      <c r="ZA556" s="25">
        <f t="shared" si="1464"/>
        <v>1654.94</v>
      </c>
      <c r="ZB556" s="51"/>
      <c r="ZC556" s="51"/>
      <c r="ZD556" s="51"/>
      <c r="ZE556" s="25">
        <f t="shared" si="1242"/>
        <v>29159.46</v>
      </c>
      <c r="ZF556" s="25">
        <f t="shared" si="1242"/>
        <v>29788.92</v>
      </c>
      <c r="ZG556" s="25">
        <f t="shared" si="124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65"/>
        <v>157112</v>
      </c>
      <c r="ZO556" s="25">
        <f t="shared" si="1466"/>
        <v>157112</v>
      </c>
      <c r="ZP556" s="25">
        <f t="shared" si="1467"/>
        <v>157112</v>
      </c>
      <c r="ZQ556" s="51"/>
      <c r="ZR556" s="51"/>
      <c r="ZS556" s="51"/>
      <c r="ZT556" s="25">
        <f t="shared" si="1468"/>
        <v>1571.78</v>
      </c>
      <c r="ZU556" s="25">
        <f t="shared" si="1469"/>
        <v>1576.52</v>
      </c>
      <c r="ZV556" s="25">
        <f t="shared" si="1470"/>
        <v>1576.52</v>
      </c>
      <c r="ZW556" s="51"/>
      <c r="ZX556" s="51"/>
      <c r="ZY556" s="51"/>
      <c r="ZZ556" s="25">
        <f t="shared" si="1243"/>
        <v>62871.199999999997</v>
      </c>
      <c r="AAA556" s="25">
        <f t="shared" si="1243"/>
        <v>63060.800000000003</v>
      </c>
      <c r="AAB556" s="25">
        <f t="shared" si="124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71"/>
        <v>70700.399999999994</v>
      </c>
      <c r="AAJ556" s="25">
        <f t="shared" si="1472"/>
        <v>70700.399999999994</v>
      </c>
      <c r="AAK556" s="25">
        <f t="shared" si="1473"/>
        <v>70700.399999999994</v>
      </c>
      <c r="AAL556" s="51"/>
      <c r="AAM556" s="51"/>
      <c r="AAN556" s="51"/>
      <c r="AAO556" s="25">
        <f t="shared" si="1474"/>
        <v>2047.86</v>
      </c>
      <c r="AAP556" s="25">
        <f t="shared" si="1475"/>
        <v>2069.5100000000002</v>
      </c>
      <c r="AAQ556" s="25">
        <f t="shared" si="1476"/>
        <v>2069.5100000000002</v>
      </c>
      <c r="AAR556" s="51"/>
      <c r="AAS556" s="51"/>
      <c r="AAT556" s="51"/>
      <c r="AAU556" s="25">
        <f t="shared" si="1244"/>
        <v>36861.480000000003</v>
      </c>
      <c r="AAV556" s="25">
        <f t="shared" si="1244"/>
        <v>37251.18</v>
      </c>
      <c r="AAW556" s="25">
        <f t="shared" si="124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77"/>
        <v>78556</v>
      </c>
      <c r="ABE556" s="25">
        <f t="shared" si="1478"/>
        <v>78556</v>
      </c>
      <c r="ABF556" s="25">
        <f t="shared" si="1479"/>
        <v>78556</v>
      </c>
      <c r="ABG556" s="51"/>
      <c r="ABH556" s="51"/>
      <c r="ABI556" s="51"/>
      <c r="ABJ556" s="25">
        <f t="shared" si="1480"/>
        <v>1304.23</v>
      </c>
      <c r="ABK556" s="25">
        <f t="shared" si="1481"/>
        <v>1341.46</v>
      </c>
      <c r="ABL556" s="25">
        <f t="shared" si="1482"/>
        <v>1341.46</v>
      </c>
      <c r="ABM556" s="51"/>
      <c r="ABN556" s="51"/>
      <c r="ABO556" s="51"/>
      <c r="ABP556" s="25">
        <f t="shared" si="1245"/>
        <v>26084.6</v>
      </c>
      <c r="ABQ556" s="25">
        <f t="shared" si="1245"/>
        <v>26829.200000000001</v>
      </c>
      <c r="ABR556" s="25">
        <f t="shared" si="124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83"/>
        <v>43205.8</v>
      </c>
      <c r="ABZ556" s="25">
        <f t="shared" si="1484"/>
        <v>43205.8</v>
      </c>
      <c r="ACA556" s="25">
        <f t="shared" si="1485"/>
        <v>43205.8</v>
      </c>
      <c r="ACB556" s="51"/>
      <c r="ACC556" s="51"/>
      <c r="ACD556" s="51"/>
      <c r="ACE556" s="25">
        <f t="shared" si="1486"/>
        <v>1587.7</v>
      </c>
      <c r="ACF556" s="25">
        <f t="shared" si="1487"/>
        <v>1604.58</v>
      </c>
      <c r="ACG556" s="25">
        <f t="shared" si="1488"/>
        <v>1604.58</v>
      </c>
      <c r="ACH556" s="51"/>
      <c r="ACI556" s="51"/>
      <c r="ACJ556" s="51"/>
      <c r="ACK556" s="25">
        <f t="shared" si="1246"/>
        <v>17464.7</v>
      </c>
      <c r="ACL556" s="25">
        <f t="shared" si="1246"/>
        <v>17650.38</v>
      </c>
      <c r="ACM556" s="25">
        <f t="shared" si="124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89"/>
        <v>106050.6</v>
      </c>
      <c r="ACU556" s="25">
        <f t="shared" si="1490"/>
        <v>106050.6</v>
      </c>
      <c r="ACV556" s="25">
        <f t="shared" si="1491"/>
        <v>106050.6</v>
      </c>
      <c r="ACW556" s="51"/>
      <c r="ACX556" s="51"/>
      <c r="ACY556" s="51"/>
      <c r="ACZ556" s="25">
        <f t="shared" si="1492"/>
        <v>1676.73</v>
      </c>
      <c r="ADA556" s="25">
        <f t="shared" si="1493"/>
        <v>1725.24</v>
      </c>
      <c r="ADB556" s="25">
        <f t="shared" si="1494"/>
        <v>1725.24</v>
      </c>
      <c r="ADC556" s="51"/>
      <c r="ADD556" s="51"/>
      <c r="ADE556" s="51"/>
      <c r="ADF556" s="25">
        <f t="shared" si="1247"/>
        <v>45271.71</v>
      </c>
      <c r="ADG556" s="25">
        <f t="shared" si="1247"/>
        <v>46581.48</v>
      </c>
      <c r="ADH556" s="25">
        <f t="shared" si="124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495"/>
        <v>243523.6</v>
      </c>
      <c r="ADP556" s="25">
        <f t="shared" si="1496"/>
        <v>243523.6</v>
      </c>
      <c r="ADQ556" s="25">
        <f t="shared" si="1497"/>
        <v>243523.6</v>
      </c>
      <c r="ADR556" s="51"/>
      <c r="ADS556" s="51"/>
      <c r="ADT556" s="51"/>
      <c r="ADU556" s="25">
        <f t="shared" si="1498"/>
        <v>1128.17</v>
      </c>
      <c r="ADV556" s="25">
        <f t="shared" si="1499"/>
        <v>1434.51</v>
      </c>
      <c r="ADW556" s="25">
        <f t="shared" si="1500"/>
        <v>1434.51</v>
      </c>
      <c r="ADX556" s="51"/>
      <c r="ADY556" s="51"/>
      <c r="ADZ556" s="51"/>
      <c r="AEA556" s="25">
        <f t="shared" si="1248"/>
        <v>69946.539999999994</v>
      </c>
      <c r="AEB556" s="25">
        <f t="shared" si="1248"/>
        <v>88939.62</v>
      </c>
      <c r="AEC556" s="25">
        <f t="shared" si="124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01"/>
        <v>86411.6</v>
      </c>
      <c r="AEK556" s="25">
        <f t="shared" si="1502"/>
        <v>86411.6</v>
      </c>
      <c r="AEL556" s="25">
        <f t="shared" si="1503"/>
        <v>86411.6</v>
      </c>
      <c r="AEM556" s="51"/>
      <c r="AEN556" s="51"/>
      <c r="AEO556" s="51"/>
      <c r="AEP556" s="25">
        <f t="shared" si="1504"/>
        <v>1800.37</v>
      </c>
      <c r="AEQ556" s="25">
        <f t="shared" si="1505"/>
        <v>1831.95</v>
      </c>
      <c r="AER556" s="25">
        <f t="shared" si="1506"/>
        <v>1831.95</v>
      </c>
      <c r="AES556" s="51"/>
      <c r="AET556" s="51"/>
      <c r="AEU556" s="51"/>
      <c r="AEV556" s="25">
        <f t="shared" si="1249"/>
        <v>39608.14</v>
      </c>
      <c r="AEW556" s="25">
        <f t="shared" si="1249"/>
        <v>40302.9</v>
      </c>
      <c r="AEX556" s="25">
        <f t="shared" si="1249"/>
        <v>40302.9</v>
      </c>
      <c r="AEY556" s="30"/>
      <c r="AEZ556" s="30"/>
      <c r="AFA556" s="30"/>
      <c r="AFB556" s="51"/>
      <c r="AFC556" s="51"/>
      <c r="AFD556" s="51"/>
      <c r="AFE556" s="25">
        <f t="shared" si="1507"/>
        <v>0</v>
      </c>
      <c r="AFF556" s="25">
        <f t="shared" si="1508"/>
        <v>0</v>
      </c>
      <c r="AFG556" s="25">
        <f t="shared" si="1509"/>
        <v>0</v>
      </c>
      <c r="AFH556" s="51"/>
      <c r="AFI556" s="51"/>
      <c r="AFJ556" s="51"/>
      <c r="AFK556" s="25">
        <f t="shared" si="1510"/>
        <v>1756.33</v>
      </c>
      <c r="AFL556" s="25">
        <f t="shared" si="1511"/>
        <v>1808.5</v>
      </c>
      <c r="AFM556" s="25">
        <f t="shared" si="1512"/>
        <v>1808.5</v>
      </c>
      <c r="AFN556" s="51"/>
      <c r="AFO556" s="51"/>
      <c r="AFP556" s="51"/>
      <c r="AFQ556" s="25">
        <f t="shared" si="1250"/>
        <v>0</v>
      </c>
      <c r="AFR556" s="25">
        <f t="shared" si="1250"/>
        <v>0</v>
      </c>
      <c r="AFS556" s="25">
        <f t="shared" si="125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13"/>
        <v>66772.600000000006</v>
      </c>
      <c r="AGA556" s="25">
        <f t="shared" si="1514"/>
        <v>66772.600000000006</v>
      </c>
      <c r="AGB556" s="25">
        <f t="shared" si="1515"/>
        <v>66772.600000000006</v>
      </c>
      <c r="AGC556" s="51"/>
      <c r="AGD556" s="51"/>
      <c r="AGE556" s="51"/>
      <c r="AGF556" s="25">
        <f t="shared" si="1516"/>
        <v>1855.43</v>
      </c>
      <c r="AGG556" s="25">
        <f t="shared" si="1517"/>
        <v>1916.1</v>
      </c>
      <c r="AGH556" s="25">
        <f t="shared" si="1518"/>
        <v>1916.1</v>
      </c>
      <c r="AGI556" s="51"/>
      <c r="AGJ556" s="51"/>
      <c r="AGK556" s="51"/>
      <c r="AGL556" s="25">
        <f t="shared" si="1251"/>
        <v>31542.31</v>
      </c>
      <c r="AGM556" s="25">
        <f t="shared" si="1251"/>
        <v>32573.7</v>
      </c>
      <c r="AGN556" s="25">
        <f t="shared" si="1251"/>
        <v>32573.7</v>
      </c>
      <c r="AGO556" s="30"/>
      <c r="AGP556" s="30"/>
      <c r="AGQ556" s="30"/>
      <c r="AGR556" s="51"/>
      <c r="AGS556" s="51"/>
      <c r="AGT556" s="51"/>
      <c r="AGU556" s="25">
        <f t="shared" si="1519"/>
        <v>0</v>
      </c>
      <c r="AGV556" s="25">
        <f t="shared" si="1520"/>
        <v>0</v>
      </c>
      <c r="AGW556" s="25">
        <f t="shared" si="1521"/>
        <v>0</v>
      </c>
      <c r="AGX556" s="51"/>
      <c r="AGY556" s="51"/>
      <c r="AGZ556" s="51"/>
      <c r="AHA556" s="25">
        <f t="shared" si="1522"/>
        <v>2611.96</v>
      </c>
      <c r="AHB556" s="25">
        <f t="shared" si="1523"/>
        <v>2669</v>
      </c>
      <c r="AHC556" s="25">
        <f t="shared" si="1524"/>
        <v>2669</v>
      </c>
      <c r="AHD556" s="51"/>
      <c r="AHE556" s="51"/>
      <c r="AHF556" s="51"/>
      <c r="AHG556" s="25">
        <f t="shared" si="1252"/>
        <v>0</v>
      </c>
      <c r="AHH556" s="25">
        <f t="shared" si="1252"/>
        <v>0</v>
      </c>
      <c r="AHI556" s="25">
        <f t="shared" si="125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25"/>
        <v>62844.800000000003</v>
      </c>
      <c r="AHQ556" s="25">
        <f t="shared" si="1526"/>
        <v>62844.800000000003</v>
      </c>
      <c r="AHR556" s="25">
        <f t="shared" si="1527"/>
        <v>62844.800000000003</v>
      </c>
      <c r="AHS556" s="51"/>
      <c r="AHT556" s="51"/>
      <c r="AHU556" s="51"/>
      <c r="AHV556" s="25">
        <f t="shared" si="1528"/>
        <v>1658.66</v>
      </c>
      <c r="AHW556" s="25">
        <f t="shared" si="1529"/>
        <v>1685.86</v>
      </c>
      <c r="AHX556" s="25">
        <f t="shared" si="1530"/>
        <v>1685.86</v>
      </c>
      <c r="AHY556" s="51"/>
      <c r="AHZ556" s="51"/>
      <c r="AIA556" s="51"/>
      <c r="AIB556" s="25">
        <f t="shared" si="1253"/>
        <v>26538.560000000001</v>
      </c>
      <c r="AIC556" s="25">
        <f t="shared" si="1253"/>
        <v>26973.759999999998</v>
      </c>
      <c r="AID556" s="25">
        <f t="shared" si="1253"/>
        <v>26973.759999999998</v>
      </c>
      <c r="AIE556" s="30">
        <f>23-23</f>
        <v>0</v>
      </c>
      <c r="AIF556" s="30">
        <f t="shared" ref="AIF556:AIG556" si="1632">23-23</f>
        <v>0</v>
      </c>
      <c r="AIG556" s="30">
        <f t="shared" si="1632"/>
        <v>0</v>
      </c>
      <c r="AIH556" s="51"/>
      <c r="AII556" s="51"/>
      <c r="AIJ556" s="51"/>
      <c r="AIK556" s="25">
        <f t="shared" si="1531"/>
        <v>0</v>
      </c>
      <c r="AIL556" s="25">
        <f t="shared" si="1532"/>
        <v>0</v>
      </c>
      <c r="AIM556" s="25">
        <f t="shared" si="1533"/>
        <v>0</v>
      </c>
      <c r="AIN556" s="51"/>
      <c r="AIO556" s="51"/>
      <c r="AIP556" s="51"/>
      <c r="AIQ556" s="25">
        <f t="shared" si="1534"/>
        <v>0</v>
      </c>
      <c r="AIR556" s="25">
        <f t="shared" si="1535"/>
        <v>0</v>
      </c>
      <c r="AIS556" s="25">
        <f t="shared" si="1536"/>
        <v>0</v>
      </c>
      <c r="AIT556" s="51"/>
      <c r="AIU556" s="51"/>
      <c r="AIV556" s="51"/>
      <c r="AIW556" s="25">
        <f t="shared" si="1254"/>
        <v>0</v>
      </c>
      <c r="AIX556" s="25">
        <f t="shared" si="1254"/>
        <v>0</v>
      </c>
      <c r="AIY556" s="25">
        <f t="shared" si="125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37"/>
        <v>109978.4</v>
      </c>
      <c r="AJG556" s="25">
        <f t="shared" si="1538"/>
        <v>109978.4</v>
      </c>
      <c r="AJH556" s="25">
        <f t="shared" si="1539"/>
        <v>109978.4</v>
      </c>
      <c r="AJI556" s="51"/>
      <c r="AJJ556" s="51"/>
      <c r="AJK556" s="51"/>
      <c r="AJL556" s="25">
        <f t="shared" si="1540"/>
        <v>1776.99</v>
      </c>
      <c r="AJM556" s="25">
        <f t="shared" si="1541"/>
        <v>1803.81</v>
      </c>
      <c r="AJN556" s="25">
        <f t="shared" si="1542"/>
        <v>1803.81</v>
      </c>
      <c r="AJO556" s="51"/>
      <c r="AJP556" s="51"/>
      <c r="AJQ556" s="51"/>
      <c r="AJR556" s="25">
        <f t="shared" si="1255"/>
        <v>49755.72</v>
      </c>
      <c r="AJS556" s="25">
        <f t="shared" si="1255"/>
        <v>50506.68</v>
      </c>
      <c r="AJT556" s="25">
        <f t="shared" si="125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43"/>
        <v>82483.8</v>
      </c>
      <c r="AKB556" s="25">
        <f t="shared" si="1544"/>
        <v>82483.8</v>
      </c>
      <c r="AKC556" s="25">
        <f t="shared" si="1545"/>
        <v>82483.8</v>
      </c>
      <c r="AKD556" s="51"/>
      <c r="AKE556" s="51"/>
      <c r="AKF556" s="51"/>
      <c r="AKG556" s="25">
        <f t="shared" si="1546"/>
        <v>1716.01</v>
      </c>
      <c r="AKH556" s="25">
        <f t="shared" si="1547"/>
        <v>1773.63</v>
      </c>
      <c r="AKI556" s="25">
        <f t="shared" si="1548"/>
        <v>1773.63</v>
      </c>
      <c r="AKJ556" s="51"/>
      <c r="AKK556" s="51"/>
      <c r="AKL556" s="51"/>
      <c r="AKM556" s="25">
        <f t="shared" si="1256"/>
        <v>36036.21</v>
      </c>
      <c r="AKN556" s="25">
        <f t="shared" si="1256"/>
        <v>37246.230000000003</v>
      </c>
      <c r="AKO556" s="25">
        <f t="shared" si="125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49"/>
        <v>74628.2</v>
      </c>
      <c r="AKW556" s="25">
        <f t="shared" si="1550"/>
        <v>74628.2</v>
      </c>
      <c r="AKX556" s="25">
        <f t="shared" si="1551"/>
        <v>74628.2</v>
      </c>
      <c r="AKY556" s="51"/>
      <c r="AKZ556" s="51"/>
      <c r="ALA556" s="51"/>
      <c r="ALB556" s="25">
        <f t="shared" si="1552"/>
        <v>1716.86</v>
      </c>
      <c r="ALC556" s="25">
        <f t="shared" si="1553"/>
        <v>1757.05</v>
      </c>
      <c r="ALD556" s="25">
        <f t="shared" si="1554"/>
        <v>1757.05</v>
      </c>
      <c r="ALE556" s="51"/>
      <c r="ALF556" s="51"/>
      <c r="ALG556" s="51"/>
      <c r="ALH556" s="25">
        <f t="shared" si="1257"/>
        <v>32620.34</v>
      </c>
      <c r="ALI556" s="25">
        <f t="shared" si="1257"/>
        <v>33383.949999999997</v>
      </c>
      <c r="ALJ556" s="25">
        <f t="shared" si="125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55"/>
        <v>66772.600000000006</v>
      </c>
      <c r="ALR556" s="25">
        <f t="shared" si="1556"/>
        <v>66772.600000000006</v>
      </c>
      <c r="ALS556" s="25">
        <f t="shared" si="1557"/>
        <v>66772.600000000006</v>
      </c>
      <c r="ALT556" s="51"/>
      <c r="ALU556" s="51"/>
      <c r="ALV556" s="51"/>
      <c r="ALW556" s="25">
        <f t="shared" si="1558"/>
        <v>2030.26</v>
      </c>
      <c r="ALX556" s="25">
        <f t="shared" si="1559"/>
        <v>2059.77</v>
      </c>
      <c r="ALY556" s="25">
        <f t="shared" si="1560"/>
        <v>2059.77</v>
      </c>
      <c r="ALZ556" s="51"/>
      <c r="AMA556" s="51"/>
      <c r="AMB556" s="51"/>
      <c r="AMC556" s="25">
        <f t="shared" si="1258"/>
        <v>34514.42</v>
      </c>
      <c r="AMD556" s="25">
        <f t="shared" si="1258"/>
        <v>35016.089999999997</v>
      </c>
      <c r="AME556" s="25">
        <f t="shared" si="125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61"/>
        <v>54989.2</v>
      </c>
      <c r="AMM556" s="25">
        <f t="shared" si="1562"/>
        <v>54989.2</v>
      </c>
      <c r="AMN556" s="25">
        <f t="shared" si="1563"/>
        <v>54989.2</v>
      </c>
      <c r="AMO556" s="51"/>
      <c r="AMP556" s="51"/>
      <c r="AMQ556" s="51"/>
      <c r="AMR556" s="25">
        <f t="shared" si="1564"/>
        <v>1686.09</v>
      </c>
      <c r="AMS556" s="25">
        <f t="shared" si="1565"/>
        <v>1736.21</v>
      </c>
      <c r="AMT556" s="25">
        <f t="shared" si="1566"/>
        <v>1736.21</v>
      </c>
      <c r="AMU556" s="51"/>
      <c r="AMV556" s="51"/>
      <c r="AMW556" s="51"/>
      <c r="AMX556" s="25">
        <f t="shared" si="1259"/>
        <v>23605.26</v>
      </c>
      <c r="AMY556" s="25">
        <f t="shared" si="1259"/>
        <v>24306.94</v>
      </c>
      <c r="AMZ556" s="25">
        <f t="shared" si="125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67"/>
        <v>35350.199999999997</v>
      </c>
      <c r="ANH556" s="25">
        <f t="shared" si="1568"/>
        <v>35350.199999999997</v>
      </c>
      <c r="ANI556" s="25">
        <f t="shared" si="1569"/>
        <v>35350.199999999997</v>
      </c>
      <c r="ANJ556" s="51"/>
      <c r="ANK556" s="51"/>
      <c r="ANL556" s="51"/>
      <c r="ANM556" s="25">
        <f t="shared" si="1570"/>
        <v>2961.79</v>
      </c>
      <c r="ANN556" s="25">
        <f t="shared" si="1571"/>
        <v>0</v>
      </c>
      <c r="ANO556" s="25">
        <f t="shared" si="1572"/>
        <v>0</v>
      </c>
      <c r="ANP556" s="51"/>
      <c r="ANQ556" s="51"/>
      <c r="ANR556" s="51"/>
      <c r="ANS556" s="25">
        <f t="shared" si="1260"/>
        <v>26656.11</v>
      </c>
      <c r="ANT556" s="25">
        <f t="shared" si="1260"/>
        <v>0</v>
      </c>
      <c r="ANU556" s="25">
        <f t="shared" si="126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73"/>
        <v>74628.2</v>
      </c>
      <c r="AOC556" s="25">
        <f t="shared" si="1574"/>
        <v>74628.2</v>
      </c>
      <c r="AOD556" s="25">
        <f t="shared" si="1575"/>
        <v>74628.2</v>
      </c>
      <c r="AOE556" s="51"/>
      <c r="AOF556" s="51"/>
      <c r="AOG556" s="51"/>
      <c r="AOH556" s="25">
        <f t="shared" si="1576"/>
        <v>1743.98</v>
      </c>
      <c r="AOI556" s="25">
        <f t="shared" si="1577"/>
        <v>1798.36</v>
      </c>
      <c r="AOJ556" s="25">
        <f t="shared" si="1578"/>
        <v>1798.36</v>
      </c>
      <c r="AOK556" s="51"/>
      <c r="AOL556" s="51"/>
      <c r="AOM556" s="51"/>
      <c r="AON556" s="25">
        <f t="shared" si="1261"/>
        <v>33135.620000000003</v>
      </c>
      <c r="AOO556" s="25">
        <f t="shared" si="1261"/>
        <v>34168.839999999997</v>
      </c>
      <c r="AOP556" s="25">
        <f t="shared" si="126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79"/>
        <v>172823.2</v>
      </c>
      <c r="AOX556" s="25">
        <f t="shared" si="1580"/>
        <v>172823.2</v>
      </c>
      <c r="AOY556" s="25">
        <f t="shared" si="1581"/>
        <v>172823.2</v>
      </c>
      <c r="AOZ556" s="51"/>
      <c r="APA556" s="51"/>
      <c r="APB556" s="51"/>
      <c r="APC556" s="25">
        <f t="shared" si="1582"/>
        <v>1960.92</v>
      </c>
      <c r="APD556" s="25">
        <f t="shared" si="1583"/>
        <v>2049.14</v>
      </c>
      <c r="APE556" s="25">
        <f t="shared" si="1584"/>
        <v>2049.14</v>
      </c>
      <c r="APF556" s="51"/>
      <c r="APG556" s="51"/>
      <c r="APH556" s="51"/>
      <c r="API556" s="25">
        <f t="shared" si="1262"/>
        <v>86280.48</v>
      </c>
      <c r="APJ556" s="25">
        <f t="shared" si="1262"/>
        <v>90162.16</v>
      </c>
      <c r="APK556" s="25">
        <f t="shared" si="126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85"/>
        <v>90339.4</v>
      </c>
      <c r="APS556" s="25">
        <f t="shared" si="1586"/>
        <v>90339.4</v>
      </c>
      <c r="APT556" s="25">
        <f t="shared" si="1587"/>
        <v>90339.4</v>
      </c>
      <c r="APU556" s="51"/>
      <c r="APV556" s="51"/>
      <c r="APW556" s="51"/>
      <c r="APX556" s="25">
        <f t="shared" si="1588"/>
        <v>1720.76</v>
      </c>
      <c r="APY556" s="25">
        <f t="shared" si="1589"/>
        <v>1768.66</v>
      </c>
      <c r="APZ556" s="25">
        <f t="shared" si="1590"/>
        <v>1768.66</v>
      </c>
      <c r="AQA556" s="51"/>
      <c r="AQB556" s="51"/>
      <c r="AQC556" s="51"/>
      <c r="AQD556" s="25">
        <f t="shared" si="1263"/>
        <v>39577.480000000003</v>
      </c>
      <c r="AQE556" s="25">
        <f t="shared" si="1263"/>
        <v>40679.18</v>
      </c>
      <c r="AQF556" s="25">
        <f t="shared" si="126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591"/>
        <v>54989.2</v>
      </c>
      <c r="AQN556" s="25">
        <f t="shared" si="1592"/>
        <v>54989.2</v>
      </c>
      <c r="AQO556" s="25">
        <f t="shared" si="1593"/>
        <v>54989.2</v>
      </c>
      <c r="AQP556" s="51"/>
      <c r="AQQ556" s="51"/>
      <c r="AQR556" s="51"/>
      <c r="AQS556" s="25">
        <f t="shared" si="1594"/>
        <v>1577.07</v>
      </c>
      <c r="AQT556" s="25">
        <f t="shared" si="1595"/>
        <v>1627.47</v>
      </c>
      <c r="AQU556" s="25">
        <f t="shared" si="1596"/>
        <v>1627.47</v>
      </c>
      <c r="AQV556" s="51"/>
      <c r="AQW556" s="51"/>
      <c r="AQX556" s="51"/>
      <c r="AQY556" s="25">
        <f t="shared" si="1264"/>
        <v>22078.98</v>
      </c>
      <c r="AQZ556" s="25">
        <f t="shared" si="1264"/>
        <v>22784.58</v>
      </c>
      <c r="ARA556" s="25">
        <f t="shared" si="126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597"/>
        <v>54989.2</v>
      </c>
      <c r="ARI556" s="25">
        <f t="shared" si="1598"/>
        <v>54989.2</v>
      </c>
      <c r="ARJ556" s="25">
        <f t="shared" si="1599"/>
        <v>54989.2</v>
      </c>
      <c r="ARK556" s="51"/>
      <c r="ARL556" s="51"/>
      <c r="ARM556" s="51"/>
      <c r="ARN556" s="25">
        <f t="shared" si="1600"/>
        <v>1652.62</v>
      </c>
      <c r="ARO556" s="25">
        <f t="shared" si="1601"/>
        <v>1655.66</v>
      </c>
      <c r="ARP556" s="25">
        <f t="shared" si="1602"/>
        <v>1655.66</v>
      </c>
      <c r="ARQ556" s="51"/>
      <c r="ARR556" s="51"/>
      <c r="ARS556" s="51"/>
      <c r="ART556" s="25">
        <f t="shared" si="1265"/>
        <v>23136.68</v>
      </c>
      <c r="ARU556" s="25">
        <f t="shared" si="1265"/>
        <v>23179.24</v>
      </c>
      <c r="ARV556" s="25">
        <f t="shared" si="126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03"/>
        <v>141400.79999999999</v>
      </c>
      <c r="ASD556" s="25">
        <f t="shared" si="1604"/>
        <v>141400.79999999999</v>
      </c>
      <c r="ASE556" s="25">
        <f t="shared" si="1605"/>
        <v>141400.79999999999</v>
      </c>
      <c r="ASF556" s="51"/>
      <c r="ASG556" s="51"/>
      <c r="ASH556" s="51"/>
      <c r="ASI556" s="25">
        <f t="shared" si="1606"/>
        <v>1752.78</v>
      </c>
      <c r="ASJ556" s="25">
        <f t="shared" si="1607"/>
        <v>1549.68</v>
      </c>
      <c r="ASK556" s="25">
        <f t="shared" si="1608"/>
        <v>1549.68</v>
      </c>
      <c r="ASL556" s="51"/>
      <c r="ASM556" s="51"/>
      <c r="ASN556" s="51"/>
      <c r="ASO556" s="25">
        <f t="shared" si="1266"/>
        <v>63100.08</v>
      </c>
      <c r="ASP556" s="25">
        <f t="shared" si="1266"/>
        <v>55788.480000000003</v>
      </c>
      <c r="ASQ556" s="25">
        <f t="shared" si="126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09"/>
        <v>153184.20000000001</v>
      </c>
      <c r="ASY556" s="25">
        <f t="shared" si="1610"/>
        <v>153184.20000000001</v>
      </c>
      <c r="ASZ556" s="25">
        <f t="shared" si="1611"/>
        <v>153184.20000000001</v>
      </c>
      <c r="ATA556" s="51"/>
      <c r="ATB556" s="51"/>
      <c r="ATC556" s="51"/>
      <c r="ATD556" s="25">
        <f t="shared" si="1612"/>
        <v>1484.51</v>
      </c>
      <c r="ATE556" s="25">
        <f t="shared" si="1613"/>
        <v>1558.75</v>
      </c>
      <c r="ATF556" s="25">
        <f t="shared" si="1614"/>
        <v>1558.75</v>
      </c>
      <c r="ATG556" s="51"/>
      <c r="ATH556" s="51"/>
      <c r="ATI556" s="51"/>
      <c r="ATJ556" s="25">
        <f t="shared" si="1267"/>
        <v>57895.89</v>
      </c>
      <c r="ATK556" s="25">
        <f t="shared" si="1267"/>
        <v>60791.25</v>
      </c>
      <c r="ATL556" s="25">
        <f t="shared" si="126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15"/>
        <v>51061.4</v>
      </c>
      <c r="ATT556" s="25">
        <f t="shared" si="1616"/>
        <v>51061.4</v>
      </c>
      <c r="ATU556" s="25">
        <f t="shared" si="1617"/>
        <v>51061.4</v>
      </c>
      <c r="ATV556" s="51"/>
      <c r="ATW556" s="51"/>
      <c r="ATX556" s="51"/>
      <c r="ATY556" s="25">
        <f t="shared" si="1618"/>
        <v>1650.92</v>
      </c>
      <c r="ATZ556" s="25">
        <f t="shared" si="1619"/>
        <v>1332.52</v>
      </c>
      <c r="AUA556" s="25">
        <f t="shared" si="1620"/>
        <v>1332.52</v>
      </c>
      <c r="AUB556" s="51"/>
      <c r="AUC556" s="51"/>
      <c r="AUD556" s="51"/>
      <c r="AUE556" s="25">
        <f t="shared" si="1268"/>
        <v>21461.96</v>
      </c>
      <c r="AUF556" s="25">
        <f t="shared" si="1268"/>
        <v>17322.759999999998</v>
      </c>
      <c r="AUG556" s="25">
        <f t="shared" si="12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21"/>
        <v>145328.6</v>
      </c>
      <c r="AUO556" s="25">
        <f t="shared" si="1622"/>
        <v>145328.6</v>
      </c>
      <c r="AUP556" s="25">
        <f t="shared" si="1623"/>
        <v>145328.6</v>
      </c>
      <c r="AUQ556" s="51"/>
      <c r="AUR556" s="51"/>
      <c r="AUS556" s="51"/>
      <c r="AUT556" s="25">
        <f t="shared" si="1624"/>
        <v>1810.02</v>
      </c>
      <c r="AUU556" s="25">
        <f t="shared" si="1625"/>
        <v>1446.05</v>
      </c>
      <c r="AUV556" s="25">
        <f t="shared" si="1626"/>
        <v>1446.05</v>
      </c>
      <c r="AUW556" s="51"/>
      <c r="AUX556" s="51"/>
      <c r="AUY556" s="51"/>
      <c r="AUZ556" s="25">
        <f t="shared" si="1269"/>
        <v>66970.740000000005</v>
      </c>
      <c r="AVA556" s="25">
        <f t="shared" si="1269"/>
        <v>53503.85</v>
      </c>
      <c r="AVB556" s="25">
        <f t="shared" si="1269"/>
        <v>53503.85</v>
      </c>
      <c r="AVC556" s="59">
        <f t="shared" si="1270"/>
        <v>1227</v>
      </c>
      <c r="AVD556" s="59">
        <f t="shared" si="1270"/>
        <v>1227</v>
      </c>
      <c r="AVE556" s="59">
        <f t="shared" si="1270"/>
        <v>1227</v>
      </c>
      <c r="AVF556" s="25">
        <f t="shared" si="1270"/>
        <v>0</v>
      </c>
      <c r="AVG556" s="25">
        <f t="shared" si="1270"/>
        <v>0</v>
      </c>
      <c r="AVH556" s="25">
        <f t="shared" si="1270"/>
        <v>0</v>
      </c>
      <c r="AVI556" s="25">
        <f t="shared" si="1270"/>
        <v>4819410.5999999996</v>
      </c>
      <c r="AVJ556" s="25">
        <f t="shared" si="1270"/>
        <v>4819410.5999999996</v>
      </c>
      <c r="AVK556" s="25">
        <f t="shared" si="127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71"/>
        <v>0</v>
      </c>
      <c r="AVS556" s="25">
        <f t="shared" si="1271"/>
        <v>0</v>
      </c>
      <c r="AVT556" s="25">
        <f t="shared" si="1271"/>
        <v>0</v>
      </c>
      <c r="AVU556" s="25">
        <f t="shared" si="1271"/>
        <v>2142805.8199999998</v>
      </c>
      <c r="AVV556" s="25">
        <f t="shared" si="1271"/>
        <v>2053299.43</v>
      </c>
      <c r="AVW556" s="25">
        <f t="shared" si="1271"/>
        <v>2053299.43</v>
      </c>
    </row>
    <row r="557" spans="1:1271" ht="36">
      <c r="A557" s="26" t="s">
        <v>186</v>
      </c>
      <c r="B557" s="88" t="s">
        <v>91</v>
      </c>
      <c r="C557" s="5"/>
      <c r="D557" s="121"/>
      <c r="E557" s="77"/>
      <c r="F557" s="38"/>
      <c r="G557" s="38"/>
      <c r="H557" s="38"/>
      <c r="I557" s="25">
        <f t="shared" si="1272"/>
        <v>21370.45</v>
      </c>
      <c r="J557" s="25">
        <f t="shared" si="1272"/>
        <v>21370.45</v>
      </c>
      <c r="K557" s="25">
        <f t="shared" si="1272"/>
        <v>21370.45</v>
      </c>
      <c r="L557" s="30"/>
      <c r="M557" s="30"/>
      <c r="N557" s="30"/>
      <c r="O557" s="51"/>
      <c r="P557" s="51"/>
      <c r="Q557" s="51"/>
      <c r="R557" s="25">
        <f t="shared" si="1273"/>
        <v>0</v>
      </c>
      <c r="S557" s="25">
        <f t="shared" si="1274"/>
        <v>0</v>
      </c>
      <c r="T557" s="25">
        <f t="shared" si="1275"/>
        <v>0</v>
      </c>
      <c r="U557" s="51"/>
      <c r="V557" s="51"/>
      <c r="W557" s="51"/>
      <c r="X557" s="25">
        <f t="shared" si="1276"/>
        <v>17099.82</v>
      </c>
      <c r="Y557" s="25">
        <f t="shared" si="1277"/>
        <v>0</v>
      </c>
      <c r="Z557" s="25">
        <f t="shared" si="1278"/>
        <v>0</v>
      </c>
      <c r="AA557" s="51"/>
      <c r="AB557" s="51"/>
      <c r="AC557" s="51"/>
      <c r="AD557" s="25">
        <f t="shared" si="1211"/>
        <v>0</v>
      </c>
      <c r="AE557" s="25">
        <f t="shared" si="1211"/>
        <v>0</v>
      </c>
      <c r="AF557" s="25">
        <f t="shared" si="1211"/>
        <v>0</v>
      </c>
      <c r="AG557" s="30"/>
      <c r="AH557" s="30"/>
      <c r="AI557" s="30"/>
      <c r="AJ557" s="51"/>
      <c r="AK557" s="51"/>
      <c r="AL557" s="51"/>
      <c r="AM557" s="25">
        <f t="shared" si="1279"/>
        <v>0</v>
      </c>
      <c r="AN557" s="25">
        <f t="shared" si="1280"/>
        <v>0</v>
      </c>
      <c r="AO557" s="25">
        <f t="shared" si="1281"/>
        <v>0</v>
      </c>
      <c r="AP557" s="51"/>
      <c r="AQ557" s="51"/>
      <c r="AR557" s="51"/>
      <c r="AS557" s="25">
        <f t="shared" si="1282"/>
        <v>10521.3</v>
      </c>
      <c r="AT557" s="25">
        <f t="shared" si="1283"/>
        <v>8094.24</v>
      </c>
      <c r="AU557" s="25">
        <f t="shared" si="1284"/>
        <v>8094.24</v>
      </c>
      <c r="AV557" s="51"/>
      <c r="AW557" s="51"/>
      <c r="AX557" s="51"/>
      <c r="AY557" s="25">
        <f t="shared" si="1212"/>
        <v>0</v>
      </c>
      <c r="AZ557" s="25">
        <f t="shared" si="1212"/>
        <v>0</v>
      </c>
      <c r="BA557" s="25">
        <f t="shared" si="1212"/>
        <v>0</v>
      </c>
      <c r="BB557" s="30"/>
      <c r="BC557" s="30"/>
      <c r="BD557" s="30"/>
      <c r="BE557" s="51"/>
      <c r="BF557" s="51"/>
      <c r="BG557" s="51"/>
      <c r="BH557" s="25">
        <f t="shared" si="1285"/>
        <v>0</v>
      </c>
      <c r="BI557" s="25">
        <f t="shared" si="1286"/>
        <v>0</v>
      </c>
      <c r="BJ557" s="25">
        <f t="shared" si="1287"/>
        <v>0</v>
      </c>
      <c r="BK557" s="51"/>
      <c r="BL557" s="51"/>
      <c r="BM557" s="51"/>
      <c r="BN557" s="25">
        <f t="shared" si="1288"/>
        <v>10173.01</v>
      </c>
      <c r="BO557" s="25">
        <f t="shared" si="1289"/>
        <v>10825.94</v>
      </c>
      <c r="BP557" s="25">
        <f t="shared" si="1290"/>
        <v>10825.94</v>
      </c>
      <c r="BQ557" s="51"/>
      <c r="BR557" s="51"/>
      <c r="BS557" s="51"/>
      <c r="BT557" s="25">
        <f t="shared" si="1213"/>
        <v>0</v>
      </c>
      <c r="BU557" s="25">
        <f t="shared" si="1213"/>
        <v>0</v>
      </c>
      <c r="BV557" s="25">
        <f t="shared" si="1213"/>
        <v>0</v>
      </c>
      <c r="BW557" s="30"/>
      <c r="BX557" s="30"/>
      <c r="BY557" s="30"/>
      <c r="BZ557" s="51"/>
      <c r="CA557" s="51"/>
      <c r="CB557" s="51"/>
      <c r="CC557" s="25">
        <f t="shared" si="1291"/>
        <v>0</v>
      </c>
      <c r="CD557" s="25">
        <f t="shared" si="1292"/>
        <v>0</v>
      </c>
      <c r="CE557" s="25">
        <f t="shared" si="1293"/>
        <v>0</v>
      </c>
      <c r="CF557" s="51"/>
      <c r="CG557" s="51"/>
      <c r="CH557" s="51"/>
      <c r="CI557" s="25">
        <f t="shared" si="1294"/>
        <v>0</v>
      </c>
      <c r="CJ557" s="25">
        <f t="shared" si="1295"/>
        <v>0</v>
      </c>
      <c r="CK557" s="25">
        <f t="shared" si="1296"/>
        <v>0</v>
      </c>
      <c r="CL557" s="51"/>
      <c r="CM557" s="51"/>
      <c r="CN557" s="51"/>
      <c r="CO557" s="25">
        <f t="shared" si="1214"/>
        <v>0</v>
      </c>
      <c r="CP557" s="25">
        <f t="shared" si="1214"/>
        <v>0</v>
      </c>
      <c r="CQ557" s="25">
        <f t="shared" si="1214"/>
        <v>0</v>
      </c>
      <c r="CR557" s="30"/>
      <c r="CS557" s="30"/>
      <c r="CT557" s="30"/>
      <c r="CU557" s="51"/>
      <c r="CV557" s="51"/>
      <c r="CW557" s="51"/>
      <c r="CX557" s="25">
        <f t="shared" si="1297"/>
        <v>0</v>
      </c>
      <c r="CY557" s="25">
        <f t="shared" si="1298"/>
        <v>0</v>
      </c>
      <c r="CZ557" s="25">
        <f t="shared" si="1299"/>
        <v>0</v>
      </c>
      <c r="DA557" s="51"/>
      <c r="DB557" s="51"/>
      <c r="DC557" s="51"/>
      <c r="DD557" s="25">
        <f t="shared" si="1300"/>
        <v>11626.96</v>
      </c>
      <c r="DE557" s="25">
        <f t="shared" si="1301"/>
        <v>12075.89</v>
      </c>
      <c r="DF557" s="25">
        <f t="shared" si="1302"/>
        <v>12075.89</v>
      </c>
      <c r="DG557" s="51"/>
      <c r="DH557" s="51"/>
      <c r="DI557" s="51"/>
      <c r="DJ557" s="25">
        <f t="shared" si="1215"/>
        <v>0</v>
      </c>
      <c r="DK557" s="25">
        <f t="shared" si="1215"/>
        <v>0</v>
      </c>
      <c r="DL557" s="25">
        <f t="shared" si="1215"/>
        <v>0</v>
      </c>
      <c r="DM557" s="30"/>
      <c r="DN557" s="30"/>
      <c r="DO557" s="30"/>
      <c r="DP557" s="51"/>
      <c r="DQ557" s="51"/>
      <c r="DR557" s="51"/>
      <c r="DS557" s="25">
        <f t="shared" si="1303"/>
        <v>0</v>
      </c>
      <c r="DT557" s="25">
        <f t="shared" si="1304"/>
        <v>0</v>
      </c>
      <c r="DU557" s="25">
        <f t="shared" si="1305"/>
        <v>0</v>
      </c>
      <c r="DV557" s="51"/>
      <c r="DW557" s="51"/>
      <c r="DX557" s="51"/>
      <c r="DY557" s="25">
        <f t="shared" si="1306"/>
        <v>12218.78</v>
      </c>
      <c r="DZ557" s="25">
        <f t="shared" si="1307"/>
        <v>12656.77</v>
      </c>
      <c r="EA557" s="25">
        <f t="shared" si="1308"/>
        <v>12656.77</v>
      </c>
      <c r="EB557" s="51"/>
      <c r="EC557" s="51"/>
      <c r="ED557" s="51"/>
      <c r="EE557" s="25">
        <f t="shared" si="1216"/>
        <v>0</v>
      </c>
      <c r="EF557" s="25">
        <f t="shared" si="1216"/>
        <v>0</v>
      </c>
      <c r="EG557" s="25">
        <f t="shared" si="1216"/>
        <v>0</v>
      </c>
      <c r="EH557" s="30"/>
      <c r="EI557" s="30"/>
      <c r="EJ557" s="30"/>
      <c r="EK557" s="51"/>
      <c r="EL557" s="51"/>
      <c r="EM557" s="51"/>
      <c r="EN557" s="25">
        <f t="shared" si="1309"/>
        <v>0</v>
      </c>
      <c r="EO557" s="25">
        <f t="shared" si="1310"/>
        <v>0</v>
      </c>
      <c r="EP557" s="25">
        <f t="shared" si="1311"/>
        <v>0</v>
      </c>
      <c r="EQ557" s="51"/>
      <c r="ER557" s="51"/>
      <c r="ES557" s="51"/>
      <c r="ET557" s="25">
        <f t="shared" si="1312"/>
        <v>12511.87</v>
      </c>
      <c r="EU557" s="25">
        <f t="shared" si="1313"/>
        <v>12876.67</v>
      </c>
      <c r="EV557" s="25">
        <f t="shared" si="1314"/>
        <v>12876.67</v>
      </c>
      <c r="EW557" s="51"/>
      <c r="EX557" s="51"/>
      <c r="EY557" s="51"/>
      <c r="EZ557" s="25">
        <f t="shared" si="1217"/>
        <v>0</v>
      </c>
      <c r="FA557" s="25">
        <f t="shared" si="1217"/>
        <v>0</v>
      </c>
      <c r="FB557" s="25">
        <f t="shared" si="1217"/>
        <v>0</v>
      </c>
      <c r="FC557" s="30"/>
      <c r="FD557" s="30"/>
      <c r="FE557" s="30"/>
      <c r="FF557" s="51"/>
      <c r="FG557" s="51"/>
      <c r="FH557" s="51"/>
      <c r="FI557" s="25">
        <f t="shared" si="1315"/>
        <v>0</v>
      </c>
      <c r="FJ557" s="25">
        <f t="shared" si="1316"/>
        <v>0</v>
      </c>
      <c r="FK557" s="25">
        <f t="shared" si="1317"/>
        <v>0</v>
      </c>
      <c r="FL557" s="51"/>
      <c r="FM557" s="51"/>
      <c r="FN557" s="51"/>
      <c r="FO557" s="25">
        <f t="shared" si="1318"/>
        <v>9971.81</v>
      </c>
      <c r="FP557" s="25">
        <f t="shared" si="1319"/>
        <v>9468.3700000000008</v>
      </c>
      <c r="FQ557" s="25">
        <f t="shared" si="1320"/>
        <v>9468.3700000000008</v>
      </c>
      <c r="FR557" s="51"/>
      <c r="FS557" s="51"/>
      <c r="FT557" s="51"/>
      <c r="FU557" s="25">
        <f t="shared" si="1218"/>
        <v>0</v>
      </c>
      <c r="FV557" s="25">
        <f t="shared" si="1218"/>
        <v>0</v>
      </c>
      <c r="FW557" s="25">
        <f t="shared" si="1218"/>
        <v>0</v>
      </c>
      <c r="FX557" s="30"/>
      <c r="FY557" s="30"/>
      <c r="FZ557" s="30"/>
      <c r="GA557" s="51"/>
      <c r="GB557" s="51"/>
      <c r="GC557" s="51"/>
      <c r="GD557" s="25">
        <f t="shared" si="1321"/>
        <v>0</v>
      </c>
      <c r="GE557" s="25">
        <f t="shared" si="1322"/>
        <v>0</v>
      </c>
      <c r="GF557" s="25">
        <f t="shared" si="1323"/>
        <v>0</v>
      </c>
      <c r="GG557" s="51"/>
      <c r="GH557" s="51"/>
      <c r="GI557" s="51"/>
      <c r="GJ557" s="25">
        <f t="shared" si="1324"/>
        <v>0</v>
      </c>
      <c r="GK557" s="25">
        <f t="shared" si="1325"/>
        <v>0</v>
      </c>
      <c r="GL557" s="25">
        <f t="shared" si="1326"/>
        <v>0</v>
      </c>
      <c r="GM557" s="51"/>
      <c r="GN557" s="51"/>
      <c r="GO557" s="51"/>
      <c r="GP557" s="25">
        <f t="shared" si="1219"/>
        <v>0</v>
      </c>
      <c r="GQ557" s="25">
        <f t="shared" si="1219"/>
        <v>0</v>
      </c>
      <c r="GR557" s="25">
        <f t="shared" si="1219"/>
        <v>0</v>
      </c>
      <c r="GS557" s="30"/>
      <c r="GT557" s="30"/>
      <c r="GU557" s="30"/>
      <c r="GV557" s="51"/>
      <c r="GW557" s="51"/>
      <c r="GX557" s="51"/>
      <c r="GY557" s="25">
        <f t="shared" si="1327"/>
        <v>0</v>
      </c>
      <c r="GZ557" s="25">
        <f t="shared" si="1328"/>
        <v>0</v>
      </c>
      <c r="HA557" s="25">
        <f t="shared" si="1329"/>
        <v>0</v>
      </c>
      <c r="HB557" s="51"/>
      <c r="HC557" s="51"/>
      <c r="HD557" s="51"/>
      <c r="HE557" s="25">
        <f t="shared" si="1330"/>
        <v>13584.89</v>
      </c>
      <c r="HF557" s="25">
        <f t="shared" si="1331"/>
        <v>17144.91</v>
      </c>
      <c r="HG557" s="25">
        <f t="shared" si="1332"/>
        <v>17144.91</v>
      </c>
      <c r="HH557" s="51"/>
      <c r="HI557" s="51"/>
      <c r="HJ557" s="51"/>
      <c r="HK557" s="25">
        <f t="shared" si="1220"/>
        <v>0</v>
      </c>
      <c r="HL557" s="25">
        <f t="shared" si="1220"/>
        <v>0</v>
      </c>
      <c r="HM557" s="25">
        <f t="shared" si="1220"/>
        <v>0</v>
      </c>
      <c r="HN557" s="30"/>
      <c r="HO557" s="30"/>
      <c r="HP557" s="30"/>
      <c r="HQ557" s="51"/>
      <c r="HR557" s="51"/>
      <c r="HS557" s="51"/>
      <c r="HT557" s="25">
        <f t="shared" si="1333"/>
        <v>0</v>
      </c>
      <c r="HU557" s="25">
        <f t="shared" si="1334"/>
        <v>0</v>
      </c>
      <c r="HV557" s="25">
        <f t="shared" si="1335"/>
        <v>0</v>
      </c>
      <c r="HW557" s="51"/>
      <c r="HX557" s="51"/>
      <c r="HY557" s="51"/>
      <c r="HZ557" s="25">
        <f t="shared" si="1336"/>
        <v>9200.44</v>
      </c>
      <c r="IA557" s="25">
        <f t="shared" si="1337"/>
        <v>9258.58</v>
      </c>
      <c r="IB557" s="25">
        <f t="shared" si="1338"/>
        <v>9258.58</v>
      </c>
      <c r="IC557" s="51"/>
      <c r="ID557" s="51"/>
      <c r="IE557" s="51"/>
      <c r="IF557" s="25">
        <f t="shared" si="1221"/>
        <v>0</v>
      </c>
      <c r="IG557" s="25">
        <f t="shared" si="1221"/>
        <v>0</v>
      </c>
      <c r="IH557" s="25">
        <f t="shared" si="1221"/>
        <v>0</v>
      </c>
      <c r="II557" s="30"/>
      <c r="IJ557" s="30"/>
      <c r="IK557" s="30"/>
      <c r="IL557" s="51"/>
      <c r="IM557" s="51"/>
      <c r="IN557" s="51"/>
      <c r="IO557" s="25">
        <f t="shared" si="1339"/>
        <v>0</v>
      </c>
      <c r="IP557" s="25">
        <f t="shared" si="1340"/>
        <v>0</v>
      </c>
      <c r="IQ557" s="25">
        <f t="shared" si="1341"/>
        <v>0</v>
      </c>
      <c r="IR557" s="51"/>
      <c r="IS557" s="51"/>
      <c r="IT557" s="51"/>
      <c r="IU557" s="25">
        <f t="shared" si="1342"/>
        <v>9936.94</v>
      </c>
      <c r="IV557" s="25">
        <f t="shared" si="1343"/>
        <v>10195.280000000001</v>
      </c>
      <c r="IW557" s="25">
        <f t="shared" si="1344"/>
        <v>10195.280000000001</v>
      </c>
      <c r="IX557" s="51"/>
      <c r="IY557" s="51"/>
      <c r="IZ557" s="51"/>
      <c r="JA557" s="25">
        <f t="shared" si="1222"/>
        <v>0</v>
      </c>
      <c r="JB557" s="25">
        <f t="shared" si="1222"/>
        <v>0</v>
      </c>
      <c r="JC557" s="25">
        <f t="shared" si="1222"/>
        <v>0</v>
      </c>
      <c r="JD557" s="30"/>
      <c r="JE557" s="30"/>
      <c r="JF557" s="30"/>
      <c r="JG557" s="51"/>
      <c r="JH557" s="51"/>
      <c r="JI557" s="51"/>
      <c r="JJ557" s="25">
        <f t="shared" si="1345"/>
        <v>0</v>
      </c>
      <c r="JK557" s="25">
        <f t="shared" si="1346"/>
        <v>0</v>
      </c>
      <c r="JL557" s="25">
        <f t="shared" si="1347"/>
        <v>0</v>
      </c>
      <c r="JM557" s="51"/>
      <c r="JN557" s="51"/>
      <c r="JO557" s="51"/>
      <c r="JP557" s="25">
        <f t="shared" si="1348"/>
        <v>14230.92</v>
      </c>
      <c r="JQ557" s="25">
        <f t="shared" si="1349"/>
        <v>14729.03</v>
      </c>
      <c r="JR557" s="25">
        <f t="shared" si="1350"/>
        <v>14729.03</v>
      </c>
      <c r="JS557" s="51"/>
      <c r="JT557" s="51"/>
      <c r="JU557" s="51"/>
      <c r="JV557" s="25">
        <f t="shared" si="1223"/>
        <v>0</v>
      </c>
      <c r="JW557" s="25">
        <f t="shared" si="1223"/>
        <v>0</v>
      </c>
      <c r="JX557" s="25">
        <f t="shared" si="1223"/>
        <v>0</v>
      </c>
      <c r="JY557" s="30"/>
      <c r="JZ557" s="30"/>
      <c r="KA557" s="30"/>
      <c r="KB557" s="51"/>
      <c r="KC557" s="51"/>
      <c r="KD557" s="51"/>
      <c r="KE557" s="25">
        <f t="shared" si="1351"/>
        <v>0</v>
      </c>
      <c r="KF557" s="25">
        <f t="shared" si="1352"/>
        <v>0</v>
      </c>
      <c r="KG557" s="25">
        <f t="shared" si="1353"/>
        <v>0</v>
      </c>
      <c r="KH557" s="51"/>
      <c r="KI557" s="51"/>
      <c r="KJ557" s="51"/>
      <c r="KK557" s="25">
        <f t="shared" si="1354"/>
        <v>9390.6</v>
      </c>
      <c r="KL557" s="25">
        <f t="shared" si="1355"/>
        <v>9519.42</v>
      </c>
      <c r="KM557" s="25">
        <f t="shared" si="1356"/>
        <v>9519.42</v>
      </c>
      <c r="KN557" s="51"/>
      <c r="KO557" s="51"/>
      <c r="KP557" s="51"/>
      <c r="KQ557" s="25">
        <f t="shared" si="1224"/>
        <v>0</v>
      </c>
      <c r="KR557" s="25">
        <f t="shared" si="1224"/>
        <v>0</v>
      </c>
      <c r="KS557" s="25">
        <f t="shared" si="1224"/>
        <v>0</v>
      </c>
      <c r="KT557" s="30"/>
      <c r="KU557" s="30"/>
      <c r="KV557" s="30"/>
      <c r="KW557" s="51"/>
      <c r="KX557" s="51"/>
      <c r="KY557" s="51"/>
      <c r="KZ557" s="25">
        <f t="shared" si="1357"/>
        <v>0</v>
      </c>
      <c r="LA557" s="25">
        <f t="shared" si="1358"/>
        <v>0</v>
      </c>
      <c r="LB557" s="25">
        <f t="shared" si="1359"/>
        <v>0</v>
      </c>
      <c r="LC557" s="51"/>
      <c r="LD557" s="51"/>
      <c r="LE557" s="51"/>
      <c r="LF557" s="25">
        <f t="shared" si="1360"/>
        <v>8551.86</v>
      </c>
      <c r="LG557" s="25">
        <f t="shared" si="1361"/>
        <v>8638.31</v>
      </c>
      <c r="LH557" s="25">
        <f t="shared" si="1362"/>
        <v>8638.31</v>
      </c>
      <c r="LI557" s="51"/>
      <c r="LJ557" s="51"/>
      <c r="LK557" s="51"/>
      <c r="LL557" s="25">
        <f t="shared" si="1225"/>
        <v>0</v>
      </c>
      <c r="LM557" s="25">
        <f t="shared" si="1225"/>
        <v>0</v>
      </c>
      <c r="LN557" s="25">
        <f t="shared" si="1225"/>
        <v>0</v>
      </c>
      <c r="LO557" s="30"/>
      <c r="LP557" s="30"/>
      <c r="LQ557" s="30"/>
      <c r="LR557" s="51"/>
      <c r="LS557" s="51"/>
      <c r="LT557" s="51"/>
      <c r="LU557" s="25">
        <f t="shared" si="1363"/>
        <v>0</v>
      </c>
      <c r="LV557" s="25">
        <f t="shared" si="1364"/>
        <v>0</v>
      </c>
      <c r="LW557" s="25">
        <f t="shared" si="1365"/>
        <v>0</v>
      </c>
      <c r="LX557" s="51"/>
      <c r="LY557" s="51"/>
      <c r="LZ557" s="51"/>
      <c r="MA557" s="25">
        <f t="shared" si="1366"/>
        <v>12002.97</v>
      </c>
      <c r="MB557" s="25">
        <f t="shared" si="1367"/>
        <v>12406.17</v>
      </c>
      <c r="MC557" s="25">
        <f t="shared" si="1368"/>
        <v>12406.17</v>
      </c>
      <c r="MD557" s="51"/>
      <c r="ME557" s="51"/>
      <c r="MF557" s="51"/>
      <c r="MG557" s="25">
        <f t="shared" si="1226"/>
        <v>0</v>
      </c>
      <c r="MH557" s="25">
        <f t="shared" si="1226"/>
        <v>0</v>
      </c>
      <c r="MI557" s="25">
        <f t="shared" si="1226"/>
        <v>0</v>
      </c>
      <c r="MJ557" s="30"/>
      <c r="MK557" s="30"/>
      <c r="ML557" s="30"/>
      <c r="MM557" s="51"/>
      <c r="MN557" s="51"/>
      <c r="MO557" s="51"/>
      <c r="MP557" s="25">
        <f t="shared" si="1369"/>
        <v>0</v>
      </c>
      <c r="MQ557" s="25">
        <f t="shared" si="1370"/>
        <v>0</v>
      </c>
      <c r="MR557" s="25">
        <f t="shared" si="1371"/>
        <v>0</v>
      </c>
      <c r="MS557" s="51"/>
      <c r="MT557" s="51"/>
      <c r="MU557" s="51"/>
      <c r="MV557" s="25">
        <f t="shared" si="1372"/>
        <v>13531.48</v>
      </c>
      <c r="MW557" s="25">
        <f t="shared" si="1373"/>
        <v>12947.53</v>
      </c>
      <c r="MX557" s="25">
        <f t="shared" si="1374"/>
        <v>12947.53</v>
      </c>
      <c r="MY557" s="51"/>
      <c r="MZ557" s="51"/>
      <c r="NA557" s="51"/>
      <c r="NB557" s="25">
        <f t="shared" si="1227"/>
        <v>0</v>
      </c>
      <c r="NC557" s="25">
        <f t="shared" si="1227"/>
        <v>0</v>
      </c>
      <c r="ND557" s="25">
        <f t="shared" si="1227"/>
        <v>0</v>
      </c>
      <c r="NE557" s="30"/>
      <c r="NF557" s="30"/>
      <c r="NG557" s="30"/>
      <c r="NH557" s="51"/>
      <c r="NI557" s="51"/>
      <c r="NJ557" s="51"/>
      <c r="NK557" s="25">
        <f t="shared" si="1375"/>
        <v>0</v>
      </c>
      <c r="NL557" s="25">
        <f t="shared" si="1376"/>
        <v>0</v>
      </c>
      <c r="NM557" s="25">
        <f t="shared" si="1377"/>
        <v>0</v>
      </c>
      <c r="NN557" s="51"/>
      <c r="NO557" s="51"/>
      <c r="NP557" s="51"/>
      <c r="NQ557" s="25">
        <f t="shared" si="1378"/>
        <v>8933.52</v>
      </c>
      <c r="NR557" s="25">
        <f t="shared" si="1379"/>
        <v>9220.18</v>
      </c>
      <c r="NS557" s="25">
        <f t="shared" si="1380"/>
        <v>9220.18</v>
      </c>
      <c r="NT557" s="51"/>
      <c r="NU557" s="51"/>
      <c r="NV557" s="51"/>
      <c r="NW557" s="25">
        <f t="shared" si="1228"/>
        <v>0</v>
      </c>
      <c r="NX557" s="25">
        <f t="shared" si="1228"/>
        <v>0</v>
      </c>
      <c r="NY557" s="25">
        <f t="shared" si="1228"/>
        <v>0</v>
      </c>
      <c r="NZ557" s="30"/>
      <c r="OA557" s="30"/>
      <c r="OB557" s="30"/>
      <c r="OC557" s="51"/>
      <c r="OD557" s="51"/>
      <c r="OE557" s="51"/>
      <c r="OF557" s="25">
        <f t="shared" si="1381"/>
        <v>0</v>
      </c>
      <c r="OG557" s="25">
        <f t="shared" si="1382"/>
        <v>0</v>
      </c>
      <c r="OH557" s="25">
        <f t="shared" si="1383"/>
        <v>0</v>
      </c>
      <c r="OI557" s="51"/>
      <c r="OJ557" s="51"/>
      <c r="OK557" s="51"/>
      <c r="OL557" s="25">
        <f t="shared" si="1384"/>
        <v>12928.7</v>
      </c>
      <c r="OM557" s="25">
        <f t="shared" si="1385"/>
        <v>13362.01</v>
      </c>
      <c r="ON557" s="25">
        <f t="shared" si="1386"/>
        <v>13362.01</v>
      </c>
      <c r="OO557" s="51"/>
      <c r="OP557" s="51"/>
      <c r="OQ557" s="51"/>
      <c r="OR557" s="25">
        <f t="shared" si="1229"/>
        <v>0</v>
      </c>
      <c r="OS557" s="25">
        <f t="shared" si="1229"/>
        <v>0</v>
      </c>
      <c r="OT557" s="25">
        <f t="shared" si="1229"/>
        <v>0</v>
      </c>
      <c r="OU557" s="30"/>
      <c r="OV557" s="30"/>
      <c r="OW557" s="30"/>
      <c r="OX557" s="51"/>
      <c r="OY557" s="51"/>
      <c r="OZ557" s="51"/>
      <c r="PA557" s="25">
        <f t="shared" si="1387"/>
        <v>0</v>
      </c>
      <c r="PB557" s="25">
        <f t="shared" si="1388"/>
        <v>0</v>
      </c>
      <c r="PC557" s="25">
        <f t="shared" si="1389"/>
        <v>0</v>
      </c>
      <c r="PD557" s="51"/>
      <c r="PE557" s="51"/>
      <c r="PF557" s="51"/>
      <c r="PG557" s="25">
        <f t="shared" si="1390"/>
        <v>10470.959999999999</v>
      </c>
      <c r="PH557" s="25">
        <f t="shared" si="1391"/>
        <v>10810.32</v>
      </c>
      <c r="PI557" s="25">
        <f t="shared" si="1392"/>
        <v>10810.32</v>
      </c>
      <c r="PJ557" s="51"/>
      <c r="PK557" s="51"/>
      <c r="PL557" s="51"/>
      <c r="PM557" s="25">
        <f t="shared" si="1230"/>
        <v>0</v>
      </c>
      <c r="PN557" s="25">
        <f t="shared" si="1230"/>
        <v>0</v>
      </c>
      <c r="PO557" s="25">
        <f t="shared" si="1230"/>
        <v>0</v>
      </c>
      <c r="PP557" s="30"/>
      <c r="PQ557" s="30"/>
      <c r="PR557" s="30"/>
      <c r="PS557" s="51"/>
      <c r="PT557" s="51"/>
      <c r="PU557" s="51"/>
      <c r="PV557" s="25">
        <f t="shared" si="1393"/>
        <v>0</v>
      </c>
      <c r="PW557" s="25">
        <f t="shared" si="1394"/>
        <v>0</v>
      </c>
      <c r="PX557" s="25">
        <f t="shared" si="1395"/>
        <v>0</v>
      </c>
      <c r="PY557" s="51"/>
      <c r="PZ557" s="51"/>
      <c r="QA557" s="51"/>
      <c r="QB557" s="25">
        <f t="shared" si="1396"/>
        <v>11618.15</v>
      </c>
      <c r="QC557" s="25">
        <f t="shared" si="1397"/>
        <v>12287.25</v>
      </c>
      <c r="QD557" s="25">
        <f t="shared" si="1398"/>
        <v>12287.25</v>
      </c>
      <c r="QE557" s="51"/>
      <c r="QF557" s="51"/>
      <c r="QG557" s="51"/>
      <c r="QH557" s="25">
        <f t="shared" si="1231"/>
        <v>0</v>
      </c>
      <c r="QI557" s="25">
        <f t="shared" si="1231"/>
        <v>0</v>
      </c>
      <c r="QJ557" s="25">
        <f t="shared" si="1231"/>
        <v>0</v>
      </c>
      <c r="QK557" s="30"/>
      <c r="QL557" s="30"/>
      <c r="QM557" s="30"/>
      <c r="QN557" s="51"/>
      <c r="QO557" s="51"/>
      <c r="QP557" s="51"/>
      <c r="QQ557" s="25">
        <f t="shared" si="1399"/>
        <v>0</v>
      </c>
      <c r="QR557" s="25">
        <f t="shared" si="1400"/>
        <v>0</v>
      </c>
      <c r="QS557" s="25">
        <f t="shared" si="1401"/>
        <v>0</v>
      </c>
      <c r="QT557" s="51"/>
      <c r="QU557" s="51"/>
      <c r="QV557" s="51"/>
      <c r="QW557" s="25">
        <f t="shared" si="1402"/>
        <v>11056.18</v>
      </c>
      <c r="QX557" s="25">
        <f t="shared" si="1403"/>
        <v>11406.53</v>
      </c>
      <c r="QY557" s="25">
        <f t="shared" si="1404"/>
        <v>11406.53</v>
      </c>
      <c r="QZ557" s="51"/>
      <c r="RA557" s="51"/>
      <c r="RB557" s="51"/>
      <c r="RC557" s="25">
        <f t="shared" si="1232"/>
        <v>0</v>
      </c>
      <c r="RD557" s="25">
        <f t="shared" si="1232"/>
        <v>0</v>
      </c>
      <c r="RE557" s="25">
        <f t="shared" si="1232"/>
        <v>0</v>
      </c>
      <c r="RF557" s="30"/>
      <c r="RG557" s="30"/>
      <c r="RH557" s="30"/>
      <c r="RI557" s="51"/>
      <c r="RJ557" s="51"/>
      <c r="RK557" s="51"/>
      <c r="RL557" s="25">
        <f t="shared" si="1405"/>
        <v>0</v>
      </c>
      <c r="RM557" s="25">
        <f t="shared" si="1406"/>
        <v>0</v>
      </c>
      <c r="RN557" s="25">
        <f t="shared" si="1407"/>
        <v>0</v>
      </c>
      <c r="RO557" s="51"/>
      <c r="RP557" s="51"/>
      <c r="RQ557" s="51"/>
      <c r="RR557" s="25">
        <f t="shared" si="1408"/>
        <v>7799.85</v>
      </c>
      <c r="RS557" s="25">
        <f t="shared" si="1409"/>
        <v>8172.66</v>
      </c>
      <c r="RT557" s="25">
        <f t="shared" si="1410"/>
        <v>8172.66</v>
      </c>
      <c r="RU557" s="51"/>
      <c r="RV557" s="51"/>
      <c r="RW557" s="51"/>
      <c r="RX557" s="25">
        <f t="shared" si="1233"/>
        <v>0</v>
      </c>
      <c r="RY557" s="25">
        <f t="shared" si="1233"/>
        <v>0</v>
      </c>
      <c r="RZ557" s="25">
        <f t="shared" si="1233"/>
        <v>0</v>
      </c>
      <c r="SA557" s="30"/>
      <c r="SB557" s="30"/>
      <c r="SC557" s="30"/>
      <c r="SD557" s="51"/>
      <c r="SE557" s="51"/>
      <c r="SF557" s="51"/>
      <c r="SG557" s="25">
        <f t="shared" si="1411"/>
        <v>0</v>
      </c>
      <c r="SH557" s="25">
        <f t="shared" si="1412"/>
        <v>0</v>
      </c>
      <c r="SI557" s="25">
        <f t="shared" si="1413"/>
        <v>0</v>
      </c>
      <c r="SJ557" s="51"/>
      <c r="SK557" s="51"/>
      <c r="SL557" s="51"/>
      <c r="SM557" s="25">
        <f t="shared" si="1414"/>
        <v>10529.57</v>
      </c>
      <c r="SN557" s="25">
        <f t="shared" si="1415"/>
        <v>10850.7</v>
      </c>
      <c r="SO557" s="25">
        <f t="shared" si="1416"/>
        <v>10850.7</v>
      </c>
      <c r="SP557" s="51"/>
      <c r="SQ557" s="51"/>
      <c r="SR557" s="51"/>
      <c r="SS557" s="25">
        <f t="shared" si="1234"/>
        <v>0</v>
      </c>
      <c r="ST557" s="25">
        <f t="shared" si="1234"/>
        <v>0</v>
      </c>
      <c r="SU557" s="25">
        <f t="shared" si="1234"/>
        <v>0</v>
      </c>
      <c r="SV557" s="30"/>
      <c r="SW557" s="30"/>
      <c r="SX557" s="30"/>
      <c r="SY557" s="51"/>
      <c r="SZ557" s="51"/>
      <c r="TA557" s="51"/>
      <c r="TB557" s="25">
        <f t="shared" si="1417"/>
        <v>0</v>
      </c>
      <c r="TC557" s="25">
        <f t="shared" si="1418"/>
        <v>0</v>
      </c>
      <c r="TD557" s="25">
        <f t="shared" si="1419"/>
        <v>0</v>
      </c>
      <c r="TE557" s="51"/>
      <c r="TF557" s="51"/>
      <c r="TG557" s="51"/>
      <c r="TH557" s="25">
        <f t="shared" si="1420"/>
        <v>10323.629999999999</v>
      </c>
      <c r="TI557" s="25">
        <f t="shared" si="1421"/>
        <v>10668.93</v>
      </c>
      <c r="TJ557" s="25">
        <f t="shared" si="1422"/>
        <v>10668.93</v>
      </c>
      <c r="TK557" s="51"/>
      <c r="TL557" s="51"/>
      <c r="TM557" s="51"/>
      <c r="TN557" s="25">
        <f t="shared" si="1235"/>
        <v>0</v>
      </c>
      <c r="TO557" s="25">
        <f t="shared" si="1235"/>
        <v>0</v>
      </c>
      <c r="TP557" s="25">
        <f t="shared" si="1235"/>
        <v>0</v>
      </c>
      <c r="TQ557" s="30"/>
      <c r="TR557" s="30"/>
      <c r="TS557" s="30"/>
      <c r="TT557" s="51"/>
      <c r="TU557" s="51"/>
      <c r="TV557" s="51"/>
      <c r="TW557" s="25">
        <f t="shared" si="1423"/>
        <v>0</v>
      </c>
      <c r="TX557" s="25">
        <f t="shared" si="1424"/>
        <v>0</v>
      </c>
      <c r="TY557" s="25">
        <f t="shared" si="1425"/>
        <v>0</v>
      </c>
      <c r="TZ557" s="51"/>
      <c r="UA557" s="51"/>
      <c r="UB557" s="51"/>
      <c r="UC557" s="25">
        <f t="shared" si="1426"/>
        <v>8725.33</v>
      </c>
      <c r="UD557" s="25">
        <f t="shared" si="1427"/>
        <v>9241.2900000000009</v>
      </c>
      <c r="UE557" s="25">
        <f t="shared" si="1428"/>
        <v>9241.2900000000009</v>
      </c>
      <c r="UF557" s="51"/>
      <c r="UG557" s="51"/>
      <c r="UH557" s="51"/>
      <c r="UI557" s="25">
        <f t="shared" si="1236"/>
        <v>0</v>
      </c>
      <c r="UJ557" s="25">
        <f t="shared" si="1236"/>
        <v>0</v>
      </c>
      <c r="UK557" s="25">
        <f t="shared" si="123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29"/>
        <v>555631.69999999995</v>
      </c>
      <c r="US557" s="25">
        <f t="shared" si="1430"/>
        <v>555631.69999999995</v>
      </c>
      <c r="UT557" s="25">
        <f t="shared" si="1431"/>
        <v>555631.69999999995</v>
      </c>
      <c r="UU557" s="51"/>
      <c r="UV557" s="51"/>
      <c r="UW557" s="51"/>
      <c r="UX557" s="25">
        <f t="shared" si="1432"/>
        <v>11096.14</v>
      </c>
      <c r="UY557" s="25">
        <f t="shared" si="1433"/>
        <v>8959.67</v>
      </c>
      <c r="UZ557" s="25">
        <f t="shared" si="1434"/>
        <v>8959.67</v>
      </c>
      <c r="VA557" s="51"/>
      <c r="VB557" s="51"/>
      <c r="VC557" s="51"/>
      <c r="VD557" s="25">
        <f t="shared" si="1237"/>
        <v>288499.64</v>
      </c>
      <c r="VE557" s="25">
        <f t="shared" si="1237"/>
        <v>232951.42</v>
      </c>
      <c r="VF557" s="25">
        <f t="shared" si="1237"/>
        <v>232951.42</v>
      </c>
      <c r="VG557" s="30"/>
      <c r="VH557" s="30"/>
      <c r="VI557" s="30"/>
      <c r="VJ557" s="51"/>
      <c r="VK557" s="51"/>
      <c r="VL557" s="51"/>
      <c r="VM557" s="25">
        <f t="shared" si="1435"/>
        <v>0</v>
      </c>
      <c r="VN557" s="25">
        <f t="shared" si="1436"/>
        <v>0</v>
      </c>
      <c r="VO557" s="25">
        <f t="shared" si="1437"/>
        <v>0</v>
      </c>
      <c r="VP557" s="51"/>
      <c r="VQ557" s="51"/>
      <c r="VR557" s="51"/>
      <c r="VS557" s="25">
        <f t="shared" si="1438"/>
        <v>0</v>
      </c>
      <c r="VT557" s="25">
        <f t="shared" si="1439"/>
        <v>0</v>
      </c>
      <c r="VU557" s="25">
        <f t="shared" si="1440"/>
        <v>0</v>
      </c>
      <c r="VV557" s="51"/>
      <c r="VW557" s="51"/>
      <c r="VX557" s="51"/>
      <c r="VY557" s="25">
        <f t="shared" si="1238"/>
        <v>0</v>
      </c>
      <c r="VZ557" s="25">
        <f t="shared" si="1238"/>
        <v>0</v>
      </c>
      <c r="WA557" s="25">
        <f t="shared" si="1238"/>
        <v>0</v>
      </c>
      <c r="WB557" s="30"/>
      <c r="WC557" s="30"/>
      <c r="WD557" s="30"/>
      <c r="WE557" s="51"/>
      <c r="WF557" s="51"/>
      <c r="WG557" s="51"/>
      <c r="WH557" s="25">
        <f t="shared" si="1441"/>
        <v>0</v>
      </c>
      <c r="WI557" s="25">
        <f t="shared" si="1442"/>
        <v>0</v>
      </c>
      <c r="WJ557" s="25">
        <f t="shared" si="1443"/>
        <v>0</v>
      </c>
      <c r="WK557" s="51"/>
      <c r="WL557" s="51"/>
      <c r="WM557" s="51"/>
      <c r="WN557" s="25">
        <f t="shared" si="1444"/>
        <v>8401.31</v>
      </c>
      <c r="WO557" s="25">
        <f t="shared" si="1445"/>
        <v>8693.17</v>
      </c>
      <c r="WP557" s="25">
        <f t="shared" si="1446"/>
        <v>8693.17</v>
      </c>
      <c r="WQ557" s="51"/>
      <c r="WR557" s="51"/>
      <c r="WS557" s="51"/>
      <c r="WT557" s="25">
        <f t="shared" si="1239"/>
        <v>0</v>
      </c>
      <c r="WU557" s="25">
        <f t="shared" si="1239"/>
        <v>0</v>
      </c>
      <c r="WV557" s="25">
        <f t="shared" si="1239"/>
        <v>0</v>
      </c>
      <c r="WW557" s="30"/>
      <c r="WX557" s="30"/>
      <c r="WY557" s="30"/>
      <c r="WZ557" s="51"/>
      <c r="XA557" s="51"/>
      <c r="XB557" s="51"/>
      <c r="XC557" s="25">
        <f t="shared" si="1447"/>
        <v>0</v>
      </c>
      <c r="XD557" s="25">
        <f t="shared" si="1448"/>
        <v>0</v>
      </c>
      <c r="XE557" s="25">
        <f t="shared" si="1449"/>
        <v>0</v>
      </c>
      <c r="XF557" s="51"/>
      <c r="XG557" s="51"/>
      <c r="XH557" s="51"/>
      <c r="XI557" s="25">
        <f t="shared" si="1450"/>
        <v>8462.3700000000008</v>
      </c>
      <c r="XJ557" s="25">
        <f t="shared" si="1451"/>
        <v>8525.44</v>
      </c>
      <c r="XK557" s="25">
        <f t="shared" si="1452"/>
        <v>8525.44</v>
      </c>
      <c r="XL557" s="51"/>
      <c r="XM557" s="51"/>
      <c r="XN557" s="51"/>
      <c r="XO557" s="25">
        <f t="shared" si="1240"/>
        <v>0</v>
      </c>
      <c r="XP557" s="25">
        <f t="shared" si="1240"/>
        <v>0</v>
      </c>
      <c r="XQ557" s="25">
        <f t="shared" si="1240"/>
        <v>0</v>
      </c>
      <c r="XR557" s="30"/>
      <c r="XS557" s="30"/>
      <c r="XT557" s="30"/>
      <c r="XU557" s="51"/>
      <c r="XV557" s="51"/>
      <c r="XW557" s="51"/>
      <c r="XX557" s="25">
        <f t="shared" si="1453"/>
        <v>0</v>
      </c>
      <c r="XY557" s="25">
        <f t="shared" si="1454"/>
        <v>0</v>
      </c>
      <c r="XZ557" s="25">
        <f t="shared" si="1455"/>
        <v>0</v>
      </c>
      <c r="YA557" s="51"/>
      <c r="YB557" s="51"/>
      <c r="YC557" s="51"/>
      <c r="YD557" s="25">
        <f t="shared" si="1456"/>
        <v>7886.42</v>
      </c>
      <c r="YE557" s="25">
        <f t="shared" si="1457"/>
        <v>8133.3</v>
      </c>
      <c r="YF557" s="25">
        <f t="shared" si="1458"/>
        <v>8133.3</v>
      </c>
      <c r="YG557" s="51"/>
      <c r="YH557" s="51"/>
      <c r="YI557" s="51"/>
      <c r="YJ557" s="25">
        <f t="shared" si="1241"/>
        <v>0</v>
      </c>
      <c r="YK557" s="25">
        <f t="shared" si="1241"/>
        <v>0</v>
      </c>
      <c r="YL557" s="25">
        <f t="shared" si="1241"/>
        <v>0</v>
      </c>
      <c r="YM557" s="30"/>
      <c r="YN557" s="30"/>
      <c r="YO557" s="30"/>
      <c r="YP557" s="51"/>
      <c r="YQ557" s="51"/>
      <c r="YR557" s="51"/>
      <c r="YS557" s="25">
        <f t="shared" si="1459"/>
        <v>0</v>
      </c>
      <c r="YT557" s="25">
        <f t="shared" si="1460"/>
        <v>0</v>
      </c>
      <c r="YU557" s="25">
        <f t="shared" si="1461"/>
        <v>0</v>
      </c>
      <c r="YV557" s="51"/>
      <c r="YW557" s="51"/>
      <c r="YX557" s="51"/>
      <c r="YY557" s="25">
        <f t="shared" si="1462"/>
        <v>8813.94</v>
      </c>
      <c r="YZ557" s="25">
        <f t="shared" si="1463"/>
        <v>9004.24</v>
      </c>
      <c r="ZA557" s="25">
        <f t="shared" si="1464"/>
        <v>9004.24</v>
      </c>
      <c r="ZB557" s="51"/>
      <c r="ZC557" s="51"/>
      <c r="ZD557" s="51"/>
      <c r="ZE557" s="25">
        <f t="shared" si="1242"/>
        <v>0</v>
      </c>
      <c r="ZF557" s="25">
        <f t="shared" si="1242"/>
        <v>0</v>
      </c>
      <c r="ZG557" s="25">
        <f t="shared" si="1242"/>
        <v>0</v>
      </c>
      <c r="ZH557" s="30"/>
      <c r="ZI557" s="30"/>
      <c r="ZJ557" s="30"/>
      <c r="ZK557" s="51"/>
      <c r="ZL557" s="51"/>
      <c r="ZM557" s="51"/>
      <c r="ZN557" s="25">
        <f t="shared" si="1465"/>
        <v>0</v>
      </c>
      <c r="ZO557" s="25">
        <f t="shared" si="1466"/>
        <v>0</v>
      </c>
      <c r="ZP557" s="25">
        <f t="shared" si="1467"/>
        <v>0</v>
      </c>
      <c r="ZQ557" s="51"/>
      <c r="ZR557" s="51"/>
      <c r="ZS557" s="51"/>
      <c r="ZT557" s="25">
        <f t="shared" si="1468"/>
        <v>8551.7900000000009</v>
      </c>
      <c r="ZU557" s="25">
        <f t="shared" si="1469"/>
        <v>8577.56</v>
      </c>
      <c r="ZV557" s="25">
        <f t="shared" si="1470"/>
        <v>8577.56</v>
      </c>
      <c r="ZW557" s="51"/>
      <c r="ZX557" s="51"/>
      <c r="ZY557" s="51"/>
      <c r="ZZ557" s="25">
        <f t="shared" si="1243"/>
        <v>0</v>
      </c>
      <c r="AAA557" s="25">
        <f t="shared" si="1243"/>
        <v>0</v>
      </c>
      <c r="AAB557" s="25">
        <f t="shared" si="1243"/>
        <v>0</v>
      </c>
      <c r="AAC557" s="30"/>
      <c r="AAD557" s="30"/>
      <c r="AAE557" s="30"/>
      <c r="AAF557" s="51"/>
      <c r="AAG557" s="51"/>
      <c r="AAH557" s="51"/>
      <c r="AAI557" s="25">
        <f t="shared" si="1471"/>
        <v>0</v>
      </c>
      <c r="AAJ557" s="25">
        <f t="shared" si="1472"/>
        <v>0</v>
      </c>
      <c r="AAK557" s="25">
        <f t="shared" si="1473"/>
        <v>0</v>
      </c>
      <c r="AAL557" s="51"/>
      <c r="AAM557" s="51"/>
      <c r="AAN557" s="51"/>
      <c r="AAO557" s="25">
        <f t="shared" si="1474"/>
        <v>11142.03</v>
      </c>
      <c r="AAP557" s="25">
        <f t="shared" si="1475"/>
        <v>11259.81</v>
      </c>
      <c r="AAQ557" s="25">
        <f t="shared" si="1476"/>
        <v>11259.81</v>
      </c>
      <c r="AAR557" s="51"/>
      <c r="AAS557" s="51"/>
      <c r="AAT557" s="51"/>
      <c r="AAU557" s="25">
        <f t="shared" si="1244"/>
        <v>0</v>
      </c>
      <c r="AAV557" s="25">
        <f t="shared" si="1244"/>
        <v>0</v>
      </c>
      <c r="AAW557" s="25">
        <f t="shared" si="1244"/>
        <v>0</v>
      </c>
      <c r="AAX557" s="30"/>
      <c r="AAY557" s="30"/>
      <c r="AAZ557" s="30"/>
      <c r="ABA557" s="51"/>
      <c r="ABB557" s="51"/>
      <c r="ABC557" s="51"/>
      <c r="ABD557" s="25">
        <f t="shared" si="1477"/>
        <v>0</v>
      </c>
      <c r="ABE557" s="25">
        <f t="shared" si="1478"/>
        <v>0</v>
      </c>
      <c r="ABF557" s="25">
        <f t="shared" si="1479"/>
        <v>0</v>
      </c>
      <c r="ABG557" s="51"/>
      <c r="ABH557" s="51"/>
      <c r="ABI557" s="51"/>
      <c r="ABJ557" s="25">
        <f t="shared" si="1480"/>
        <v>7096.06</v>
      </c>
      <c r="ABK557" s="25">
        <f t="shared" si="1481"/>
        <v>7298.62</v>
      </c>
      <c r="ABL557" s="25">
        <f t="shared" si="1482"/>
        <v>7298.62</v>
      </c>
      <c r="ABM557" s="51"/>
      <c r="ABN557" s="51"/>
      <c r="ABO557" s="51"/>
      <c r="ABP557" s="25">
        <f t="shared" si="1245"/>
        <v>0</v>
      </c>
      <c r="ABQ557" s="25">
        <f t="shared" si="1245"/>
        <v>0</v>
      </c>
      <c r="ABR557" s="25">
        <f t="shared" si="1245"/>
        <v>0</v>
      </c>
      <c r="ABS557" s="30"/>
      <c r="ABT557" s="30"/>
      <c r="ABU557" s="30"/>
      <c r="ABV557" s="51"/>
      <c r="ABW557" s="51"/>
      <c r="ABX557" s="51"/>
      <c r="ABY557" s="25">
        <f t="shared" si="1483"/>
        <v>0</v>
      </c>
      <c r="ABZ557" s="25">
        <f t="shared" si="1484"/>
        <v>0</v>
      </c>
      <c r="ACA557" s="25">
        <f t="shared" si="1485"/>
        <v>0</v>
      </c>
      <c r="ACB557" s="51"/>
      <c r="ACC557" s="51"/>
      <c r="ACD557" s="51"/>
      <c r="ACE557" s="25">
        <f t="shared" si="1486"/>
        <v>8638.3700000000008</v>
      </c>
      <c r="ACF557" s="25">
        <f t="shared" si="1487"/>
        <v>8730.25</v>
      </c>
      <c r="ACG557" s="25">
        <f t="shared" si="1488"/>
        <v>8730.25</v>
      </c>
      <c r="ACH557" s="51"/>
      <c r="ACI557" s="51"/>
      <c r="ACJ557" s="51"/>
      <c r="ACK557" s="25">
        <f t="shared" si="1246"/>
        <v>0</v>
      </c>
      <c r="ACL557" s="25">
        <f t="shared" si="1246"/>
        <v>0</v>
      </c>
      <c r="ACM557" s="25">
        <f t="shared" si="1246"/>
        <v>0</v>
      </c>
      <c r="ACN557" s="30"/>
      <c r="ACO557" s="30"/>
      <c r="ACP557" s="30"/>
      <c r="ACQ557" s="51"/>
      <c r="ACR557" s="51"/>
      <c r="ACS557" s="51"/>
      <c r="ACT557" s="25">
        <f t="shared" si="1489"/>
        <v>0</v>
      </c>
      <c r="ACU557" s="25">
        <f t="shared" si="1490"/>
        <v>0</v>
      </c>
      <c r="ACV557" s="25">
        <f t="shared" si="1491"/>
        <v>0</v>
      </c>
      <c r="ACW557" s="51"/>
      <c r="ACX557" s="51"/>
      <c r="ACY557" s="51"/>
      <c r="ACZ557" s="25">
        <f t="shared" si="1492"/>
        <v>9122.81</v>
      </c>
      <c r="ADA557" s="25">
        <f t="shared" si="1493"/>
        <v>9386.7099999999991</v>
      </c>
      <c r="ADB557" s="25">
        <f t="shared" si="1494"/>
        <v>9386.7099999999991</v>
      </c>
      <c r="ADC557" s="51"/>
      <c r="ADD557" s="51"/>
      <c r="ADE557" s="51"/>
      <c r="ADF557" s="25">
        <f t="shared" si="1247"/>
        <v>0</v>
      </c>
      <c r="ADG557" s="25">
        <f t="shared" si="1247"/>
        <v>0</v>
      </c>
      <c r="ADH557" s="25">
        <f t="shared" si="1247"/>
        <v>0</v>
      </c>
      <c r="ADI557" s="107"/>
      <c r="ADJ557" s="107"/>
      <c r="ADK557" s="107"/>
      <c r="ADL557" s="51"/>
      <c r="ADM557" s="51"/>
      <c r="ADN557" s="51"/>
      <c r="ADO557" s="25">
        <f t="shared" si="1495"/>
        <v>0</v>
      </c>
      <c r="ADP557" s="25">
        <f t="shared" si="1496"/>
        <v>0</v>
      </c>
      <c r="ADQ557" s="25">
        <f t="shared" si="1497"/>
        <v>0</v>
      </c>
      <c r="ADR557" s="51"/>
      <c r="ADS557" s="51"/>
      <c r="ADT557" s="51"/>
      <c r="ADU557" s="25">
        <f t="shared" si="1498"/>
        <v>6138.14</v>
      </c>
      <c r="ADV557" s="25">
        <f t="shared" si="1499"/>
        <v>7804.93</v>
      </c>
      <c r="ADW557" s="25">
        <f t="shared" si="1500"/>
        <v>7804.93</v>
      </c>
      <c r="ADX557" s="51"/>
      <c r="ADY557" s="51"/>
      <c r="ADZ557" s="51"/>
      <c r="AEA557" s="25">
        <f t="shared" si="1248"/>
        <v>0</v>
      </c>
      <c r="AEB557" s="25">
        <f t="shared" si="1248"/>
        <v>0</v>
      </c>
      <c r="AEC557" s="25">
        <f t="shared" si="1248"/>
        <v>0</v>
      </c>
      <c r="AED557" s="30"/>
      <c r="AEE557" s="30"/>
      <c r="AEF557" s="30"/>
      <c r="AEG557" s="51"/>
      <c r="AEH557" s="51"/>
      <c r="AEI557" s="51"/>
      <c r="AEJ557" s="25">
        <f t="shared" si="1501"/>
        <v>0</v>
      </c>
      <c r="AEK557" s="25">
        <f t="shared" si="1502"/>
        <v>0</v>
      </c>
      <c r="AEL557" s="25">
        <f t="shared" si="1503"/>
        <v>0</v>
      </c>
      <c r="AEM557" s="51"/>
      <c r="AEN557" s="51"/>
      <c r="AEO557" s="51"/>
      <c r="AEP557" s="25">
        <f t="shared" si="1504"/>
        <v>9795.49</v>
      </c>
      <c r="AEQ557" s="25">
        <f t="shared" si="1505"/>
        <v>9967.2900000000009</v>
      </c>
      <c r="AER557" s="25">
        <f t="shared" si="1506"/>
        <v>9967.2900000000009</v>
      </c>
      <c r="AES557" s="51"/>
      <c r="AET557" s="51"/>
      <c r="AEU557" s="51"/>
      <c r="AEV557" s="25">
        <f t="shared" si="1249"/>
        <v>0</v>
      </c>
      <c r="AEW557" s="25">
        <f t="shared" si="1249"/>
        <v>0</v>
      </c>
      <c r="AEX557" s="25">
        <f t="shared" si="1249"/>
        <v>0</v>
      </c>
      <c r="AEY557" s="30"/>
      <c r="AEZ557" s="30"/>
      <c r="AFA557" s="30"/>
      <c r="AFB557" s="51"/>
      <c r="AFC557" s="51"/>
      <c r="AFD557" s="51"/>
      <c r="AFE557" s="25">
        <f t="shared" si="1507"/>
        <v>0</v>
      </c>
      <c r="AFF557" s="25">
        <f t="shared" si="1508"/>
        <v>0</v>
      </c>
      <c r="AFG557" s="25">
        <f t="shared" si="1509"/>
        <v>0</v>
      </c>
      <c r="AFH557" s="51"/>
      <c r="AFI557" s="51"/>
      <c r="AFJ557" s="51"/>
      <c r="AFK557" s="25">
        <f t="shared" si="1510"/>
        <v>9555.9</v>
      </c>
      <c r="AFL557" s="25">
        <f t="shared" si="1511"/>
        <v>9839.7199999999993</v>
      </c>
      <c r="AFM557" s="25">
        <f t="shared" si="1512"/>
        <v>9839.7199999999993</v>
      </c>
      <c r="AFN557" s="51"/>
      <c r="AFO557" s="51"/>
      <c r="AFP557" s="51"/>
      <c r="AFQ557" s="25">
        <f t="shared" si="1250"/>
        <v>0</v>
      </c>
      <c r="AFR557" s="25">
        <f t="shared" si="1250"/>
        <v>0</v>
      </c>
      <c r="AFS557" s="25">
        <f t="shared" si="1250"/>
        <v>0</v>
      </c>
      <c r="AFT557" s="30"/>
      <c r="AFU557" s="30"/>
      <c r="AFV557" s="30"/>
      <c r="AFW557" s="51"/>
      <c r="AFX557" s="51"/>
      <c r="AFY557" s="51"/>
      <c r="AFZ557" s="25">
        <f t="shared" si="1513"/>
        <v>0</v>
      </c>
      <c r="AGA557" s="25">
        <f t="shared" si="1514"/>
        <v>0</v>
      </c>
      <c r="AGB557" s="25">
        <f t="shared" si="1515"/>
        <v>0</v>
      </c>
      <c r="AGC557" s="51"/>
      <c r="AGD557" s="51"/>
      <c r="AGE557" s="51"/>
      <c r="AGF557" s="25">
        <f t="shared" si="1516"/>
        <v>10095.08</v>
      </c>
      <c r="AGG557" s="25">
        <f t="shared" si="1517"/>
        <v>10425.18</v>
      </c>
      <c r="AGH557" s="25">
        <f t="shared" si="1518"/>
        <v>10425.18</v>
      </c>
      <c r="AGI557" s="51"/>
      <c r="AGJ557" s="51"/>
      <c r="AGK557" s="51"/>
      <c r="AGL557" s="25">
        <f t="shared" si="1251"/>
        <v>0</v>
      </c>
      <c r="AGM557" s="25">
        <f t="shared" si="1251"/>
        <v>0</v>
      </c>
      <c r="AGN557" s="25">
        <f t="shared" si="1251"/>
        <v>0</v>
      </c>
      <c r="AGO557" s="30"/>
      <c r="AGP557" s="30"/>
      <c r="AGQ557" s="30"/>
      <c r="AGR557" s="51"/>
      <c r="AGS557" s="51"/>
      <c r="AGT557" s="51"/>
      <c r="AGU557" s="25">
        <f t="shared" si="1519"/>
        <v>0</v>
      </c>
      <c r="AGV557" s="25">
        <f t="shared" si="1520"/>
        <v>0</v>
      </c>
      <c r="AGW557" s="25">
        <f t="shared" si="1521"/>
        <v>0</v>
      </c>
      <c r="AGX557" s="51"/>
      <c r="AGY557" s="51"/>
      <c r="AGZ557" s="51"/>
      <c r="AHA557" s="25">
        <f t="shared" si="1522"/>
        <v>14211.18</v>
      </c>
      <c r="AHB557" s="25">
        <f t="shared" si="1523"/>
        <v>14521.52</v>
      </c>
      <c r="AHC557" s="25">
        <f t="shared" si="1524"/>
        <v>14521.52</v>
      </c>
      <c r="AHD557" s="51"/>
      <c r="AHE557" s="51"/>
      <c r="AHF557" s="51"/>
      <c r="AHG557" s="25">
        <f t="shared" si="1252"/>
        <v>0</v>
      </c>
      <c r="AHH557" s="25">
        <f t="shared" si="1252"/>
        <v>0</v>
      </c>
      <c r="AHI557" s="25">
        <f t="shared" si="1252"/>
        <v>0</v>
      </c>
      <c r="AHJ557" s="30"/>
      <c r="AHK557" s="30"/>
      <c r="AHL557" s="30"/>
      <c r="AHM557" s="51"/>
      <c r="AHN557" s="51"/>
      <c r="AHO557" s="51"/>
      <c r="AHP557" s="25">
        <f t="shared" si="1525"/>
        <v>0</v>
      </c>
      <c r="AHQ557" s="25">
        <f t="shared" si="1526"/>
        <v>0</v>
      </c>
      <c r="AHR557" s="25">
        <f t="shared" si="1527"/>
        <v>0</v>
      </c>
      <c r="AHS557" s="51"/>
      <c r="AHT557" s="51"/>
      <c r="AHU557" s="51"/>
      <c r="AHV557" s="25">
        <f t="shared" si="1528"/>
        <v>9024.48</v>
      </c>
      <c r="AHW557" s="25">
        <f t="shared" si="1529"/>
        <v>9172.44</v>
      </c>
      <c r="AHX557" s="25">
        <f t="shared" si="1530"/>
        <v>9172.44</v>
      </c>
      <c r="AHY557" s="51"/>
      <c r="AHZ557" s="51"/>
      <c r="AIA557" s="51"/>
      <c r="AIB557" s="25">
        <f t="shared" si="1253"/>
        <v>0</v>
      </c>
      <c r="AIC557" s="25">
        <f t="shared" si="1253"/>
        <v>0</v>
      </c>
      <c r="AID557" s="25">
        <f t="shared" si="1253"/>
        <v>0</v>
      </c>
      <c r="AIE557" s="30"/>
      <c r="AIF557" s="30"/>
      <c r="AIG557" s="30"/>
      <c r="AIH557" s="51"/>
      <c r="AII557" s="51"/>
      <c r="AIJ557" s="51"/>
      <c r="AIK557" s="25">
        <f t="shared" si="1531"/>
        <v>0</v>
      </c>
      <c r="AIL557" s="25">
        <f t="shared" si="1532"/>
        <v>0</v>
      </c>
      <c r="AIM557" s="25">
        <f t="shared" si="1533"/>
        <v>0</v>
      </c>
      <c r="AIN557" s="51"/>
      <c r="AIO557" s="51"/>
      <c r="AIP557" s="51"/>
      <c r="AIQ557" s="25">
        <f t="shared" si="1534"/>
        <v>0</v>
      </c>
      <c r="AIR557" s="25">
        <f t="shared" si="1535"/>
        <v>0</v>
      </c>
      <c r="AIS557" s="25">
        <f t="shared" si="1536"/>
        <v>0</v>
      </c>
      <c r="AIT557" s="51"/>
      <c r="AIU557" s="51"/>
      <c r="AIV557" s="51"/>
      <c r="AIW557" s="25">
        <f t="shared" si="1254"/>
        <v>0</v>
      </c>
      <c r="AIX557" s="25">
        <f t="shared" si="1254"/>
        <v>0</v>
      </c>
      <c r="AIY557" s="25">
        <f t="shared" si="1254"/>
        <v>0</v>
      </c>
      <c r="AIZ557" s="30"/>
      <c r="AJA557" s="30"/>
      <c r="AJB557" s="30"/>
      <c r="AJC557" s="51"/>
      <c r="AJD557" s="51"/>
      <c r="AJE557" s="51"/>
      <c r="AJF557" s="25">
        <f t="shared" si="1537"/>
        <v>0</v>
      </c>
      <c r="AJG557" s="25">
        <f t="shared" si="1538"/>
        <v>0</v>
      </c>
      <c r="AJH557" s="25">
        <f t="shared" si="1539"/>
        <v>0</v>
      </c>
      <c r="AJI557" s="51"/>
      <c r="AJJ557" s="51"/>
      <c r="AJK557" s="51"/>
      <c r="AJL557" s="25">
        <f t="shared" si="1540"/>
        <v>9668.27</v>
      </c>
      <c r="AJM557" s="25">
        <f t="shared" si="1541"/>
        <v>9814.18</v>
      </c>
      <c r="AJN557" s="25">
        <f t="shared" si="1542"/>
        <v>9814.18</v>
      </c>
      <c r="AJO557" s="51"/>
      <c r="AJP557" s="51"/>
      <c r="AJQ557" s="51"/>
      <c r="AJR557" s="25">
        <f t="shared" si="1255"/>
        <v>0</v>
      </c>
      <c r="AJS557" s="25">
        <f t="shared" si="1255"/>
        <v>0</v>
      </c>
      <c r="AJT557" s="25">
        <f t="shared" si="1255"/>
        <v>0</v>
      </c>
      <c r="AJU557" s="30"/>
      <c r="AJV557" s="30"/>
      <c r="AJW557" s="30"/>
      <c r="AJX557" s="51"/>
      <c r="AJY557" s="51"/>
      <c r="AJZ557" s="51"/>
      <c r="AKA557" s="25">
        <f t="shared" si="1543"/>
        <v>0</v>
      </c>
      <c r="AKB557" s="25">
        <f t="shared" si="1544"/>
        <v>0</v>
      </c>
      <c r="AKC557" s="25">
        <f t="shared" si="1545"/>
        <v>0</v>
      </c>
      <c r="AKD557" s="51"/>
      <c r="AKE557" s="51"/>
      <c r="AKF557" s="51"/>
      <c r="AKG557" s="25">
        <f t="shared" si="1546"/>
        <v>9336.49</v>
      </c>
      <c r="AKH557" s="25">
        <f t="shared" si="1547"/>
        <v>9650</v>
      </c>
      <c r="AKI557" s="25">
        <f t="shared" si="1548"/>
        <v>9650</v>
      </c>
      <c r="AKJ557" s="51"/>
      <c r="AKK557" s="51"/>
      <c r="AKL557" s="51"/>
      <c r="AKM557" s="25">
        <f t="shared" si="1256"/>
        <v>0</v>
      </c>
      <c r="AKN557" s="25">
        <f t="shared" si="1256"/>
        <v>0</v>
      </c>
      <c r="AKO557" s="25">
        <f t="shared" si="1256"/>
        <v>0</v>
      </c>
      <c r="AKP557" s="30"/>
      <c r="AKQ557" s="30"/>
      <c r="AKR557" s="30"/>
      <c r="AKS557" s="51"/>
      <c r="AKT557" s="51"/>
      <c r="AKU557" s="51"/>
      <c r="AKV557" s="25">
        <f t="shared" si="1549"/>
        <v>0</v>
      </c>
      <c r="AKW557" s="25">
        <f t="shared" si="1550"/>
        <v>0</v>
      </c>
      <c r="AKX557" s="25">
        <f t="shared" si="1551"/>
        <v>0</v>
      </c>
      <c r="AKY557" s="51"/>
      <c r="AKZ557" s="51"/>
      <c r="ALA557" s="51"/>
      <c r="ALB557" s="25">
        <f t="shared" si="1552"/>
        <v>9341.14</v>
      </c>
      <c r="ALC557" s="25">
        <f t="shared" si="1553"/>
        <v>9559.81</v>
      </c>
      <c r="ALD557" s="25">
        <f t="shared" si="1554"/>
        <v>9559.81</v>
      </c>
      <c r="ALE557" s="51"/>
      <c r="ALF557" s="51"/>
      <c r="ALG557" s="51"/>
      <c r="ALH557" s="25">
        <f t="shared" si="1257"/>
        <v>0</v>
      </c>
      <c r="ALI557" s="25">
        <f t="shared" si="1257"/>
        <v>0</v>
      </c>
      <c r="ALJ557" s="25">
        <f t="shared" si="1257"/>
        <v>0</v>
      </c>
      <c r="ALK557" s="30"/>
      <c r="ALL557" s="30"/>
      <c r="ALM557" s="30"/>
      <c r="ALN557" s="51"/>
      <c r="ALO557" s="51"/>
      <c r="ALP557" s="51"/>
      <c r="ALQ557" s="25">
        <f t="shared" si="1555"/>
        <v>0</v>
      </c>
      <c r="ALR557" s="25">
        <f t="shared" si="1556"/>
        <v>0</v>
      </c>
      <c r="ALS557" s="25">
        <f t="shared" si="1557"/>
        <v>0</v>
      </c>
      <c r="ALT557" s="51"/>
      <c r="ALU557" s="51"/>
      <c r="ALV557" s="51"/>
      <c r="ALW557" s="25">
        <f t="shared" si="1558"/>
        <v>11046.28</v>
      </c>
      <c r="ALX557" s="25">
        <f t="shared" si="1559"/>
        <v>11206.83</v>
      </c>
      <c r="ALY557" s="25">
        <f t="shared" si="1560"/>
        <v>11206.83</v>
      </c>
      <c r="ALZ557" s="51"/>
      <c r="AMA557" s="51"/>
      <c r="AMB557" s="51"/>
      <c r="AMC557" s="25">
        <f t="shared" si="1258"/>
        <v>0</v>
      </c>
      <c r="AMD557" s="25">
        <f t="shared" si="1258"/>
        <v>0</v>
      </c>
      <c r="AME557" s="25">
        <f t="shared" si="1258"/>
        <v>0</v>
      </c>
      <c r="AMF557" s="30"/>
      <c r="AMG557" s="30"/>
      <c r="AMH557" s="30"/>
      <c r="AMI557" s="51"/>
      <c r="AMJ557" s="51"/>
      <c r="AMK557" s="51"/>
      <c r="AML557" s="25">
        <f t="shared" si="1561"/>
        <v>0</v>
      </c>
      <c r="AMM557" s="25">
        <f t="shared" si="1562"/>
        <v>0</v>
      </c>
      <c r="AMN557" s="25">
        <f t="shared" si="1563"/>
        <v>0</v>
      </c>
      <c r="AMO557" s="51"/>
      <c r="AMP557" s="51"/>
      <c r="AMQ557" s="51"/>
      <c r="AMR557" s="25">
        <f t="shared" si="1564"/>
        <v>9173.7099999999991</v>
      </c>
      <c r="AMS557" s="25">
        <f t="shared" si="1565"/>
        <v>9446.42</v>
      </c>
      <c r="AMT557" s="25">
        <f t="shared" si="1566"/>
        <v>9446.42</v>
      </c>
      <c r="AMU557" s="51"/>
      <c r="AMV557" s="51"/>
      <c r="AMW557" s="51"/>
      <c r="AMX557" s="25">
        <f t="shared" si="1259"/>
        <v>0</v>
      </c>
      <c r="AMY557" s="25">
        <f t="shared" si="1259"/>
        <v>0</v>
      </c>
      <c r="AMZ557" s="25">
        <f t="shared" si="1259"/>
        <v>0</v>
      </c>
      <c r="ANA557" s="30"/>
      <c r="ANB557" s="30"/>
      <c r="ANC557" s="30"/>
      <c r="AND557" s="51"/>
      <c r="ANE557" s="51"/>
      <c r="ANF557" s="51"/>
      <c r="ANG557" s="25">
        <f t="shared" si="1567"/>
        <v>0</v>
      </c>
      <c r="ANH557" s="25">
        <f t="shared" si="1568"/>
        <v>0</v>
      </c>
      <c r="ANI557" s="25">
        <f t="shared" si="1569"/>
        <v>0</v>
      </c>
      <c r="ANJ557" s="51"/>
      <c r="ANK557" s="51"/>
      <c r="ANL557" s="51"/>
      <c r="ANM557" s="25">
        <f t="shared" si="1570"/>
        <v>16114.56</v>
      </c>
      <c r="ANN557" s="25">
        <f t="shared" si="1571"/>
        <v>0</v>
      </c>
      <c r="ANO557" s="25">
        <f t="shared" si="1572"/>
        <v>0</v>
      </c>
      <c r="ANP557" s="51"/>
      <c r="ANQ557" s="51"/>
      <c r="ANR557" s="51"/>
      <c r="ANS557" s="25">
        <f t="shared" si="1260"/>
        <v>0</v>
      </c>
      <c r="ANT557" s="25">
        <f t="shared" si="1260"/>
        <v>0</v>
      </c>
      <c r="ANU557" s="25">
        <f t="shared" si="1260"/>
        <v>0</v>
      </c>
      <c r="ANV557" s="30"/>
      <c r="ANW557" s="30"/>
      <c r="ANX557" s="30"/>
      <c r="ANY557" s="51"/>
      <c r="ANZ557" s="51"/>
      <c r="AOA557" s="51"/>
      <c r="AOB557" s="25">
        <f t="shared" si="1573"/>
        <v>0</v>
      </c>
      <c r="AOC557" s="25">
        <f t="shared" si="1574"/>
        <v>0</v>
      </c>
      <c r="AOD557" s="25">
        <f t="shared" si="1575"/>
        <v>0</v>
      </c>
      <c r="AOE557" s="51"/>
      <c r="AOF557" s="51"/>
      <c r="AOG557" s="51"/>
      <c r="AOH557" s="25">
        <f t="shared" si="1576"/>
        <v>9488.69</v>
      </c>
      <c r="AOI557" s="25">
        <f t="shared" si="1577"/>
        <v>9784.5300000000007</v>
      </c>
      <c r="AOJ557" s="25">
        <f t="shared" si="1578"/>
        <v>9784.5300000000007</v>
      </c>
      <c r="AOK557" s="51"/>
      <c r="AOL557" s="51"/>
      <c r="AOM557" s="51"/>
      <c r="AON557" s="25">
        <f t="shared" si="1261"/>
        <v>0</v>
      </c>
      <c r="AOO557" s="25">
        <f t="shared" si="1261"/>
        <v>0</v>
      </c>
      <c r="AOP557" s="25">
        <f t="shared" si="1261"/>
        <v>0</v>
      </c>
      <c r="AOQ557" s="30"/>
      <c r="AOR557" s="30"/>
      <c r="AOS557" s="30"/>
      <c r="AOT557" s="51"/>
      <c r="AOU557" s="51"/>
      <c r="AOV557" s="51"/>
      <c r="AOW557" s="25">
        <f t="shared" si="1579"/>
        <v>0</v>
      </c>
      <c r="AOX557" s="25">
        <f t="shared" si="1580"/>
        <v>0</v>
      </c>
      <c r="AOY557" s="25">
        <f t="shared" si="1581"/>
        <v>0</v>
      </c>
      <c r="AOZ557" s="51"/>
      <c r="APA557" s="51"/>
      <c r="APB557" s="51"/>
      <c r="APC557" s="25">
        <f t="shared" si="1582"/>
        <v>10668.99</v>
      </c>
      <c r="APD557" s="25">
        <f t="shared" si="1583"/>
        <v>11148.97</v>
      </c>
      <c r="APE557" s="25">
        <f t="shared" si="1584"/>
        <v>11148.97</v>
      </c>
      <c r="APF557" s="51"/>
      <c r="APG557" s="51"/>
      <c r="APH557" s="51"/>
      <c r="API557" s="25">
        <f t="shared" si="1262"/>
        <v>0</v>
      </c>
      <c r="APJ557" s="25">
        <f t="shared" si="1262"/>
        <v>0</v>
      </c>
      <c r="APK557" s="25">
        <f t="shared" si="1262"/>
        <v>0</v>
      </c>
      <c r="APL557" s="30"/>
      <c r="APM557" s="30"/>
      <c r="APN557" s="30"/>
      <c r="APO557" s="51"/>
      <c r="APP557" s="51"/>
      <c r="APQ557" s="51"/>
      <c r="APR557" s="25">
        <f t="shared" si="1585"/>
        <v>0</v>
      </c>
      <c r="APS557" s="25">
        <f t="shared" si="1586"/>
        <v>0</v>
      </c>
      <c r="APT557" s="25">
        <f t="shared" si="1587"/>
        <v>0</v>
      </c>
      <c r="APU557" s="51"/>
      <c r="APV557" s="51"/>
      <c r="APW557" s="51"/>
      <c r="APX557" s="25">
        <f t="shared" si="1588"/>
        <v>9362.34</v>
      </c>
      <c r="APY557" s="25">
        <f t="shared" si="1589"/>
        <v>9622.9699999999993</v>
      </c>
      <c r="APZ557" s="25">
        <f t="shared" si="1590"/>
        <v>9622.9699999999993</v>
      </c>
      <c r="AQA557" s="51"/>
      <c r="AQB557" s="51"/>
      <c r="AQC557" s="51"/>
      <c r="AQD557" s="25">
        <f t="shared" si="1263"/>
        <v>0</v>
      </c>
      <c r="AQE557" s="25">
        <f t="shared" si="1263"/>
        <v>0</v>
      </c>
      <c r="AQF557" s="25">
        <f t="shared" si="1263"/>
        <v>0</v>
      </c>
      <c r="AQG557" s="30"/>
      <c r="AQH557" s="30"/>
      <c r="AQI557" s="30"/>
      <c r="AQJ557" s="51"/>
      <c r="AQK557" s="51"/>
      <c r="AQL557" s="51"/>
      <c r="AQM557" s="25">
        <f t="shared" si="1591"/>
        <v>0</v>
      </c>
      <c r="AQN557" s="25">
        <f t="shared" si="1592"/>
        <v>0</v>
      </c>
      <c r="AQO557" s="25">
        <f t="shared" si="1593"/>
        <v>0</v>
      </c>
      <c r="AQP557" s="51"/>
      <c r="AQQ557" s="51"/>
      <c r="AQR557" s="51"/>
      <c r="AQS557" s="25">
        <f t="shared" si="1594"/>
        <v>8580.5400000000009</v>
      </c>
      <c r="AQT557" s="25">
        <f t="shared" si="1595"/>
        <v>8854.7900000000009</v>
      </c>
      <c r="AQU557" s="25">
        <f t="shared" si="1596"/>
        <v>8854.7900000000009</v>
      </c>
      <c r="AQV557" s="51"/>
      <c r="AQW557" s="51"/>
      <c r="AQX557" s="51"/>
      <c r="AQY557" s="25">
        <f t="shared" si="1264"/>
        <v>0</v>
      </c>
      <c r="AQZ557" s="25">
        <f t="shared" si="1264"/>
        <v>0</v>
      </c>
      <c r="ARA557" s="25">
        <f t="shared" si="1264"/>
        <v>0</v>
      </c>
      <c r="ARB557" s="30"/>
      <c r="ARC557" s="30"/>
      <c r="ARD557" s="30"/>
      <c r="ARE557" s="51"/>
      <c r="ARF557" s="51"/>
      <c r="ARG557" s="51"/>
      <c r="ARH557" s="25">
        <f t="shared" si="1597"/>
        <v>0</v>
      </c>
      <c r="ARI557" s="25">
        <f t="shared" si="1598"/>
        <v>0</v>
      </c>
      <c r="ARJ557" s="25">
        <f t="shared" si="1599"/>
        <v>0</v>
      </c>
      <c r="ARK557" s="51"/>
      <c r="ARL557" s="51"/>
      <c r="ARM557" s="51"/>
      <c r="ARN557" s="25">
        <f t="shared" si="1600"/>
        <v>8991.6299999999992</v>
      </c>
      <c r="ARO557" s="25">
        <f t="shared" si="1601"/>
        <v>9008.1299999999992</v>
      </c>
      <c r="ARP557" s="25">
        <f t="shared" si="1602"/>
        <v>9008.1299999999992</v>
      </c>
      <c r="ARQ557" s="51"/>
      <c r="ARR557" s="51"/>
      <c r="ARS557" s="51"/>
      <c r="ART557" s="25">
        <f t="shared" si="1265"/>
        <v>0</v>
      </c>
      <c r="ARU557" s="25">
        <f t="shared" si="1265"/>
        <v>0</v>
      </c>
      <c r="ARV557" s="25">
        <f t="shared" si="1265"/>
        <v>0</v>
      </c>
      <c r="ARW557" s="30"/>
      <c r="ARX557" s="30"/>
      <c r="ARY557" s="30"/>
      <c r="ARZ557" s="51"/>
      <c r="ASA557" s="51"/>
      <c r="ASB557" s="51"/>
      <c r="ASC557" s="25">
        <f t="shared" si="1603"/>
        <v>0</v>
      </c>
      <c r="ASD557" s="25">
        <f t="shared" si="1604"/>
        <v>0</v>
      </c>
      <c r="ASE557" s="25">
        <f t="shared" si="1605"/>
        <v>0</v>
      </c>
      <c r="ASF557" s="51"/>
      <c r="ASG557" s="51"/>
      <c r="ASH557" s="51"/>
      <c r="ASI557" s="25">
        <f t="shared" si="1606"/>
        <v>9536.57</v>
      </c>
      <c r="ASJ557" s="25">
        <f t="shared" si="1607"/>
        <v>8431.51</v>
      </c>
      <c r="ASK557" s="25">
        <f t="shared" si="1608"/>
        <v>8431.51</v>
      </c>
      <c r="ASL557" s="51"/>
      <c r="ASM557" s="51"/>
      <c r="ASN557" s="51"/>
      <c r="ASO557" s="25">
        <f t="shared" si="1266"/>
        <v>0</v>
      </c>
      <c r="ASP557" s="25">
        <f t="shared" si="1266"/>
        <v>0</v>
      </c>
      <c r="ASQ557" s="25">
        <f t="shared" si="1266"/>
        <v>0</v>
      </c>
      <c r="ASR557" s="30"/>
      <c r="ASS557" s="30"/>
      <c r="AST557" s="30"/>
      <c r="ASU557" s="51"/>
      <c r="ASV557" s="51"/>
      <c r="ASW557" s="51"/>
      <c r="ASX557" s="25">
        <f t="shared" si="1609"/>
        <v>0</v>
      </c>
      <c r="ASY557" s="25">
        <f t="shared" si="1610"/>
        <v>0</v>
      </c>
      <c r="ASZ557" s="25">
        <f t="shared" si="1611"/>
        <v>0</v>
      </c>
      <c r="ATA557" s="51"/>
      <c r="ATB557" s="51"/>
      <c r="ATC557" s="51"/>
      <c r="ATD557" s="25">
        <f t="shared" si="1612"/>
        <v>8076.96</v>
      </c>
      <c r="ATE557" s="25">
        <f t="shared" si="1613"/>
        <v>8480.8799999999992</v>
      </c>
      <c r="ATF557" s="25">
        <f t="shared" si="1614"/>
        <v>8480.8799999999992</v>
      </c>
      <c r="ATG557" s="51"/>
      <c r="ATH557" s="51"/>
      <c r="ATI557" s="51"/>
      <c r="ATJ557" s="25">
        <f t="shared" si="1267"/>
        <v>0</v>
      </c>
      <c r="ATK557" s="25">
        <f t="shared" si="1267"/>
        <v>0</v>
      </c>
      <c r="ATL557" s="25">
        <f t="shared" si="1267"/>
        <v>0</v>
      </c>
      <c r="ATM557" s="30"/>
      <c r="ATN557" s="30"/>
      <c r="ATO557" s="30"/>
      <c r="ATP557" s="51"/>
      <c r="ATQ557" s="51"/>
      <c r="ATR557" s="51"/>
      <c r="ATS557" s="25">
        <f t="shared" si="1615"/>
        <v>0</v>
      </c>
      <c r="ATT557" s="25">
        <f t="shared" si="1616"/>
        <v>0</v>
      </c>
      <c r="ATU557" s="25">
        <f t="shared" si="1617"/>
        <v>0</v>
      </c>
      <c r="ATV557" s="51"/>
      <c r="ATW557" s="51"/>
      <c r="ATX557" s="51"/>
      <c r="ATY557" s="25">
        <f t="shared" si="1618"/>
        <v>8982.3700000000008</v>
      </c>
      <c r="ATZ557" s="25">
        <f t="shared" si="1619"/>
        <v>7250.02</v>
      </c>
      <c r="AUA557" s="25">
        <f t="shared" si="1620"/>
        <v>7250.02</v>
      </c>
      <c r="AUB557" s="51"/>
      <c r="AUC557" s="51"/>
      <c r="AUD557" s="51"/>
      <c r="AUE557" s="25">
        <f t="shared" si="1268"/>
        <v>0</v>
      </c>
      <c r="AUF557" s="25">
        <f t="shared" si="1268"/>
        <v>0</v>
      </c>
      <c r="AUG557" s="25">
        <f t="shared" si="1268"/>
        <v>0</v>
      </c>
      <c r="AUH557" s="30"/>
      <c r="AUI557" s="30"/>
      <c r="AUJ557" s="30"/>
      <c r="AUK557" s="51"/>
      <c r="AUL557" s="51"/>
      <c r="AUM557" s="51"/>
      <c r="AUN557" s="25">
        <f t="shared" si="1621"/>
        <v>0</v>
      </c>
      <c r="AUO557" s="25">
        <f t="shared" si="1622"/>
        <v>0</v>
      </c>
      <c r="AUP557" s="25">
        <f t="shared" si="1623"/>
        <v>0</v>
      </c>
      <c r="AUQ557" s="51"/>
      <c r="AUR557" s="51"/>
      <c r="AUS557" s="51"/>
      <c r="AUT557" s="25">
        <f t="shared" si="1624"/>
        <v>9848.01</v>
      </c>
      <c r="AUU557" s="25">
        <f t="shared" si="1625"/>
        <v>7867.69</v>
      </c>
      <c r="AUV557" s="25">
        <f t="shared" si="1626"/>
        <v>7867.69</v>
      </c>
      <c r="AUW557" s="51"/>
      <c r="AUX557" s="51"/>
      <c r="AUY557" s="51"/>
      <c r="AUZ557" s="25">
        <f t="shared" si="1269"/>
        <v>0</v>
      </c>
      <c r="AVA557" s="25">
        <f t="shared" si="1269"/>
        <v>0</v>
      </c>
      <c r="AVB557" s="25">
        <f t="shared" si="1269"/>
        <v>0</v>
      </c>
      <c r="AVC557" s="59">
        <f t="shared" si="1270"/>
        <v>26</v>
      </c>
      <c r="AVD557" s="59">
        <f t="shared" si="1270"/>
        <v>26</v>
      </c>
      <c r="AVE557" s="59">
        <f t="shared" si="1270"/>
        <v>26</v>
      </c>
      <c r="AVF557" s="25">
        <f t="shared" si="1270"/>
        <v>0</v>
      </c>
      <c r="AVG557" s="25">
        <f t="shared" si="1270"/>
        <v>0</v>
      </c>
      <c r="AVH557" s="25">
        <f t="shared" si="1270"/>
        <v>0</v>
      </c>
      <c r="AVI557" s="25">
        <f t="shared" si="1270"/>
        <v>555631.69999999995</v>
      </c>
      <c r="AVJ557" s="25">
        <f t="shared" si="1270"/>
        <v>555631.69999999995</v>
      </c>
      <c r="AVK557" s="25">
        <f t="shared" si="127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71"/>
        <v>0</v>
      </c>
      <c r="AVS557" s="25">
        <f t="shared" si="1271"/>
        <v>0</v>
      </c>
      <c r="AVT557" s="25">
        <f t="shared" si="1271"/>
        <v>0</v>
      </c>
      <c r="AVU557" s="25">
        <f t="shared" si="1271"/>
        <v>288499.64</v>
      </c>
      <c r="AVV557" s="25">
        <f t="shared" si="1271"/>
        <v>232951.42</v>
      </c>
      <c r="AVW557" s="25">
        <f t="shared" si="1271"/>
        <v>232951.42</v>
      </c>
    </row>
    <row r="558" spans="1:1271" ht="36">
      <c r="A558" s="26" t="s">
        <v>187</v>
      </c>
      <c r="B558" s="88" t="s">
        <v>92</v>
      </c>
      <c r="C558" s="5"/>
      <c r="D558" s="121"/>
      <c r="E558" s="77"/>
      <c r="F558" s="38"/>
      <c r="G558" s="38"/>
      <c r="H558" s="38"/>
      <c r="I558" s="25">
        <f t="shared" si="1272"/>
        <v>21370.45</v>
      </c>
      <c r="J558" s="25">
        <f t="shared" si="1272"/>
        <v>21370.45</v>
      </c>
      <c r="K558" s="25">
        <f t="shared" si="1272"/>
        <v>21370.45</v>
      </c>
      <c r="L558" s="30"/>
      <c r="M558" s="30"/>
      <c r="N558" s="30"/>
      <c r="O558" s="51"/>
      <c r="P558" s="51"/>
      <c r="Q558" s="51"/>
      <c r="R558" s="25">
        <f t="shared" si="1273"/>
        <v>0</v>
      </c>
      <c r="S558" s="25">
        <f t="shared" si="1274"/>
        <v>0</v>
      </c>
      <c r="T558" s="25">
        <f t="shared" si="1275"/>
        <v>0</v>
      </c>
      <c r="U558" s="51"/>
      <c r="V558" s="51"/>
      <c r="W558" s="51"/>
      <c r="X558" s="25">
        <f t="shared" si="1276"/>
        <v>17099.82</v>
      </c>
      <c r="Y558" s="25">
        <f t="shared" si="1277"/>
        <v>0</v>
      </c>
      <c r="Z558" s="25">
        <f t="shared" si="1278"/>
        <v>0</v>
      </c>
      <c r="AA558" s="51"/>
      <c r="AB558" s="51"/>
      <c r="AC558" s="51"/>
      <c r="AD558" s="25">
        <f t="shared" si="1211"/>
        <v>0</v>
      </c>
      <c r="AE558" s="25">
        <f t="shared" si="1211"/>
        <v>0</v>
      </c>
      <c r="AF558" s="25">
        <f t="shared" si="1211"/>
        <v>0</v>
      </c>
      <c r="AG558" s="30"/>
      <c r="AH558" s="30"/>
      <c r="AI558" s="30"/>
      <c r="AJ558" s="51"/>
      <c r="AK558" s="51"/>
      <c r="AL558" s="51"/>
      <c r="AM558" s="25">
        <f t="shared" si="1279"/>
        <v>0</v>
      </c>
      <c r="AN558" s="25">
        <f t="shared" si="1280"/>
        <v>0</v>
      </c>
      <c r="AO558" s="25">
        <f t="shared" si="1281"/>
        <v>0</v>
      </c>
      <c r="AP558" s="51"/>
      <c r="AQ558" s="51"/>
      <c r="AR558" s="51"/>
      <c r="AS558" s="25">
        <f t="shared" si="1282"/>
        <v>10521.3</v>
      </c>
      <c r="AT558" s="25">
        <f t="shared" si="1283"/>
        <v>8094.24</v>
      </c>
      <c r="AU558" s="25">
        <f t="shared" si="1284"/>
        <v>8094.24</v>
      </c>
      <c r="AV558" s="51"/>
      <c r="AW558" s="51"/>
      <c r="AX558" s="51"/>
      <c r="AY558" s="25">
        <f t="shared" si="1212"/>
        <v>0</v>
      </c>
      <c r="AZ558" s="25">
        <f t="shared" si="1212"/>
        <v>0</v>
      </c>
      <c r="BA558" s="25">
        <f t="shared" si="1212"/>
        <v>0</v>
      </c>
      <c r="BB558" s="30"/>
      <c r="BC558" s="30"/>
      <c r="BD558" s="30"/>
      <c r="BE558" s="51"/>
      <c r="BF558" s="51"/>
      <c r="BG558" s="51"/>
      <c r="BH558" s="25">
        <f t="shared" si="1285"/>
        <v>0</v>
      </c>
      <c r="BI558" s="25">
        <f t="shared" si="1286"/>
        <v>0</v>
      </c>
      <c r="BJ558" s="25">
        <f t="shared" si="1287"/>
        <v>0</v>
      </c>
      <c r="BK558" s="51"/>
      <c r="BL558" s="51"/>
      <c r="BM558" s="51"/>
      <c r="BN558" s="25">
        <f t="shared" si="1288"/>
        <v>10173.01</v>
      </c>
      <c r="BO558" s="25">
        <f t="shared" si="1289"/>
        <v>10825.94</v>
      </c>
      <c r="BP558" s="25">
        <f t="shared" si="1290"/>
        <v>10825.94</v>
      </c>
      <c r="BQ558" s="51"/>
      <c r="BR558" s="51"/>
      <c r="BS558" s="51"/>
      <c r="BT558" s="25">
        <f t="shared" si="1213"/>
        <v>0</v>
      </c>
      <c r="BU558" s="25">
        <f t="shared" si="1213"/>
        <v>0</v>
      </c>
      <c r="BV558" s="25">
        <f t="shared" si="1213"/>
        <v>0</v>
      </c>
      <c r="BW558" s="30"/>
      <c r="BX558" s="30"/>
      <c r="BY558" s="30"/>
      <c r="BZ558" s="51"/>
      <c r="CA558" s="51"/>
      <c r="CB558" s="51"/>
      <c r="CC558" s="25">
        <f t="shared" si="1291"/>
        <v>0</v>
      </c>
      <c r="CD558" s="25">
        <f t="shared" si="1292"/>
        <v>0</v>
      </c>
      <c r="CE558" s="25">
        <f t="shared" si="1293"/>
        <v>0</v>
      </c>
      <c r="CF558" s="51"/>
      <c r="CG558" s="51"/>
      <c r="CH558" s="51"/>
      <c r="CI558" s="25">
        <f t="shared" si="1294"/>
        <v>0</v>
      </c>
      <c r="CJ558" s="25">
        <f t="shared" si="1295"/>
        <v>0</v>
      </c>
      <c r="CK558" s="25">
        <f t="shared" si="1296"/>
        <v>0</v>
      </c>
      <c r="CL558" s="51"/>
      <c r="CM558" s="51"/>
      <c r="CN558" s="51"/>
      <c r="CO558" s="25">
        <f t="shared" si="1214"/>
        <v>0</v>
      </c>
      <c r="CP558" s="25">
        <f t="shared" si="1214"/>
        <v>0</v>
      </c>
      <c r="CQ558" s="25">
        <f t="shared" si="1214"/>
        <v>0</v>
      </c>
      <c r="CR558" s="30"/>
      <c r="CS558" s="30"/>
      <c r="CT558" s="30"/>
      <c r="CU558" s="51"/>
      <c r="CV558" s="51"/>
      <c r="CW558" s="51"/>
      <c r="CX558" s="25">
        <f t="shared" si="1297"/>
        <v>0</v>
      </c>
      <c r="CY558" s="25">
        <f t="shared" si="1298"/>
        <v>0</v>
      </c>
      <c r="CZ558" s="25">
        <f t="shared" si="1299"/>
        <v>0</v>
      </c>
      <c r="DA558" s="51"/>
      <c r="DB558" s="51"/>
      <c r="DC558" s="51"/>
      <c r="DD558" s="25">
        <f t="shared" si="1300"/>
        <v>11626.96</v>
      </c>
      <c r="DE558" s="25">
        <f t="shared" si="1301"/>
        <v>12075.89</v>
      </c>
      <c r="DF558" s="25">
        <f t="shared" si="1302"/>
        <v>12075.89</v>
      </c>
      <c r="DG558" s="51"/>
      <c r="DH558" s="51"/>
      <c r="DI558" s="51"/>
      <c r="DJ558" s="25">
        <f t="shared" si="1215"/>
        <v>0</v>
      </c>
      <c r="DK558" s="25">
        <f t="shared" si="1215"/>
        <v>0</v>
      </c>
      <c r="DL558" s="25">
        <f t="shared" si="121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03"/>
        <v>42740.9</v>
      </c>
      <c r="DT558" s="25">
        <f t="shared" si="1304"/>
        <v>42740.9</v>
      </c>
      <c r="DU558" s="25">
        <f t="shared" si="1305"/>
        <v>42740.9</v>
      </c>
      <c r="DV558" s="51"/>
      <c r="DW558" s="51"/>
      <c r="DX558" s="51"/>
      <c r="DY558" s="25">
        <f t="shared" si="1306"/>
        <v>12218.78</v>
      </c>
      <c r="DZ558" s="25">
        <f t="shared" si="1307"/>
        <v>12656.77</v>
      </c>
      <c r="EA558" s="25">
        <f t="shared" si="1308"/>
        <v>12656.77</v>
      </c>
      <c r="EB558" s="51"/>
      <c r="EC558" s="51"/>
      <c r="ED558" s="51"/>
      <c r="EE558" s="25">
        <f t="shared" si="1216"/>
        <v>24437.56</v>
      </c>
      <c r="EF558" s="25">
        <f t="shared" si="1216"/>
        <v>25313.54</v>
      </c>
      <c r="EG558" s="25">
        <f t="shared" si="121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09"/>
        <v>21370.45</v>
      </c>
      <c r="EO558" s="25">
        <f t="shared" si="1310"/>
        <v>21370.45</v>
      </c>
      <c r="EP558" s="25">
        <f t="shared" si="1311"/>
        <v>21370.45</v>
      </c>
      <c r="EQ558" s="51"/>
      <c r="ER558" s="51"/>
      <c r="ES558" s="51"/>
      <c r="ET558" s="25">
        <f t="shared" si="1312"/>
        <v>12511.87</v>
      </c>
      <c r="EU558" s="25">
        <f t="shared" si="1313"/>
        <v>12876.67</v>
      </c>
      <c r="EV558" s="25">
        <f t="shared" si="1314"/>
        <v>12876.67</v>
      </c>
      <c r="EW558" s="51"/>
      <c r="EX558" s="51"/>
      <c r="EY558" s="51"/>
      <c r="EZ558" s="25">
        <f t="shared" si="1217"/>
        <v>12511.87</v>
      </c>
      <c r="FA558" s="25">
        <f t="shared" si="1217"/>
        <v>12876.67</v>
      </c>
      <c r="FB558" s="25">
        <f t="shared" si="1217"/>
        <v>12876.67</v>
      </c>
      <c r="FC558" s="30"/>
      <c r="FD558" s="30"/>
      <c r="FE558" s="30"/>
      <c r="FF558" s="51"/>
      <c r="FG558" s="51"/>
      <c r="FH558" s="51"/>
      <c r="FI558" s="25">
        <f t="shared" si="1315"/>
        <v>0</v>
      </c>
      <c r="FJ558" s="25">
        <f t="shared" si="1316"/>
        <v>0</v>
      </c>
      <c r="FK558" s="25">
        <f t="shared" si="1317"/>
        <v>0</v>
      </c>
      <c r="FL558" s="51"/>
      <c r="FM558" s="51"/>
      <c r="FN558" s="51"/>
      <c r="FO558" s="25">
        <f t="shared" si="1318"/>
        <v>9971.81</v>
      </c>
      <c r="FP558" s="25">
        <f t="shared" si="1319"/>
        <v>9468.3700000000008</v>
      </c>
      <c r="FQ558" s="25">
        <f t="shared" si="1320"/>
        <v>9468.3700000000008</v>
      </c>
      <c r="FR558" s="51"/>
      <c r="FS558" s="51"/>
      <c r="FT558" s="51"/>
      <c r="FU558" s="25">
        <f t="shared" si="1218"/>
        <v>0</v>
      </c>
      <c r="FV558" s="25">
        <f t="shared" si="1218"/>
        <v>0</v>
      </c>
      <c r="FW558" s="25">
        <f t="shared" si="1218"/>
        <v>0</v>
      </c>
      <c r="FX558" s="30"/>
      <c r="FY558" s="30"/>
      <c r="FZ558" s="30"/>
      <c r="GA558" s="51"/>
      <c r="GB558" s="51"/>
      <c r="GC558" s="51"/>
      <c r="GD558" s="25">
        <f t="shared" si="1321"/>
        <v>0</v>
      </c>
      <c r="GE558" s="25">
        <f t="shared" si="1322"/>
        <v>0</v>
      </c>
      <c r="GF558" s="25">
        <f t="shared" si="1323"/>
        <v>0</v>
      </c>
      <c r="GG558" s="51"/>
      <c r="GH558" s="51"/>
      <c r="GI558" s="51"/>
      <c r="GJ558" s="25">
        <f t="shared" si="1324"/>
        <v>0</v>
      </c>
      <c r="GK558" s="25">
        <f t="shared" si="1325"/>
        <v>0</v>
      </c>
      <c r="GL558" s="25">
        <f t="shared" si="1326"/>
        <v>0</v>
      </c>
      <c r="GM558" s="51"/>
      <c r="GN558" s="51"/>
      <c r="GO558" s="51"/>
      <c r="GP558" s="25">
        <f t="shared" si="1219"/>
        <v>0</v>
      </c>
      <c r="GQ558" s="25">
        <f t="shared" si="1219"/>
        <v>0</v>
      </c>
      <c r="GR558" s="25">
        <f t="shared" si="121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27"/>
        <v>21370.45</v>
      </c>
      <c r="GZ558" s="25">
        <f t="shared" si="1328"/>
        <v>21370.45</v>
      </c>
      <c r="HA558" s="25">
        <f t="shared" si="1329"/>
        <v>21370.45</v>
      </c>
      <c r="HB558" s="51"/>
      <c r="HC558" s="51"/>
      <c r="HD558" s="51"/>
      <c r="HE558" s="25">
        <f t="shared" si="1330"/>
        <v>13584.89</v>
      </c>
      <c r="HF558" s="25">
        <f t="shared" si="1331"/>
        <v>17144.91</v>
      </c>
      <c r="HG558" s="25">
        <f t="shared" si="1332"/>
        <v>17144.91</v>
      </c>
      <c r="HH558" s="51"/>
      <c r="HI558" s="51"/>
      <c r="HJ558" s="51"/>
      <c r="HK558" s="25">
        <f t="shared" si="1220"/>
        <v>13584.89</v>
      </c>
      <c r="HL558" s="25">
        <f t="shared" si="1220"/>
        <v>17144.91</v>
      </c>
      <c r="HM558" s="25">
        <f t="shared" si="1220"/>
        <v>17144.91</v>
      </c>
      <c r="HN558" s="30"/>
      <c r="HO558" s="30"/>
      <c r="HP558" s="30"/>
      <c r="HQ558" s="51"/>
      <c r="HR558" s="51"/>
      <c r="HS558" s="51"/>
      <c r="HT558" s="25">
        <f t="shared" si="1333"/>
        <v>0</v>
      </c>
      <c r="HU558" s="25">
        <f t="shared" si="1334"/>
        <v>0</v>
      </c>
      <c r="HV558" s="25">
        <f t="shared" si="1335"/>
        <v>0</v>
      </c>
      <c r="HW558" s="51"/>
      <c r="HX558" s="51"/>
      <c r="HY558" s="51"/>
      <c r="HZ558" s="25">
        <f t="shared" si="1336"/>
        <v>9200.44</v>
      </c>
      <c r="IA558" s="25">
        <f t="shared" si="1337"/>
        <v>9258.58</v>
      </c>
      <c r="IB558" s="25">
        <f t="shared" si="1338"/>
        <v>9258.58</v>
      </c>
      <c r="IC558" s="51"/>
      <c r="ID558" s="51"/>
      <c r="IE558" s="51"/>
      <c r="IF558" s="25">
        <f t="shared" si="1221"/>
        <v>0</v>
      </c>
      <c r="IG558" s="25">
        <f t="shared" si="1221"/>
        <v>0</v>
      </c>
      <c r="IH558" s="25">
        <f t="shared" si="1221"/>
        <v>0</v>
      </c>
      <c r="II558" s="30"/>
      <c r="IJ558" s="30"/>
      <c r="IK558" s="30"/>
      <c r="IL558" s="51"/>
      <c r="IM558" s="51"/>
      <c r="IN558" s="51"/>
      <c r="IO558" s="25">
        <f t="shared" si="1339"/>
        <v>0</v>
      </c>
      <c r="IP558" s="25">
        <f t="shared" si="1340"/>
        <v>0</v>
      </c>
      <c r="IQ558" s="25">
        <f t="shared" si="1341"/>
        <v>0</v>
      </c>
      <c r="IR558" s="51"/>
      <c r="IS558" s="51"/>
      <c r="IT558" s="51"/>
      <c r="IU558" s="25">
        <f t="shared" si="1342"/>
        <v>9936.94</v>
      </c>
      <c r="IV558" s="25">
        <f t="shared" si="1343"/>
        <v>10195.280000000001</v>
      </c>
      <c r="IW558" s="25">
        <f t="shared" si="1344"/>
        <v>10195.280000000001</v>
      </c>
      <c r="IX558" s="51"/>
      <c r="IY558" s="51"/>
      <c r="IZ558" s="51"/>
      <c r="JA558" s="25">
        <f t="shared" si="1222"/>
        <v>0</v>
      </c>
      <c r="JB558" s="25">
        <f t="shared" si="1222"/>
        <v>0</v>
      </c>
      <c r="JC558" s="25">
        <f t="shared" si="1222"/>
        <v>0</v>
      </c>
      <c r="JD558" s="30"/>
      <c r="JE558" s="30"/>
      <c r="JF558" s="30"/>
      <c r="JG558" s="51"/>
      <c r="JH558" s="51"/>
      <c r="JI558" s="51"/>
      <c r="JJ558" s="25">
        <f t="shared" si="1345"/>
        <v>0</v>
      </c>
      <c r="JK558" s="25">
        <f t="shared" si="1346"/>
        <v>0</v>
      </c>
      <c r="JL558" s="25">
        <f t="shared" si="1347"/>
        <v>0</v>
      </c>
      <c r="JM558" s="51"/>
      <c r="JN558" s="51"/>
      <c r="JO558" s="51"/>
      <c r="JP558" s="25">
        <f t="shared" si="1348"/>
        <v>14230.92</v>
      </c>
      <c r="JQ558" s="25">
        <f t="shared" si="1349"/>
        <v>14729.03</v>
      </c>
      <c r="JR558" s="25">
        <f t="shared" si="1350"/>
        <v>14729.03</v>
      </c>
      <c r="JS558" s="51"/>
      <c r="JT558" s="51"/>
      <c r="JU558" s="51"/>
      <c r="JV558" s="25">
        <f t="shared" si="1223"/>
        <v>0</v>
      </c>
      <c r="JW558" s="25">
        <f t="shared" si="1223"/>
        <v>0</v>
      </c>
      <c r="JX558" s="25">
        <f t="shared" si="1223"/>
        <v>0</v>
      </c>
      <c r="JY558" s="30"/>
      <c r="JZ558" s="30"/>
      <c r="KA558" s="30"/>
      <c r="KB558" s="51"/>
      <c r="KC558" s="51"/>
      <c r="KD558" s="51"/>
      <c r="KE558" s="25">
        <f t="shared" si="1351"/>
        <v>0</v>
      </c>
      <c r="KF558" s="25">
        <f t="shared" si="1352"/>
        <v>0</v>
      </c>
      <c r="KG558" s="25">
        <f t="shared" si="1353"/>
        <v>0</v>
      </c>
      <c r="KH558" s="51"/>
      <c r="KI558" s="51"/>
      <c r="KJ558" s="51"/>
      <c r="KK558" s="25">
        <f t="shared" si="1354"/>
        <v>9390.6</v>
      </c>
      <c r="KL558" s="25">
        <f t="shared" si="1355"/>
        <v>9519.42</v>
      </c>
      <c r="KM558" s="25">
        <f t="shared" si="1356"/>
        <v>9519.42</v>
      </c>
      <c r="KN558" s="51"/>
      <c r="KO558" s="51"/>
      <c r="KP558" s="51"/>
      <c r="KQ558" s="25">
        <f t="shared" si="1224"/>
        <v>0</v>
      </c>
      <c r="KR558" s="25">
        <f t="shared" si="1224"/>
        <v>0</v>
      </c>
      <c r="KS558" s="25">
        <f t="shared" si="122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57"/>
        <v>21370.45</v>
      </c>
      <c r="LA558" s="25">
        <f t="shared" si="1358"/>
        <v>21370.45</v>
      </c>
      <c r="LB558" s="25">
        <f t="shared" si="1359"/>
        <v>21370.45</v>
      </c>
      <c r="LC558" s="51"/>
      <c r="LD558" s="51"/>
      <c r="LE558" s="51"/>
      <c r="LF558" s="25">
        <f t="shared" si="1360"/>
        <v>8551.86</v>
      </c>
      <c r="LG558" s="25">
        <f t="shared" si="1361"/>
        <v>8638.31</v>
      </c>
      <c r="LH558" s="25">
        <f t="shared" si="1362"/>
        <v>8638.31</v>
      </c>
      <c r="LI558" s="51"/>
      <c r="LJ558" s="51"/>
      <c r="LK558" s="51"/>
      <c r="LL558" s="25">
        <f t="shared" si="1225"/>
        <v>8551.86</v>
      </c>
      <c r="LM558" s="25">
        <f t="shared" si="1225"/>
        <v>8638.31</v>
      </c>
      <c r="LN558" s="25">
        <f t="shared" si="122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63"/>
        <v>21370.45</v>
      </c>
      <c r="LV558" s="25">
        <f t="shared" si="1364"/>
        <v>21370.45</v>
      </c>
      <c r="LW558" s="25">
        <f t="shared" si="1365"/>
        <v>21370.45</v>
      </c>
      <c r="LX558" s="51"/>
      <c r="LY558" s="51"/>
      <c r="LZ558" s="51"/>
      <c r="MA558" s="25">
        <f t="shared" si="1366"/>
        <v>12002.97</v>
      </c>
      <c r="MB558" s="25">
        <f t="shared" si="1367"/>
        <v>12406.17</v>
      </c>
      <c r="MC558" s="25">
        <f t="shared" si="1368"/>
        <v>12406.17</v>
      </c>
      <c r="MD558" s="51"/>
      <c r="ME558" s="51"/>
      <c r="MF558" s="51"/>
      <c r="MG558" s="25">
        <f t="shared" si="1226"/>
        <v>12002.97</v>
      </c>
      <c r="MH558" s="25">
        <f t="shared" si="1226"/>
        <v>12406.17</v>
      </c>
      <c r="MI558" s="25">
        <f t="shared" si="1226"/>
        <v>12406.17</v>
      </c>
      <c r="MJ558" s="30"/>
      <c r="MK558" s="30"/>
      <c r="ML558" s="30"/>
      <c r="MM558" s="51"/>
      <c r="MN558" s="51"/>
      <c r="MO558" s="51"/>
      <c r="MP558" s="25">
        <f t="shared" si="1369"/>
        <v>0</v>
      </c>
      <c r="MQ558" s="25">
        <f t="shared" si="1370"/>
        <v>0</v>
      </c>
      <c r="MR558" s="25">
        <f t="shared" si="1371"/>
        <v>0</v>
      </c>
      <c r="MS558" s="51"/>
      <c r="MT558" s="51"/>
      <c r="MU558" s="51"/>
      <c r="MV558" s="25">
        <f t="shared" si="1372"/>
        <v>13531.48</v>
      </c>
      <c r="MW558" s="25">
        <f t="shared" si="1373"/>
        <v>12947.53</v>
      </c>
      <c r="MX558" s="25">
        <f t="shared" si="1374"/>
        <v>12947.53</v>
      </c>
      <c r="MY558" s="51"/>
      <c r="MZ558" s="51"/>
      <c r="NA558" s="51"/>
      <c r="NB558" s="25">
        <f t="shared" si="1227"/>
        <v>0</v>
      </c>
      <c r="NC558" s="25">
        <f t="shared" si="1227"/>
        <v>0</v>
      </c>
      <c r="ND558" s="25">
        <f t="shared" si="122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75"/>
        <v>21370.45</v>
      </c>
      <c r="NL558" s="25">
        <f t="shared" si="1376"/>
        <v>21370.45</v>
      </c>
      <c r="NM558" s="25">
        <f t="shared" si="1377"/>
        <v>21370.45</v>
      </c>
      <c r="NN558" s="51"/>
      <c r="NO558" s="51"/>
      <c r="NP558" s="51"/>
      <c r="NQ558" s="25">
        <f t="shared" si="1378"/>
        <v>8933.52</v>
      </c>
      <c r="NR558" s="25">
        <f t="shared" si="1379"/>
        <v>9220.18</v>
      </c>
      <c r="NS558" s="25">
        <f t="shared" si="1380"/>
        <v>9220.18</v>
      </c>
      <c r="NT558" s="51"/>
      <c r="NU558" s="51"/>
      <c r="NV558" s="51"/>
      <c r="NW558" s="25">
        <f t="shared" si="1228"/>
        <v>8933.52</v>
      </c>
      <c r="NX558" s="25">
        <f t="shared" si="1228"/>
        <v>9220.18</v>
      </c>
      <c r="NY558" s="25">
        <f t="shared" si="1228"/>
        <v>9220.18</v>
      </c>
      <c r="NZ558" s="30"/>
      <c r="OA558" s="30"/>
      <c r="OB558" s="30"/>
      <c r="OC558" s="51"/>
      <c r="OD558" s="51"/>
      <c r="OE558" s="51"/>
      <c r="OF558" s="25">
        <f t="shared" si="1381"/>
        <v>0</v>
      </c>
      <c r="OG558" s="25">
        <f t="shared" si="1382"/>
        <v>0</v>
      </c>
      <c r="OH558" s="25">
        <f t="shared" si="1383"/>
        <v>0</v>
      </c>
      <c r="OI558" s="51"/>
      <c r="OJ558" s="51"/>
      <c r="OK558" s="51"/>
      <c r="OL558" s="25">
        <f t="shared" si="1384"/>
        <v>12928.7</v>
      </c>
      <c r="OM558" s="25">
        <f t="shared" si="1385"/>
        <v>13362.01</v>
      </c>
      <c r="ON558" s="25">
        <f t="shared" si="1386"/>
        <v>13362.01</v>
      </c>
      <c r="OO558" s="51"/>
      <c r="OP558" s="51"/>
      <c r="OQ558" s="51"/>
      <c r="OR558" s="25">
        <f t="shared" si="1229"/>
        <v>0</v>
      </c>
      <c r="OS558" s="25">
        <f t="shared" si="1229"/>
        <v>0</v>
      </c>
      <c r="OT558" s="25">
        <f t="shared" si="122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87"/>
        <v>21370.45</v>
      </c>
      <c r="PB558" s="25">
        <f t="shared" si="1388"/>
        <v>21370.45</v>
      </c>
      <c r="PC558" s="25">
        <f t="shared" si="1389"/>
        <v>21370.45</v>
      </c>
      <c r="PD558" s="51"/>
      <c r="PE558" s="51"/>
      <c r="PF558" s="51"/>
      <c r="PG558" s="25">
        <f t="shared" si="1390"/>
        <v>10470.959999999999</v>
      </c>
      <c r="PH558" s="25">
        <f t="shared" si="1391"/>
        <v>10810.32</v>
      </c>
      <c r="PI558" s="25">
        <f t="shared" si="1392"/>
        <v>10810.32</v>
      </c>
      <c r="PJ558" s="51"/>
      <c r="PK558" s="51"/>
      <c r="PL558" s="51"/>
      <c r="PM558" s="25">
        <f t="shared" si="1230"/>
        <v>10470.959999999999</v>
      </c>
      <c r="PN558" s="25">
        <f t="shared" si="1230"/>
        <v>10810.32</v>
      </c>
      <c r="PO558" s="25">
        <f t="shared" si="1230"/>
        <v>10810.32</v>
      </c>
      <c r="PP558" s="30"/>
      <c r="PQ558" s="30"/>
      <c r="PR558" s="30"/>
      <c r="PS558" s="51"/>
      <c r="PT558" s="51"/>
      <c r="PU558" s="51"/>
      <c r="PV558" s="25">
        <f t="shared" si="1393"/>
        <v>0</v>
      </c>
      <c r="PW558" s="25">
        <f t="shared" si="1394"/>
        <v>0</v>
      </c>
      <c r="PX558" s="25">
        <f t="shared" si="1395"/>
        <v>0</v>
      </c>
      <c r="PY558" s="51"/>
      <c r="PZ558" s="51"/>
      <c r="QA558" s="51"/>
      <c r="QB558" s="25">
        <f t="shared" si="1396"/>
        <v>11618.15</v>
      </c>
      <c r="QC558" s="25">
        <f t="shared" si="1397"/>
        <v>12287.25</v>
      </c>
      <c r="QD558" s="25">
        <f t="shared" si="1398"/>
        <v>12287.25</v>
      </c>
      <c r="QE558" s="51"/>
      <c r="QF558" s="51"/>
      <c r="QG558" s="51"/>
      <c r="QH558" s="25">
        <f t="shared" si="1231"/>
        <v>0</v>
      </c>
      <c r="QI558" s="25">
        <f t="shared" si="1231"/>
        <v>0</v>
      </c>
      <c r="QJ558" s="25">
        <f t="shared" si="123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399"/>
        <v>64111.35</v>
      </c>
      <c r="QR558" s="25">
        <f t="shared" si="1400"/>
        <v>64111.35</v>
      </c>
      <c r="QS558" s="25">
        <f t="shared" si="1401"/>
        <v>64111.35</v>
      </c>
      <c r="QT558" s="51"/>
      <c r="QU558" s="51"/>
      <c r="QV558" s="51"/>
      <c r="QW558" s="25">
        <f t="shared" si="1402"/>
        <v>11056.18</v>
      </c>
      <c r="QX558" s="25">
        <f t="shared" si="1403"/>
        <v>11406.53</v>
      </c>
      <c r="QY558" s="25">
        <f t="shared" si="1404"/>
        <v>11406.53</v>
      </c>
      <c r="QZ558" s="51"/>
      <c r="RA558" s="51"/>
      <c r="RB558" s="51"/>
      <c r="RC558" s="25">
        <f t="shared" si="1232"/>
        <v>33168.54</v>
      </c>
      <c r="RD558" s="25">
        <f t="shared" si="1232"/>
        <v>34219.589999999997</v>
      </c>
      <c r="RE558" s="25">
        <f t="shared" si="123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05"/>
        <v>85481.8</v>
      </c>
      <c r="RM558" s="25">
        <f t="shared" si="1406"/>
        <v>85481.8</v>
      </c>
      <c r="RN558" s="25">
        <f t="shared" si="1407"/>
        <v>85481.8</v>
      </c>
      <c r="RO558" s="51"/>
      <c r="RP558" s="51"/>
      <c r="RQ558" s="51"/>
      <c r="RR558" s="25">
        <f t="shared" si="1408"/>
        <v>7799.85</v>
      </c>
      <c r="RS558" s="25">
        <f t="shared" si="1409"/>
        <v>8172.66</v>
      </c>
      <c r="RT558" s="25">
        <f t="shared" si="1410"/>
        <v>8172.66</v>
      </c>
      <c r="RU558" s="51"/>
      <c r="RV558" s="51"/>
      <c r="RW558" s="51"/>
      <c r="RX558" s="25">
        <f t="shared" si="1233"/>
        <v>31199.4</v>
      </c>
      <c r="RY558" s="25">
        <f t="shared" si="1233"/>
        <v>32690.639999999999</v>
      </c>
      <c r="RZ558" s="25">
        <f t="shared" si="123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11"/>
        <v>42740.9</v>
      </c>
      <c r="SH558" s="25">
        <f t="shared" si="1412"/>
        <v>42740.9</v>
      </c>
      <c r="SI558" s="25">
        <f t="shared" si="1413"/>
        <v>42740.9</v>
      </c>
      <c r="SJ558" s="51"/>
      <c r="SK558" s="51"/>
      <c r="SL558" s="51"/>
      <c r="SM558" s="25">
        <f t="shared" si="1414"/>
        <v>10529.57</v>
      </c>
      <c r="SN558" s="25">
        <f t="shared" si="1415"/>
        <v>10850.7</v>
      </c>
      <c r="SO558" s="25">
        <f t="shared" si="1416"/>
        <v>10850.7</v>
      </c>
      <c r="SP558" s="51"/>
      <c r="SQ558" s="51"/>
      <c r="SR558" s="51"/>
      <c r="SS558" s="25">
        <f t="shared" si="1234"/>
        <v>21059.14</v>
      </c>
      <c r="ST558" s="25">
        <f t="shared" si="1234"/>
        <v>21701.4</v>
      </c>
      <c r="SU558" s="25">
        <f t="shared" si="1234"/>
        <v>21701.4</v>
      </c>
      <c r="SV558" s="30"/>
      <c r="SW558" s="30"/>
      <c r="SX558" s="30"/>
      <c r="SY558" s="51"/>
      <c r="SZ558" s="51"/>
      <c r="TA558" s="51"/>
      <c r="TB558" s="25">
        <f t="shared" si="1417"/>
        <v>0</v>
      </c>
      <c r="TC558" s="25">
        <f t="shared" si="1418"/>
        <v>0</v>
      </c>
      <c r="TD558" s="25">
        <f t="shared" si="1419"/>
        <v>0</v>
      </c>
      <c r="TE558" s="51"/>
      <c r="TF558" s="51"/>
      <c r="TG558" s="51"/>
      <c r="TH558" s="25">
        <f t="shared" si="1420"/>
        <v>10323.629999999999</v>
      </c>
      <c r="TI558" s="25">
        <f t="shared" si="1421"/>
        <v>10668.93</v>
      </c>
      <c r="TJ558" s="25">
        <f t="shared" si="1422"/>
        <v>10668.93</v>
      </c>
      <c r="TK558" s="51"/>
      <c r="TL558" s="51"/>
      <c r="TM558" s="51"/>
      <c r="TN558" s="25">
        <f t="shared" si="1235"/>
        <v>0</v>
      </c>
      <c r="TO558" s="25">
        <f t="shared" si="1235"/>
        <v>0</v>
      </c>
      <c r="TP558" s="25">
        <f t="shared" si="123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23"/>
        <v>42740.9</v>
      </c>
      <c r="TX558" s="25">
        <f t="shared" si="1424"/>
        <v>42740.9</v>
      </c>
      <c r="TY558" s="25">
        <f t="shared" si="1425"/>
        <v>42740.9</v>
      </c>
      <c r="TZ558" s="51"/>
      <c r="UA558" s="51"/>
      <c r="UB558" s="51"/>
      <c r="UC558" s="25">
        <f t="shared" si="1426"/>
        <v>8725.33</v>
      </c>
      <c r="UD558" s="25">
        <f t="shared" si="1427"/>
        <v>9241.2900000000009</v>
      </c>
      <c r="UE558" s="25">
        <f t="shared" si="1428"/>
        <v>9241.2900000000009</v>
      </c>
      <c r="UF558" s="51"/>
      <c r="UG558" s="51"/>
      <c r="UH558" s="51"/>
      <c r="UI558" s="25">
        <f t="shared" si="1236"/>
        <v>17450.66</v>
      </c>
      <c r="UJ558" s="25">
        <f t="shared" si="1236"/>
        <v>18482.580000000002</v>
      </c>
      <c r="UK558" s="25">
        <f t="shared" si="123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29"/>
        <v>64111.35</v>
      </c>
      <c r="US558" s="25">
        <f t="shared" si="1430"/>
        <v>64111.35</v>
      </c>
      <c r="UT558" s="25">
        <f t="shared" si="1431"/>
        <v>64111.35</v>
      </c>
      <c r="UU558" s="51"/>
      <c r="UV558" s="51"/>
      <c r="UW558" s="51"/>
      <c r="UX558" s="25">
        <f t="shared" si="1432"/>
        <v>11096.14</v>
      </c>
      <c r="UY558" s="25">
        <f t="shared" si="1433"/>
        <v>8959.67</v>
      </c>
      <c r="UZ558" s="25">
        <f t="shared" si="1434"/>
        <v>8959.67</v>
      </c>
      <c r="VA558" s="51"/>
      <c r="VB558" s="51"/>
      <c r="VC558" s="51"/>
      <c r="VD558" s="25">
        <f t="shared" si="1237"/>
        <v>33288.42</v>
      </c>
      <c r="VE558" s="25">
        <f t="shared" si="1237"/>
        <v>26879.01</v>
      </c>
      <c r="VF558" s="25">
        <f t="shared" si="1237"/>
        <v>26879.01</v>
      </c>
      <c r="VG558" s="30"/>
      <c r="VH558" s="30"/>
      <c r="VI558" s="30"/>
      <c r="VJ558" s="51"/>
      <c r="VK558" s="51"/>
      <c r="VL558" s="51"/>
      <c r="VM558" s="25">
        <f t="shared" si="1435"/>
        <v>0</v>
      </c>
      <c r="VN558" s="25">
        <f t="shared" si="1436"/>
        <v>0</v>
      </c>
      <c r="VO558" s="25">
        <f t="shared" si="1437"/>
        <v>0</v>
      </c>
      <c r="VP558" s="51"/>
      <c r="VQ558" s="51"/>
      <c r="VR558" s="51"/>
      <c r="VS558" s="25">
        <f t="shared" si="1438"/>
        <v>0</v>
      </c>
      <c r="VT558" s="25">
        <f t="shared" si="1439"/>
        <v>0</v>
      </c>
      <c r="VU558" s="25">
        <f t="shared" si="1440"/>
        <v>0</v>
      </c>
      <c r="VV558" s="51"/>
      <c r="VW558" s="51"/>
      <c r="VX558" s="51"/>
      <c r="VY558" s="25">
        <f t="shared" si="1238"/>
        <v>0</v>
      </c>
      <c r="VZ558" s="25">
        <f t="shared" si="1238"/>
        <v>0</v>
      </c>
      <c r="WA558" s="25">
        <f t="shared" si="123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41"/>
        <v>21370.45</v>
      </c>
      <c r="WI558" s="25">
        <f t="shared" si="1442"/>
        <v>21370.45</v>
      </c>
      <c r="WJ558" s="25">
        <f t="shared" si="1443"/>
        <v>21370.45</v>
      </c>
      <c r="WK558" s="51"/>
      <c r="WL558" s="51"/>
      <c r="WM558" s="51"/>
      <c r="WN558" s="25">
        <f t="shared" si="1444"/>
        <v>8401.31</v>
      </c>
      <c r="WO558" s="25">
        <f t="shared" si="1445"/>
        <v>8693.17</v>
      </c>
      <c r="WP558" s="25">
        <f t="shared" si="1446"/>
        <v>8693.17</v>
      </c>
      <c r="WQ558" s="51"/>
      <c r="WR558" s="51"/>
      <c r="WS558" s="51"/>
      <c r="WT558" s="25">
        <f t="shared" si="1239"/>
        <v>8401.31</v>
      </c>
      <c r="WU558" s="25">
        <f t="shared" si="1239"/>
        <v>8693.17</v>
      </c>
      <c r="WV558" s="25">
        <f t="shared" si="123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47"/>
        <v>64111.35</v>
      </c>
      <c r="XD558" s="25">
        <f t="shared" si="1448"/>
        <v>64111.35</v>
      </c>
      <c r="XE558" s="25">
        <f t="shared" si="1449"/>
        <v>64111.35</v>
      </c>
      <c r="XF558" s="51"/>
      <c r="XG558" s="51"/>
      <c r="XH558" s="51"/>
      <c r="XI558" s="25">
        <f t="shared" si="1450"/>
        <v>8462.3700000000008</v>
      </c>
      <c r="XJ558" s="25">
        <f t="shared" si="1451"/>
        <v>8525.44</v>
      </c>
      <c r="XK558" s="25">
        <f t="shared" si="1452"/>
        <v>8525.44</v>
      </c>
      <c r="XL558" s="51"/>
      <c r="XM558" s="51"/>
      <c r="XN558" s="51"/>
      <c r="XO558" s="25">
        <f t="shared" si="1240"/>
        <v>25387.11</v>
      </c>
      <c r="XP558" s="25">
        <f t="shared" si="1240"/>
        <v>25576.32</v>
      </c>
      <c r="XQ558" s="25">
        <f t="shared" si="124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53"/>
        <v>21370.45</v>
      </c>
      <c r="XY558" s="25">
        <f t="shared" si="1454"/>
        <v>21370.45</v>
      </c>
      <c r="XZ558" s="25">
        <f t="shared" si="1455"/>
        <v>21370.45</v>
      </c>
      <c r="YA558" s="51"/>
      <c r="YB558" s="51"/>
      <c r="YC558" s="51"/>
      <c r="YD558" s="25">
        <f t="shared" si="1456"/>
        <v>7886.42</v>
      </c>
      <c r="YE558" s="25">
        <f t="shared" si="1457"/>
        <v>8133.3</v>
      </c>
      <c r="YF558" s="25">
        <f t="shared" si="1458"/>
        <v>8133.3</v>
      </c>
      <c r="YG558" s="51"/>
      <c r="YH558" s="51"/>
      <c r="YI558" s="51"/>
      <c r="YJ558" s="25">
        <f t="shared" si="1241"/>
        <v>7886.42</v>
      </c>
      <c r="YK558" s="25">
        <f t="shared" si="1241"/>
        <v>8133.3</v>
      </c>
      <c r="YL558" s="25">
        <f t="shared" si="1241"/>
        <v>8133.3</v>
      </c>
      <c r="YM558" s="30"/>
      <c r="YN558" s="30"/>
      <c r="YO558" s="30"/>
      <c r="YP558" s="51"/>
      <c r="YQ558" s="51"/>
      <c r="YR558" s="51"/>
      <c r="YS558" s="25">
        <f t="shared" si="1459"/>
        <v>0</v>
      </c>
      <c r="YT558" s="25">
        <f t="shared" si="1460"/>
        <v>0</v>
      </c>
      <c r="YU558" s="25">
        <f t="shared" si="1461"/>
        <v>0</v>
      </c>
      <c r="YV558" s="51"/>
      <c r="YW558" s="51"/>
      <c r="YX558" s="51"/>
      <c r="YY558" s="25">
        <f t="shared" si="1462"/>
        <v>8813.94</v>
      </c>
      <c r="YZ558" s="25">
        <f t="shared" si="1463"/>
        <v>9004.24</v>
      </c>
      <c r="ZA558" s="25">
        <f t="shared" si="1464"/>
        <v>9004.24</v>
      </c>
      <c r="ZB558" s="51"/>
      <c r="ZC558" s="51"/>
      <c r="ZD558" s="51"/>
      <c r="ZE558" s="25">
        <f t="shared" si="1242"/>
        <v>0</v>
      </c>
      <c r="ZF558" s="25">
        <f t="shared" si="1242"/>
        <v>0</v>
      </c>
      <c r="ZG558" s="25">
        <f t="shared" si="1242"/>
        <v>0</v>
      </c>
      <c r="ZH558" s="30"/>
      <c r="ZI558" s="30"/>
      <c r="ZJ558" s="30"/>
      <c r="ZK558" s="51"/>
      <c r="ZL558" s="51"/>
      <c r="ZM558" s="51"/>
      <c r="ZN558" s="25">
        <f t="shared" si="1465"/>
        <v>0</v>
      </c>
      <c r="ZO558" s="25">
        <f t="shared" si="1466"/>
        <v>0</v>
      </c>
      <c r="ZP558" s="25">
        <f t="shared" si="1467"/>
        <v>0</v>
      </c>
      <c r="ZQ558" s="51"/>
      <c r="ZR558" s="51"/>
      <c r="ZS558" s="51"/>
      <c r="ZT558" s="25">
        <f t="shared" si="1468"/>
        <v>8551.7900000000009</v>
      </c>
      <c r="ZU558" s="25">
        <f t="shared" si="1469"/>
        <v>8577.56</v>
      </c>
      <c r="ZV558" s="25">
        <f t="shared" si="1470"/>
        <v>8577.56</v>
      </c>
      <c r="ZW558" s="51"/>
      <c r="ZX558" s="51"/>
      <c r="ZY558" s="51"/>
      <c r="ZZ558" s="25">
        <f t="shared" si="1243"/>
        <v>0</v>
      </c>
      <c r="AAA558" s="25">
        <f t="shared" si="1243"/>
        <v>0</v>
      </c>
      <c r="AAB558" s="25">
        <f t="shared" si="1243"/>
        <v>0</v>
      </c>
      <c r="AAC558" s="30"/>
      <c r="AAD558" s="30"/>
      <c r="AAE558" s="30"/>
      <c r="AAF558" s="51"/>
      <c r="AAG558" s="51"/>
      <c r="AAH558" s="51"/>
      <c r="AAI558" s="25">
        <f t="shared" si="1471"/>
        <v>0</v>
      </c>
      <c r="AAJ558" s="25">
        <f t="shared" si="1472"/>
        <v>0</v>
      </c>
      <c r="AAK558" s="25">
        <f t="shared" si="1473"/>
        <v>0</v>
      </c>
      <c r="AAL558" s="51"/>
      <c r="AAM558" s="51"/>
      <c r="AAN558" s="51"/>
      <c r="AAO558" s="25">
        <f t="shared" si="1474"/>
        <v>11142.03</v>
      </c>
      <c r="AAP558" s="25">
        <f t="shared" si="1475"/>
        <v>11259.81</v>
      </c>
      <c r="AAQ558" s="25">
        <f t="shared" si="1476"/>
        <v>11259.81</v>
      </c>
      <c r="AAR558" s="51"/>
      <c r="AAS558" s="51"/>
      <c r="AAT558" s="51"/>
      <c r="AAU558" s="25">
        <f t="shared" si="1244"/>
        <v>0</v>
      </c>
      <c r="AAV558" s="25">
        <f t="shared" si="1244"/>
        <v>0</v>
      </c>
      <c r="AAW558" s="25">
        <f t="shared" si="1244"/>
        <v>0</v>
      </c>
      <c r="AAX558" s="30"/>
      <c r="AAY558" s="30"/>
      <c r="AAZ558" s="30"/>
      <c r="ABA558" s="51"/>
      <c r="ABB558" s="51"/>
      <c r="ABC558" s="51"/>
      <c r="ABD558" s="25">
        <f t="shared" si="1477"/>
        <v>0</v>
      </c>
      <c r="ABE558" s="25">
        <f t="shared" si="1478"/>
        <v>0</v>
      </c>
      <c r="ABF558" s="25">
        <f t="shared" si="1479"/>
        <v>0</v>
      </c>
      <c r="ABG558" s="51"/>
      <c r="ABH558" s="51"/>
      <c r="ABI558" s="51"/>
      <c r="ABJ558" s="25">
        <f t="shared" si="1480"/>
        <v>7096.06</v>
      </c>
      <c r="ABK558" s="25">
        <f t="shared" si="1481"/>
        <v>7298.62</v>
      </c>
      <c r="ABL558" s="25">
        <f t="shared" si="1482"/>
        <v>7298.62</v>
      </c>
      <c r="ABM558" s="51"/>
      <c r="ABN558" s="51"/>
      <c r="ABO558" s="51"/>
      <c r="ABP558" s="25">
        <f t="shared" si="1245"/>
        <v>0</v>
      </c>
      <c r="ABQ558" s="25">
        <f t="shared" si="1245"/>
        <v>0</v>
      </c>
      <c r="ABR558" s="25">
        <f t="shared" si="124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83"/>
        <v>21370.45</v>
      </c>
      <c r="ABZ558" s="25">
        <f t="shared" si="1484"/>
        <v>21370.45</v>
      </c>
      <c r="ACA558" s="25">
        <f t="shared" si="1485"/>
        <v>21370.45</v>
      </c>
      <c r="ACB558" s="51"/>
      <c r="ACC558" s="51"/>
      <c r="ACD558" s="51"/>
      <c r="ACE558" s="25">
        <f t="shared" si="1486"/>
        <v>8638.3700000000008</v>
      </c>
      <c r="ACF558" s="25">
        <f t="shared" si="1487"/>
        <v>8730.25</v>
      </c>
      <c r="ACG558" s="25">
        <f t="shared" si="1488"/>
        <v>8730.25</v>
      </c>
      <c r="ACH558" s="51"/>
      <c r="ACI558" s="51"/>
      <c r="ACJ558" s="51"/>
      <c r="ACK558" s="25">
        <f t="shared" si="1246"/>
        <v>8638.3700000000008</v>
      </c>
      <c r="ACL558" s="25">
        <f t="shared" si="1246"/>
        <v>8730.25</v>
      </c>
      <c r="ACM558" s="25">
        <f t="shared" si="124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89"/>
        <v>21370.45</v>
      </c>
      <c r="ACU558" s="25">
        <f t="shared" si="1490"/>
        <v>21370.45</v>
      </c>
      <c r="ACV558" s="25">
        <f t="shared" si="1491"/>
        <v>21370.45</v>
      </c>
      <c r="ACW558" s="51"/>
      <c r="ACX558" s="51"/>
      <c r="ACY558" s="51"/>
      <c r="ACZ558" s="25">
        <f t="shared" si="1492"/>
        <v>9122.81</v>
      </c>
      <c r="ADA558" s="25">
        <f t="shared" si="1493"/>
        <v>9386.7099999999991</v>
      </c>
      <c r="ADB558" s="25">
        <f t="shared" si="1494"/>
        <v>9386.7099999999991</v>
      </c>
      <c r="ADC558" s="51"/>
      <c r="ADD558" s="51"/>
      <c r="ADE558" s="51"/>
      <c r="ADF558" s="25">
        <f t="shared" si="1247"/>
        <v>9122.81</v>
      </c>
      <c r="ADG558" s="25">
        <f t="shared" si="1247"/>
        <v>9386.7099999999991</v>
      </c>
      <c r="ADH558" s="25">
        <f t="shared" si="1247"/>
        <v>9386.7099999999991</v>
      </c>
      <c r="ADI558" s="107"/>
      <c r="ADJ558" s="107"/>
      <c r="ADK558" s="107"/>
      <c r="ADL558" s="51"/>
      <c r="ADM558" s="51"/>
      <c r="ADN558" s="51"/>
      <c r="ADO558" s="25">
        <f t="shared" si="1495"/>
        <v>0</v>
      </c>
      <c r="ADP558" s="25">
        <f t="shared" si="1496"/>
        <v>0</v>
      </c>
      <c r="ADQ558" s="25">
        <f t="shared" si="1497"/>
        <v>0</v>
      </c>
      <c r="ADR558" s="51"/>
      <c r="ADS558" s="51"/>
      <c r="ADT558" s="51"/>
      <c r="ADU558" s="25">
        <f t="shared" si="1498"/>
        <v>6138.14</v>
      </c>
      <c r="ADV558" s="25">
        <f t="shared" si="1499"/>
        <v>7804.93</v>
      </c>
      <c r="ADW558" s="25">
        <f t="shared" si="1500"/>
        <v>7804.93</v>
      </c>
      <c r="ADX558" s="51"/>
      <c r="ADY558" s="51"/>
      <c r="ADZ558" s="51"/>
      <c r="AEA558" s="25">
        <f t="shared" si="1248"/>
        <v>0</v>
      </c>
      <c r="AEB558" s="25">
        <f t="shared" si="1248"/>
        <v>0</v>
      </c>
      <c r="AEC558" s="25">
        <f t="shared" si="1248"/>
        <v>0</v>
      </c>
      <c r="AED558" s="30"/>
      <c r="AEE558" s="30"/>
      <c r="AEF558" s="30"/>
      <c r="AEG558" s="51"/>
      <c r="AEH558" s="51"/>
      <c r="AEI558" s="51"/>
      <c r="AEJ558" s="25">
        <f t="shared" si="1501"/>
        <v>0</v>
      </c>
      <c r="AEK558" s="25">
        <f t="shared" si="1502"/>
        <v>0</v>
      </c>
      <c r="AEL558" s="25">
        <f t="shared" si="1503"/>
        <v>0</v>
      </c>
      <c r="AEM558" s="51"/>
      <c r="AEN558" s="51"/>
      <c r="AEO558" s="51"/>
      <c r="AEP558" s="25">
        <f t="shared" si="1504"/>
        <v>9795.49</v>
      </c>
      <c r="AEQ558" s="25">
        <f t="shared" si="1505"/>
        <v>9967.2900000000009</v>
      </c>
      <c r="AER558" s="25">
        <f t="shared" si="1506"/>
        <v>9967.2900000000009</v>
      </c>
      <c r="AES558" s="51"/>
      <c r="AET558" s="51"/>
      <c r="AEU558" s="51"/>
      <c r="AEV558" s="25">
        <f t="shared" si="1249"/>
        <v>0</v>
      </c>
      <c r="AEW558" s="25">
        <f t="shared" si="1249"/>
        <v>0</v>
      </c>
      <c r="AEX558" s="25">
        <f t="shared" si="1249"/>
        <v>0</v>
      </c>
      <c r="AEY558" s="30"/>
      <c r="AEZ558" s="30"/>
      <c r="AFA558" s="30"/>
      <c r="AFB558" s="51"/>
      <c r="AFC558" s="51"/>
      <c r="AFD558" s="51"/>
      <c r="AFE558" s="25">
        <f t="shared" si="1507"/>
        <v>0</v>
      </c>
      <c r="AFF558" s="25">
        <f t="shared" si="1508"/>
        <v>0</v>
      </c>
      <c r="AFG558" s="25">
        <f t="shared" si="1509"/>
        <v>0</v>
      </c>
      <c r="AFH558" s="51"/>
      <c r="AFI558" s="51"/>
      <c r="AFJ558" s="51"/>
      <c r="AFK558" s="25">
        <f t="shared" si="1510"/>
        <v>9555.9</v>
      </c>
      <c r="AFL558" s="25">
        <f t="shared" si="1511"/>
        <v>9839.7199999999993</v>
      </c>
      <c r="AFM558" s="25">
        <f t="shared" si="1512"/>
        <v>9839.7199999999993</v>
      </c>
      <c r="AFN558" s="51"/>
      <c r="AFO558" s="51"/>
      <c r="AFP558" s="51"/>
      <c r="AFQ558" s="25">
        <f t="shared" si="1250"/>
        <v>0</v>
      </c>
      <c r="AFR558" s="25">
        <f t="shared" si="1250"/>
        <v>0</v>
      </c>
      <c r="AFS558" s="25">
        <f t="shared" si="125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13"/>
        <v>64111.35</v>
      </c>
      <c r="AGA558" s="25">
        <f t="shared" si="1514"/>
        <v>64111.35</v>
      </c>
      <c r="AGB558" s="25">
        <f t="shared" si="1515"/>
        <v>64111.35</v>
      </c>
      <c r="AGC558" s="51"/>
      <c r="AGD558" s="51"/>
      <c r="AGE558" s="51"/>
      <c r="AGF558" s="25">
        <f t="shared" si="1516"/>
        <v>10095.08</v>
      </c>
      <c r="AGG558" s="25">
        <f t="shared" si="1517"/>
        <v>10425.18</v>
      </c>
      <c r="AGH558" s="25">
        <f t="shared" si="1518"/>
        <v>10425.18</v>
      </c>
      <c r="AGI558" s="51"/>
      <c r="AGJ558" s="51"/>
      <c r="AGK558" s="51"/>
      <c r="AGL558" s="25">
        <f t="shared" si="1251"/>
        <v>30285.24</v>
      </c>
      <c r="AGM558" s="25">
        <f t="shared" si="1251"/>
        <v>31275.54</v>
      </c>
      <c r="AGN558" s="25">
        <f t="shared" si="1251"/>
        <v>31275.54</v>
      </c>
      <c r="AGO558" s="30"/>
      <c r="AGP558" s="30"/>
      <c r="AGQ558" s="30"/>
      <c r="AGR558" s="51"/>
      <c r="AGS558" s="51"/>
      <c r="AGT558" s="51"/>
      <c r="AGU558" s="25">
        <f t="shared" si="1519"/>
        <v>0</v>
      </c>
      <c r="AGV558" s="25">
        <f t="shared" si="1520"/>
        <v>0</v>
      </c>
      <c r="AGW558" s="25">
        <f t="shared" si="1521"/>
        <v>0</v>
      </c>
      <c r="AGX558" s="51"/>
      <c r="AGY558" s="51"/>
      <c r="AGZ558" s="51"/>
      <c r="AHA558" s="25">
        <f t="shared" si="1522"/>
        <v>14211.18</v>
      </c>
      <c r="AHB558" s="25">
        <f t="shared" si="1523"/>
        <v>14521.52</v>
      </c>
      <c r="AHC558" s="25">
        <f t="shared" si="1524"/>
        <v>14521.52</v>
      </c>
      <c r="AHD558" s="51"/>
      <c r="AHE558" s="51"/>
      <c r="AHF558" s="51"/>
      <c r="AHG558" s="25">
        <f t="shared" si="1252"/>
        <v>0</v>
      </c>
      <c r="AHH558" s="25">
        <f t="shared" si="1252"/>
        <v>0</v>
      </c>
      <c r="AHI558" s="25">
        <f t="shared" si="1252"/>
        <v>0</v>
      </c>
      <c r="AHJ558" s="30"/>
      <c r="AHK558" s="30"/>
      <c r="AHL558" s="30"/>
      <c r="AHM558" s="51"/>
      <c r="AHN558" s="51"/>
      <c r="AHO558" s="51"/>
      <c r="AHP558" s="25">
        <f t="shared" si="1525"/>
        <v>0</v>
      </c>
      <c r="AHQ558" s="25">
        <f t="shared" si="1526"/>
        <v>0</v>
      </c>
      <c r="AHR558" s="25">
        <f t="shared" si="1527"/>
        <v>0</v>
      </c>
      <c r="AHS558" s="51"/>
      <c r="AHT558" s="51"/>
      <c r="AHU558" s="51"/>
      <c r="AHV558" s="25">
        <f t="shared" si="1528"/>
        <v>9024.48</v>
      </c>
      <c r="AHW558" s="25">
        <f t="shared" si="1529"/>
        <v>9172.44</v>
      </c>
      <c r="AHX558" s="25">
        <f t="shared" si="1530"/>
        <v>9172.44</v>
      </c>
      <c r="AHY558" s="51"/>
      <c r="AHZ558" s="51"/>
      <c r="AIA558" s="51"/>
      <c r="AIB558" s="25">
        <f t="shared" si="1253"/>
        <v>0</v>
      </c>
      <c r="AIC558" s="25">
        <f t="shared" si="1253"/>
        <v>0</v>
      </c>
      <c r="AID558" s="25">
        <f t="shared" si="1253"/>
        <v>0</v>
      </c>
      <c r="AIE558" s="30"/>
      <c r="AIF558" s="30"/>
      <c r="AIG558" s="30"/>
      <c r="AIH558" s="51"/>
      <c r="AII558" s="51"/>
      <c r="AIJ558" s="51"/>
      <c r="AIK558" s="25">
        <f t="shared" si="1531"/>
        <v>0</v>
      </c>
      <c r="AIL558" s="25">
        <f t="shared" si="1532"/>
        <v>0</v>
      </c>
      <c r="AIM558" s="25">
        <f t="shared" si="1533"/>
        <v>0</v>
      </c>
      <c r="AIN558" s="51"/>
      <c r="AIO558" s="51"/>
      <c r="AIP558" s="51"/>
      <c r="AIQ558" s="25">
        <f t="shared" si="1534"/>
        <v>0</v>
      </c>
      <c r="AIR558" s="25">
        <f t="shared" si="1535"/>
        <v>0</v>
      </c>
      <c r="AIS558" s="25">
        <f t="shared" si="1536"/>
        <v>0</v>
      </c>
      <c r="AIT558" s="51"/>
      <c r="AIU558" s="51"/>
      <c r="AIV558" s="51"/>
      <c r="AIW558" s="25">
        <f t="shared" si="1254"/>
        <v>0</v>
      </c>
      <c r="AIX558" s="25">
        <f t="shared" si="1254"/>
        <v>0</v>
      </c>
      <c r="AIY558" s="25">
        <f t="shared" si="1254"/>
        <v>0</v>
      </c>
      <c r="AIZ558" s="30"/>
      <c r="AJA558" s="30"/>
      <c r="AJB558" s="30"/>
      <c r="AJC558" s="51"/>
      <c r="AJD558" s="51"/>
      <c r="AJE558" s="51"/>
      <c r="AJF558" s="25">
        <f t="shared" si="1537"/>
        <v>0</v>
      </c>
      <c r="AJG558" s="25">
        <f t="shared" si="1538"/>
        <v>0</v>
      </c>
      <c r="AJH558" s="25">
        <f t="shared" si="1539"/>
        <v>0</v>
      </c>
      <c r="AJI558" s="51"/>
      <c r="AJJ558" s="51"/>
      <c r="AJK558" s="51"/>
      <c r="AJL558" s="25">
        <f t="shared" si="1540"/>
        <v>9668.27</v>
      </c>
      <c r="AJM558" s="25">
        <f t="shared" si="1541"/>
        <v>9814.18</v>
      </c>
      <c r="AJN558" s="25">
        <f t="shared" si="1542"/>
        <v>9814.18</v>
      </c>
      <c r="AJO558" s="51"/>
      <c r="AJP558" s="51"/>
      <c r="AJQ558" s="51"/>
      <c r="AJR558" s="25">
        <f t="shared" si="1255"/>
        <v>0</v>
      </c>
      <c r="AJS558" s="25">
        <f t="shared" si="1255"/>
        <v>0</v>
      </c>
      <c r="AJT558" s="25">
        <f t="shared" si="1255"/>
        <v>0</v>
      </c>
      <c r="AJU558" s="30"/>
      <c r="AJV558" s="30"/>
      <c r="AJW558" s="30"/>
      <c r="AJX558" s="51"/>
      <c r="AJY558" s="51"/>
      <c r="AJZ558" s="51"/>
      <c r="AKA558" s="25">
        <f t="shared" si="1543"/>
        <v>0</v>
      </c>
      <c r="AKB558" s="25">
        <f t="shared" si="1544"/>
        <v>0</v>
      </c>
      <c r="AKC558" s="25">
        <f t="shared" si="1545"/>
        <v>0</v>
      </c>
      <c r="AKD558" s="51"/>
      <c r="AKE558" s="51"/>
      <c r="AKF558" s="51"/>
      <c r="AKG558" s="25">
        <f t="shared" si="1546"/>
        <v>9336.49</v>
      </c>
      <c r="AKH558" s="25">
        <f t="shared" si="1547"/>
        <v>9650</v>
      </c>
      <c r="AKI558" s="25">
        <f t="shared" si="1548"/>
        <v>9650</v>
      </c>
      <c r="AKJ558" s="51"/>
      <c r="AKK558" s="51"/>
      <c r="AKL558" s="51"/>
      <c r="AKM558" s="25">
        <f t="shared" si="1256"/>
        <v>0</v>
      </c>
      <c r="AKN558" s="25">
        <f t="shared" si="1256"/>
        <v>0</v>
      </c>
      <c r="AKO558" s="25">
        <f t="shared" si="1256"/>
        <v>0</v>
      </c>
      <c r="AKP558" s="30"/>
      <c r="AKQ558" s="30"/>
      <c r="AKR558" s="30"/>
      <c r="AKS558" s="51"/>
      <c r="AKT558" s="51"/>
      <c r="AKU558" s="51"/>
      <c r="AKV558" s="25">
        <f t="shared" si="1549"/>
        <v>0</v>
      </c>
      <c r="AKW558" s="25">
        <f t="shared" si="1550"/>
        <v>0</v>
      </c>
      <c r="AKX558" s="25">
        <f t="shared" si="1551"/>
        <v>0</v>
      </c>
      <c r="AKY558" s="51"/>
      <c r="AKZ558" s="51"/>
      <c r="ALA558" s="51"/>
      <c r="ALB558" s="25">
        <f t="shared" si="1552"/>
        <v>9341.14</v>
      </c>
      <c r="ALC558" s="25">
        <f t="shared" si="1553"/>
        <v>9559.81</v>
      </c>
      <c r="ALD558" s="25">
        <f t="shared" si="1554"/>
        <v>9559.81</v>
      </c>
      <c r="ALE558" s="51"/>
      <c r="ALF558" s="51"/>
      <c r="ALG558" s="51"/>
      <c r="ALH558" s="25">
        <f t="shared" si="1257"/>
        <v>0</v>
      </c>
      <c r="ALI558" s="25">
        <f t="shared" si="1257"/>
        <v>0</v>
      </c>
      <c r="ALJ558" s="25">
        <f t="shared" si="1257"/>
        <v>0</v>
      </c>
      <c r="ALK558" s="30"/>
      <c r="ALL558" s="30"/>
      <c r="ALM558" s="30"/>
      <c r="ALN558" s="51"/>
      <c r="ALO558" s="51"/>
      <c r="ALP558" s="51"/>
      <c r="ALQ558" s="25">
        <f t="shared" si="1555"/>
        <v>0</v>
      </c>
      <c r="ALR558" s="25">
        <f t="shared" si="1556"/>
        <v>0</v>
      </c>
      <c r="ALS558" s="25">
        <f t="shared" si="1557"/>
        <v>0</v>
      </c>
      <c r="ALT558" s="51"/>
      <c r="ALU558" s="51"/>
      <c r="ALV558" s="51"/>
      <c r="ALW558" s="25">
        <f t="shared" si="1558"/>
        <v>11046.28</v>
      </c>
      <c r="ALX558" s="25">
        <f t="shared" si="1559"/>
        <v>11206.83</v>
      </c>
      <c r="ALY558" s="25">
        <f t="shared" si="1560"/>
        <v>11206.83</v>
      </c>
      <c r="ALZ558" s="51"/>
      <c r="AMA558" s="51"/>
      <c r="AMB558" s="51"/>
      <c r="AMC558" s="25">
        <f t="shared" si="1258"/>
        <v>0</v>
      </c>
      <c r="AMD558" s="25">
        <f t="shared" si="1258"/>
        <v>0</v>
      </c>
      <c r="AME558" s="25">
        <f t="shared" si="125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61"/>
        <v>42740.9</v>
      </c>
      <c r="AMM558" s="25">
        <f t="shared" si="1562"/>
        <v>42740.9</v>
      </c>
      <c r="AMN558" s="25">
        <f t="shared" si="1563"/>
        <v>42740.9</v>
      </c>
      <c r="AMO558" s="51"/>
      <c r="AMP558" s="51"/>
      <c r="AMQ558" s="51"/>
      <c r="AMR558" s="25">
        <f t="shared" si="1564"/>
        <v>9173.7099999999991</v>
      </c>
      <c r="AMS558" s="25">
        <f t="shared" si="1565"/>
        <v>9446.42</v>
      </c>
      <c r="AMT558" s="25">
        <f t="shared" si="1566"/>
        <v>9446.42</v>
      </c>
      <c r="AMU558" s="51"/>
      <c r="AMV558" s="51"/>
      <c r="AMW558" s="51"/>
      <c r="AMX558" s="25">
        <f t="shared" si="1259"/>
        <v>18347.419999999998</v>
      </c>
      <c r="AMY558" s="25">
        <f t="shared" si="1259"/>
        <v>18892.84</v>
      </c>
      <c r="AMZ558" s="25">
        <f t="shared" si="1259"/>
        <v>18892.84</v>
      </c>
      <c r="ANA558" s="30"/>
      <c r="ANB558" s="30"/>
      <c r="ANC558" s="30"/>
      <c r="AND558" s="51"/>
      <c r="ANE558" s="51"/>
      <c r="ANF558" s="51"/>
      <c r="ANG558" s="25">
        <f t="shared" si="1567"/>
        <v>0</v>
      </c>
      <c r="ANH558" s="25">
        <f t="shared" si="1568"/>
        <v>0</v>
      </c>
      <c r="ANI558" s="25">
        <f t="shared" si="1569"/>
        <v>0</v>
      </c>
      <c r="ANJ558" s="51"/>
      <c r="ANK558" s="51"/>
      <c r="ANL558" s="51"/>
      <c r="ANM558" s="25">
        <f t="shared" si="1570"/>
        <v>16114.56</v>
      </c>
      <c r="ANN558" s="25">
        <f t="shared" si="1571"/>
        <v>0</v>
      </c>
      <c r="ANO558" s="25">
        <f t="shared" si="1572"/>
        <v>0</v>
      </c>
      <c r="ANP558" s="51"/>
      <c r="ANQ558" s="51"/>
      <c r="ANR558" s="51"/>
      <c r="ANS558" s="25">
        <f t="shared" si="1260"/>
        <v>0</v>
      </c>
      <c r="ANT558" s="25">
        <f t="shared" si="1260"/>
        <v>0</v>
      </c>
      <c r="ANU558" s="25">
        <f t="shared" si="126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73"/>
        <v>64111.35</v>
      </c>
      <c r="AOC558" s="25">
        <f t="shared" si="1574"/>
        <v>64111.35</v>
      </c>
      <c r="AOD558" s="25">
        <f t="shared" si="1575"/>
        <v>64111.35</v>
      </c>
      <c r="AOE558" s="51"/>
      <c r="AOF558" s="51"/>
      <c r="AOG558" s="51"/>
      <c r="AOH558" s="25">
        <f t="shared" si="1576"/>
        <v>9488.69</v>
      </c>
      <c r="AOI558" s="25">
        <f t="shared" si="1577"/>
        <v>9784.5300000000007</v>
      </c>
      <c r="AOJ558" s="25">
        <f t="shared" si="1578"/>
        <v>9784.5300000000007</v>
      </c>
      <c r="AOK558" s="51"/>
      <c r="AOL558" s="51"/>
      <c r="AOM558" s="51"/>
      <c r="AON558" s="25">
        <f t="shared" si="1261"/>
        <v>28466.07</v>
      </c>
      <c r="AOO558" s="25">
        <f t="shared" si="1261"/>
        <v>29353.59</v>
      </c>
      <c r="AOP558" s="25">
        <f t="shared" si="1261"/>
        <v>29353.59</v>
      </c>
      <c r="AOQ558" s="30"/>
      <c r="AOR558" s="30"/>
      <c r="AOS558" s="30"/>
      <c r="AOT558" s="51"/>
      <c r="AOU558" s="51"/>
      <c r="AOV558" s="51"/>
      <c r="AOW558" s="25">
        <f t="shared" si="1579"/>
        <v>0</v>
      </c>
      <c r="AOX558" s="25">
        <f t="shared" si="1580"/>
        <v>0</v>
      </c>
      <c r="AOY558" s="25">
        <f t="shared" si="1581"/>
        <v>0</v>
      </c>
      <c r="AOZ558" s="51"/>
      <c r="APA558" s="51"/>
      <c r="APB558" s="51"/>
      <c r="APC558" s="25">
        <f t="shared" si="1582"/>
        <v>10668.99</v>
      </c>
      <c r="APD558" s="25">
        <f t="shared" si="1583"/>
        <v>11148.97</v>
      </c>
      <c r="APE558" s="25">
        <f t="shared" si="1584"/>
        <v>11148.97</v>
      </c>
      <c r="APF558" s="51"/>
      <c r="APG558" s="51"/>
      <c r="APH558" s="51"/>
      <c r="API558" s="25">
        <f t="shared" si="1262"/>
        <v>0</v>
      </c>
      <c r="APJ558" s="25">
        <f t="shared" si="1262"/>
        <v>0</v>
      </c>
      <c r="APK558" s="25">
        <f t="shared" si="126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85"/>
        <v>21370.45</v>
      </c>
      <c r="APS558" s="25">
        <f t="shared" si="1586"/>
        <v>21370.45</v>
      </c>
      <c r="APT558" s="25">
        <f t="shared" si="1587"/>
        <v>21370.45</v>
      </c>
      <c r="APU558" s="51"/>
      <c r="APV558" s="51"/>
      <c r="APW558" s="51"/>
      <c r="APX558" s="25">
        <f t="shared" si="1588"/>
        <v>9362.34</v>
      </c>
      <c r="APY558" s="25">
        <f t="shared" si="1589"/>
        <v>9622.9699999999993</v>
      </c>
      <c r="APZ558" s="25">
        <f t="shared" si="1590"/>
        <v>9622.9699999999993</v>
      </c>
      <c r="AQA558" s="51"/>
      <c r="AQB558" s="51"/>
      <c r="AQC558" s="51"/>
      <c r="AQD558" s="25">
        <f t="shared" si="1263"/>
        <v>9362.34</v>
      </c>
      <c r="AQE558" s="25">
        <f t="shared" si="1263"/>
        <v>9622.9699999999993</v>
      </c>
      <c r="AQF558" s="25">
        <f t="shared" si="1263"/>
        <v>9622.9699999999993</v>
      </c>
      <c r="AQG558" s="30"/>
      <c r="AQH558" s="30"/>
      <c r="AQI558" s="30"/>
      <c r="AQJ558" s="51"/>
      <c r="AQK558" s="51"/>
      <c r="AQL558" s="51"/>
      <c r="AQM558" s="25">
        <f t="shared" si="1591"/>
        <v>0</v>
      </c>
      <c r="AQN558" s="25">
        <f t="shared" si="1592"/>
        <v>0</v>
      </c>
      <c r="AQO558" s="25">
        <f t="shared" si="1593"/>
        <v>0</v>
      </c>
      <c r="AQP558" s="51"/>
      <c r="AQQ558" s="51"/>
      <c r="AQR558" s="51"/>
      <c r="AQS558" s="25">
        <f t="shared" si="1594"/>
        <v>8580.5400000000009</v>
      </c>
      <c r="AQT558" s="25">
        <f t="shared" si="1595"/>
        <v>8854.7900000000009</v>
      </c>
      <c r="AQU558" s="25">
        <f t="shared" si="1596"/>
        <v>8854.7900000000009</v>
      </c>
      <c r="AQV558" s="51"/>
      <c r="AQW558" s="51"/>
      <c r="AQX558" s="51"/>
      <c r="AQY558" s="25">
        <f t="shared" si="1264"/>
        <v>0</v>
      </c>
      <c r="AQZ558" s="25">
        <f t="shared" si="1264"/>
        <v>0</v>
      </c>
      <c r="ARA558" s="25">
        <f t="shared" si="126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597"/>
        <v>21370.45</v>
      </c>
      <c r="ARI558" s="25">
        <f t="shared" si="1598"/>
        <v>21370.45</v>
      </c>
      <c r="ARJ558" s="25">
        <f t="shared" si="1599"/>
        <v>21370.45</v>
      </c>
      <c r="ARK558" s="51"/>
      <c r="ARL558" s="51"/>
      <c r="ARM558" s="51"/>
      <c r="ARN558" s="25">
        <f t="shared" si="1600"/>
        <v>8991.6299999999992</v>
      </c>
      <c r="ARO558" s="25">
        <f t="shared" si="1601"/>
        <v>9008.1299999999992</v>
      </c>
      <c r="ARP558" s="25">
        <f t="shared" si="1602"/>
        <v>9008.1299999999992</v>
      </c>
      <c r="ARQ558" s="51"/>
      <c r="ARR558" s="51"/>
      <c r="ARS558" s="51"/>
      <c r="ART558" s="25">
        <f t="shared" si="1265"/>
        <v>8991.6299999999992</v>
      </c>
      <c r="ARU558" s="25">
        <f t="shared" si="1265"/>
        <v>9008.1299999999992</v>
      </c>
      <c r="ARV558" s="25">
        <f t="shared" si="126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03"/>
        <v>42740.9</v>
      </c>
      <c r="ASD558" s="25">
        <f t="shared" si="1604"/>
        <v>42740.9</v>
      </c>
      <c r="ASE558" s="25">
        <f t="shared" si="1605"/>
        <v>42740.9</v>
      </c>
      <c r="ASF558" s="51"/>
      <c r="ASG558" s="51"/>
      <c r="ASH558" s="51"/>
      <c r="ASI558" s="25">
        <f t="shared" si="1606"/>
        <v>9536.57</v>
      </c>
      <c r="ASJ558" s="25">
        <f t="shared" si="1607"/>
        <v>8431.51</v>
      </c>
      <c r="ASK558" s="25">
        <f t="shared" si="1608"/>
        <v>8431.51</v>
      </c>
      <c r="ASL558" s="51"/>
      <c r="ASM558" s="51"/>
      <c r="ASN558" s="51"/>
      <c r="ASO558" s="25">
        <f t="shared" si="1266"/>
        <v>19073.14</v>
      </c>
      <c r="ASP558" s="25">
        <f t="shared" si="1266"/>
        <v>16863.02</v>
      </c>
      <c r="ASQ558" s="25">
        <f t="shared" si="1266"/>
        <v>16863.02</v>
      </c>
      <c r="ASR558" s="30"/>
      <c r="ASS558" s="30"/>
      <c r="AST558" s="30"/>
      <c r="ASU558" s="51"/>
      <c r="ASV558" s="51"/>
      <c r="ASW558" s="51"/>
      <c r="ASX558" s="25">
        <f t="shared" si="1609"/>
        <v>0</v>
      </c>
      <c r="ASY558" s="25">
        <f t="shared" si="1610"/>
        <v>0</v>
      </c>
      <c r="ASZ558" s="25">
        <f t="shared" si="1611"/>
        <v>0</v>
      </c>
      <c r="ATA558" s="51"/>
      <c r="ATB558" s="51"/>
      <c r="ATC558" s="51"/>
      <c r="ATD558" s="25">
        <f t="shared" si="1612"/>
        <v>8076.96</v>
      </c>
      <c r="ATE558" s="25">
        <f t="shared" si="1613"/>
        <v>8480.8799999999992</v>
      </c>
      <c r="ATF558" s="25">
        <f t="shared" si="1614"/>
        <v>8480.8799999999992</v>
      </c>
      <c r="ATG558" s="51"/>
      <c r="ATH558" s="51"/>
      <c r="ATI558" s="51"/>
      <c r="ATJ558" s="25">
        <f t="shared" si="1267"/>
        <v>0</v>
      </c>
      <c r="ATK558" s="25">
        <f t="shared" si="1267"/>
        <v>0</v>
      </c>
      <c r="ATL558" s="25">
        <f t="shared" si="126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15"/>
        <v>42740.9</v>
      </c>
      <c r="ATT558" s="25">
        <f t="shared" si="1616"/>
        <v>42740.9</v>
      </c>
      <c r="ATU558" s="25">
        <f t="shared" si="1617"/>
        <v>42740.9</v>
      </c>
      <c r="ATV558" s="51"/>
      <c r="ATW558" s="51"/>
      <c r="ATX558" s="51"/>
      <c r="ATY558" s="25">
        <f t="shared" si="1618"/>
        <v>8982.3700000000008</v>
      </c>
      <c r="ATZ558" s="25">
        <f t="shared" si="1619"/>
        <v>7250.02</v>
      </c>
      <c r="AUA558" s="25">
        <f t="shared" si="1620"/>
        <v>7250.02</v>
      </c>
      <c r="AUB558" s="51"/>
      <c r="AUC558" s="51"/>
      <c r="AUD558" s="51"/>
      <c r="AUE558" s="25">
        <f t="shared" si="1268"/>
        <v>17964.740000000002</v>
      </c>
      <c r="AUF558" s="25">
        <f t="shared" si="1268"/>
        <v>14500.04</v>
      </c>
      <c r="AUG558" s="25">
        <f t="shared" si="1268"/>
        <v>14500.04</v>
      </c>
      <c r="AUH558" s="30"/>
      <c r="AUI558" s="30"/>
      <c r="AUJ558" s="30"/>
      <c r="AUK558" s="51"/>
      <c r="AUL558" s="51"/>
      <c r="AUM558" s="51"/>
      <c r="AUN558" s="25">
        <f t="shared" si="1621"/>
        <v>0</v>
      </c>
      <c r="AUO558" s="25">
        <f t="shared" si="1622"/>
        <v>0</v>
      </c>
      <c r="AUP558" s="25">
        <f t="shared" si="1623"/>
        <v>0</v>
      </c>
      <c r="AUQ558" s="51"/>
      <c r="AUR558" s="51"/>
      <c r="AUS558" s="51"/>
      <c r="AUT558" s="25">
        <f t="shared" si="1624"/>
        <v>9848.01</v>
      </c>
      <c r="AUU558" s="25">
        <f t="shared" si="1625"/>
        <v>7867.69</v>
      </c>
      <c r="AUV558" s="25">
        <f t="shared" si="1626"/>
        <v>7867.69</v>
      </c>
      <c r="AUW558" s="51"/>
      <c r="AUX558" s="51"/>
      <c r="AUY558" s="51"/>
      <c r="AUZ558" s="25">
        <f t="shared" si="1269"/>
        <v>0</v>
      </c>
      <c r="AVA558" s="25">
        <f t="shared" si="1269"/>
        <v>0</v>
      </c>
      <c r="AVB558" s="25">
        <f t="shared" si="1269"/>
        <v>0</v>
      </c>
      <c r="AVC558" s="59">
        <f t="shared" si="1270"/>
        <v>43</v>
      </c>
      <c r="AVD558" s="59">
        <f t="shared" si="1270"/>
        <v>43</v>
      </c>
      <c r="AVE558" s="59">
        <f t="shared" si="1270"/>
        <v>43</v>
      </c>
      <c r="AVF558" s="25">
        <f t="shared" si="1270"/>
        <v>0</v>
      </c>
      <c r="AVG558" s="25">
        <f t="shared" si="1270"/>
        <v>0</v>
      </c>
      <c r="AVH558" s="25">
        <f t="shared" si="1270"/>
        <v>0</v>
      </c>
      <c r="AVI558" s="25">
        <f t="shared" si="1270"/>
        <v>918929.35</v>
      </c>
      <c r="AVJ558" s="25">
        <f t="shared" si="1270"/>
        <v>918929.35</v>
      </c>
      <c r="AVK558" s="25">
        <f t="shared" si="1270"/>
        <v>918929.35</v>
      </c>
      <c r="AVL558" s="51"/>
      <c r="AVM558" s="51"/>
      <c r="AVN558" s="51"/>
      <c r="AVO558" s="25"/>
      <c r="AVP558" s="25"/>
      <c r="AVQ558" s="25"/>
      <c r="AVR558" s="25">
        <f t="shared" si="1271"/>
        <v>0</v>
      </c>
      <c r="AVS558" s="25">
        <f t="shared" si="1271"/>
        <v>0</v>
      </c>
      <c r="AVT558" s="25">
        <f t="shared" si="1271"/>
        <v>0</v>
      </c>
      <c r="AVU558" s="25">
        <f t="shared" si="1271"/>
        <v>418586.39</v>
      </c>
      <c r="AVV558" s="25">
        <f t="shared" si="1271"/>
        <v>420419.2</v>
      </c>
      <c r="AVW558" s="25">
        <f t="shared" si="1271"/>
        <v>420419.2</v>
      </c>
    </row>
    <row r="559" spans="1:1271" ht="24">
      <c r="A559" s="26" t="s">
        <v>188</v>
      </c>
      <c r="B559" s="88" t="s">
        <v>93</v>
      </c>
      <c r="C559" s="5"/>
      <c r="D559" s="121"/>
      <c r="E559" s="77"/>
      <c r="F559" s="38"/>
      <c r="G559" s="38"/>
      <c r="H559" s="38"/>
      <c r="I559" s="25">
        <f t="shared" si="1272"/>
        <v>21370.45</v>
      </c>
      <c r="J559" s="25">
        <f t="shared" si="1272"/>
        <v>21370.45</v>
      </c>
      <c r="K559" s="25">
        <f t="shared" si="1272"/>
        <v>21370.45</v>
      </c>
      <c r="L559" s="30"/>
      <c r="M559" s="30"/>
      <c r="N559" s="30"/>
      <c r="O559" s="51"/>
      <c r="P559" s="51"/>
      <c r="Q559" s="51"/>
      <c r="R559" s="25">
        <f t="shared" si="1273"/>
        <v>0</v>
      </c>
      <c r="S559" s="25">
        <f t="shared" si="1274"/>
        <v>0</v>
      </c>
      <c r="T559" s="25">
        <f t="shared" si="1275"/>
        <v>0</v>
      </c>
      <c r="U559" s="51"/>
      <c r="V559" s="51"/>
      <c r="W559" s="51"/>
      <c r="X559" s="25">
        <f t="shared" si="1276"/>
        <v>17099.82</v>
      </c>
      <c r="Y559" s="25">
        <f t="shared" si="1277"/>
        <v>0</v>
      </c>
      <c r="Z559" s="25">
        <f t="shared" si="1278"/>
        <v>0</v>
      </c>
      <c r="AA559" s="51"/>
      <c r="AB559" s="51"/>
      <c r="AC559" s="51"/>
      <c r="AD559" s="25">
        <f t="shared" si="1211"/>
        <v>0</v>
      </c>
      <c r="AE559" s="25">
        <f t="shared" si="1211"/>
        <v>0</v>
      </c>
      <c r="AF559" s="25">
        <f t="shared" si="121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79"/>
        <v>149593.15</v>
      </c>
      <c r="AN559" s="25">
        <f t="shared" si="1280"/>
        <v>149593.15</v>
      </c>
      <c r="AO559" s="25">
        <f t="shared" si="1281"/>
        <v>149593.15</v>
      </c>
      <c r="AP559" s="51"/>
      <c r="AQ559" s="51"/>
      <c r="AR559" s="51"/>
      <c r="AS559" s="25">
        <f t="shared" si="1282"/>
        <v>10521.3</v>
      </c>
      <c r="AT559" s="25">
        <f t="shared" si="1283"/>
        <v>8094.24</v>
      </c>
      <c r="AU559" s="25">
        <f t="shared" si="1284"/>
        <v>8094.24</v>
      </c>
      <c r="AV559" s="51"/>
      <c r="AW559" s="51"/>
      <c r="AX559" s="51"/>
      <c r="AY559" s="25">
        <f t="shared" si="1212"/>
        <v>73649.100000000006</v>
      </c>
      <c r="AZ559" s="25">
        <f t="shared" si="1212"/>
        <v>56659.68</v>
      </c>
      <c r="BA559" s="25">
        <f t="shared" si="121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85"/>
        <v>21370.45</v>
      </c>
      <c r="BI559" s="25">
        <f t="shared" si="1286"/>
        <v>21370.45</v>
      </c>
      <c r="BJ559" s="25">
        <f t="shared" si="1287"/>
        <v>21370.45</v>
      </c>
      <c r="BK559" s="51"/>
      <c r="BL559" s="51"/>
      <c r="BM559" s="51"/>
      <c r="BN559" s="25">
        <f t="shared" si="1288"/>
        <v>10173.01</v>
      </c>
      <c r="BO559" s="25">
        <f t="shared" si="1289"/>
        <v>10825.94</v>
      </c>
      <c r="BP559" s="25">
        <f t="shared" si="1290"/>
        <v>10825.94</v>
      </c>
      <c r="BQ559" s="51"/>
      <c r="BR559" s="51"/>
      <c r="BS559" s="51"/>
      <c r="BT559" s="25">
        <f t="shared" si="1213"/>
        <v>10173.01</v>
      </c>
      <c r="BU559" s="25">
        <f t="shared" si="1213"/>
        <v>10825.94</v>
      </c>
      <c r="BV559" s="25">
        <f t="shared" si="1213"/>
        <v>10825.94</v>
      </c>
      <c r="BW559" s="30"/>
      <c r="BX559" s="30"/>
      <c r="BY559" s="30"/>
      <c r="BZ559" s="51"/>
      <c r="CA559" s="51"/>
      <c r="CB559" s="51"/>
      <c r="CC559" s="25">
        <f t="shared" si="1291"/>
        <v>0</v>
      </c>
      <c r="CD559" s="25">
        <f t="shared" si="1292"/>
        <v>0</v>
      </c>
      <c r="CE559" s="25">
        <f t="shared" si="1293"/>
        <v>0</v>
      </c>
      <c r="CF559" s="51"/>
      <c r="CG559" s="51"/>
      <c r="CH559" s="51"/>
      <c r="CI559" s="25">
        <f t="shared" si="1294"/>
        <v>0</v>
      </c>
      <c r="CJ559" s="25">
        <f t="shared" si="1295"/>
        <v>0</v>
      </c>
      <c r="CK559" s="25">
        <f t="shared" si="1296"/>
        <v>0</v>
      </c>
      <c r="CL559" s="51"/>
      <c r="CM559" s="51"/>
      <c r="CN559" s="51"/>
      <c r="CO559" s="25">
        <f t="shared" si="1214"/>
        <v>0</v>
      </c>
      <c r="CP559" s="25">
        <f t="shared" si="1214"/>
        <v>0</v>
      </c>
      <c r="CQ559" s="25">
        <f t="shared" si="1214"/>
        <v>0</v>
      </c>
      <c r="CR559" s="30"/>
      <c r="CS559" s="30"/>
      <c r="CT559" s="30"/>
      <c r="CU559" s="51"/>
      <c r="CV559" s="51"/>
      <c r="CW559" s="51"/>
      <c r="CX559" s="25">
        <f t="shared" si="1297"/>
        <v>0</v>
      </c>
      <c r="CY559" s="25">
        <f t="shared" si="1298"/>
        <v>0</v>
      </c>
      <c r="CZ559" s="25">
        <f t="shared" si="1299"/>
        <v>0</v>
      </c>
      <c r="DA559" s="51"/>
      <c r="DB559" s="51"/>
      <c r="DC559" s="51"/>
      <c r="DD559" s="25">
        <f t="shared" si="1300"/>
        <v>11626.96</v>
      </c>
      <c r="DE559" s="25">
        <f t="shared" si="1301"/>
        <v>12075.89</v>
      </c>
      <c r="DF559" s="25">
        <f t="shared" si="1302"/>
        <v>12075.89</v>
      </c>
      <c r="DG559" s="51"/>
      <c r="DH559" s="51"/>
      <c r="DI559" s="51"/>
      <c r="DJ559" s="25">
        <f t="shared" si="1215"/>
        <v>0</v>
      </c>
      <c r="DK559" s="25">
        <f t="shared" si="1215"/>
        <v>0</v>
      </c>
      <c r="DL559" s="25">
        <f t="shared" si="1215"/>
        <v>0</v>
      </c>
      <c r="DM559" s="30"/>
      <c r="DN559" s="30"/>
      <c r="DO559" s="30"/>
      <c r="DP559" s="51"/>
      <c r="DQ559" s="51"/>
      <c r="DR559" s="51"/>
      <c r="DS559" s="25">
        <f t="shared" si="1303"/>
        <v>0</v>
      </c>
      <c r="DT559" s="25">
        <f t="shared" si="1304"/>
        <v>0</v>
      </c>
      <c r="DU559" s="25">
        <f t="shared" si="1305"/>
        <v>0</v>
      </c>
      <c r="DV559" s="51"/>
      <c r="DW559" s="51"/>
      <c r="DX559" s="51"/>
      <c r="DY559" s="25">
        <f t="shared" si="1306"/>
        <v>12218.78</v>
      </c>
      <c r="DZ559" s="25">
        <f t="shared" si="1307"/>
        <v>12656.77</v>
      </c>
      <c r="EA559" s="25">
        <f t="shared" si="1308"/>
        <v>12656.77</v>
      </c>
      <c r="EB559" s="51"/>
      <c r="EC559" s="51"/>
      <c r="ED559" s="51"/>
      <c r="EE559" s="25">
        <f t="shared" si="1216"/>
        <v>0</v>
      </c>
      <c r="EF559" s="25">
        <f t="shared" si="1216"/>
        <v>0</v>
      </c>
      <c r="EG559" s="25">
        <f t="shared" si="121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09"/>
        <v>42740.9</v>
      </c>
      <c r="EO559" s="25">
        <f t="shared" si="1310"/>
        <v>42740.9</v>
      </c>
      <c r="EP559" s="25">
        <f t="shared" si="1311"/>
        <v>42740.9</v>
      </c>
      <c r="EQ559" s="51"/>
      <c r="ER559" s="51"/>
      <c r="ES559" s="51"/>
      <c r="ET559" s="25">
        <f t="shared" si="1312"/>
        <v>12511.87</v>
      </c>
      <c r="EU559" s="25">
        <f t="shared" si="1313"/>
        <v>12876.67</v>
      </c>
      <c r="EV559" s="25">
        <f t="shared" si="1314"/>
        <v>12876.67</v>
      </c>
      <c r="EW559" s="51"/>
      <c r="EX559" s="51"/>
      <c r="EY559" s="51"/>
      <c r="EZ559" s="25">
        <f t="shared" si="1217"/>
        <v>25023.74</v>
      </c>
      <c r="FA559" s="25">
        <f t="shared" si="1217"/>
        <v>25753.34</v>
      </c>
      <c r="FB559" s="25">
        <f t="shared" si="121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15"/>
        <v>21370.45</v>
      </c>
      <c r="FJ559" s="25">
        <f t="shared" si="1316"/>
        <v>21370.45</v>
      </c>
      <c r="FK559" s="25">
        <f t="shared" si="1317"/>
        <v>21370.45</v>
      </c>
      <c r="FL559" s="51"/>
      <c r="FM559" s="51"/>
      <c r="FN559" s="51"/>
      <c r="FO559" s="25">
        <f t="shared" si="1318"/>
        <v>9971.81</v>
      </c>
      <c r="FP559" s="25">
        <f t="shared" si="1319"/>
        <v>9468.3700000000008</v>
      </c>
      <c r="FQ559" s="25">
        <f t="shared" si="1320"/>
        <v>9468.3700000000008</v>
      </c>
      <c r="FR559" s="51"/>
      <c r="FS559" s="51"/>
      <c r="FT559" s="51"/>
      <c r="FU559" s="25">
        <f t="shared" si="1218"/>
        <v>9971.81</v>
      </c>
      <c r="FV559" s="25">
        <f t="shared" si="1218"/>
        <v>9468.3700000000008</v>
      </c>
      <c r="FW559" s="25">
        <f t="shared" si="1218"/>
        <v>9468.3700000000008</v>
      </c>
      <c r="FX559" s="30">
        <f>1-1</f>
        <v>0</v>
      </c>
      <c r="FY559" s="30">
        <f t="shared" ref="FY559:FZ559" si="1633">1-1</f>
        <v>0</v>
      </c>
      <c r="FZ559" s="30">
        <f t="shared" si="1633"/>
        <v>0</v>
      </c>
      <c r="GA559" s="51"/>
      <c r="GB559" s="51"/>
      <c r="GC559" s="51"/>
      <c r="GD559" s="25">
        <f t="shared" si="1321"/>
        <v>0</v>
      </c>
      <c r="GE559" s="25">
        <f t="shared" si="1322"/>
        <v>0</v>
      </c>
      <c r="GF559" s="25">
        <f t="shared" si="1323"/>
        <v>0</v>
      </c>
      <c r="GG559" s="51"/>
      <c r="GH559" s="51"/>
      <c r="GI559" s="51"/>
      <c r="GJ559" s="25">
        <f t="shared" si="1324"/>
        <v>0</v>
      </c>
      <c r="GK559" s="25">
        <f t="shared" si="1325"/>
        <v>0</v>
      </c>
      <c r="GL559" s="25">
        <f t="shared" si="1326"/>
        <v>0</v>
      </c>
      <c r="GM559" s="51"/>
      <c r="GN559" s="51"/>
      <c r="GO559" s="51"/>
      <c r="GP559" s="25">
        <f t="shared" si="1219"/>
        <v>0</v>
      </c>
      <c r="GQ559" s="25">
        <f t="shared" si="1219"/>
        <v>0</v>
      </c>
      <c r="GR559" s="25">
        <f t="shared" si="121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27"/>
        <v>42740.9</v>
      </c>
      <c r="GZ559" s="25">
        <f t="shared" si="1328"/>
        <v>42740.9</v>
      </c>
      <c r="HA559" s="25">
        <f t="shared" si="1329"/>
        <v>42740.9</v>
      </c>
      <c r="HB559" s="51"/>
      <c r="HC559" s="51"/>
      <c r="HD559" s="51"/>
      <c r="HE559" s="25">
        <f t="shared" si="1330"/>
        <v>13584.89</v>
      </c>
      <c r="HF559" s="25">
        <f t="shared" si="1331"/>
        <v>17144.91</v>
      </c>
      <c r="HG559" s="25">
        <f t="shared" si="1332"/>
        <v>17144.91</v>
      </c>
      <c r="HH559" s="51"/>
      <c r="HI559" s="51"/>
      <c r="HJ559" s="51"/>
      <c r="HK559" s="25">
        <f t="shared" si="1220"/>
        <v>27169.78</v>
      </c>
      <c r="HL559" s="25">
        <f t="shared" si="1220"/>
        <v>34289.82</v>
      </c>
      <c r="HM559" s="25">
        <f t="shared" si="1220"/>
        <v>34289.82</v>
      </c>
      <c r="HN559" s="30"/>
      <c r="HO559" s="30"/>
      <c r="HP559" s="30"/>
      <c r="HQ559" s="51"/>
      <c r="HR559" s="51"/>
      <c r="HS559" s="51"/>
      <c r="HT559" s="25">
        <f t="shared" si="1333"/>
        <v>0</v>
      </c>
      <c r="HU559" s="25">
        <f t="shared" si="1334"/>
        <v>0</v>
      </c>
      <c r="HV559" s="25">
        <f t="shared" si="1335"/>
        <v>0</v>
      </c>
      <c r="HW559" s="51"/>
      <c r="HX559" s="51"/>
      <c r="HY559" s="51"/>
      <c r="HZ559" s="25">
        <f t="shared" si="1336"/>
        <v>9200.44</v>
      </c>
      <c r="IA559" s="25">
        <f t="shared" si="1337"/>
        <v>9258.58</v>
      </c>
      <c r="IB559" s="25">
        <f t="shared" si="1338"/>
        <v>9258.58</v>
      </c>
      <c r="IC559" s="51"/>
      <c r="ID559" s="51"/>
      <c r="IE559" s="51"/>
      <c r="IF559" s="25">
        <f t="shared" si="1221"/>
        <v>0</v>
      </c>
      <c r="IG559" s="25">
        <f t="shared" si="1221"/>
        <v>0</v>
      </c>
      <c r="IH559" s="25">
        <f t="shared" si="1221"/>
        <v>0</v>
      </c>
      <c r="II559" s="30"/>
      <c r="IJ559" s="30"/>
      <c r="IK559" s="30"/>
      <c r="IL559" s="51"/>
      <c r="IM559" s="51"/>
      <c r="IN559" s="51"/>
      <c r="IO559" s="25">
        <f t="shared" si="1339"/>
        <v>0</v>
      </c>
      <c r="IP559" s="25">
        <f t="shared" si="1340"/>
        <v>0</v>
      </c>
      <c r="IQ559" s="25">
        <f t="shared" si="1341"/>
        <v>0</v>
      </c>
      <c r="IR559" s="51"/>
      <c r="IS559" s="51"/>
      <c r="IT559" s="51"/>
      <c r="IU559" s="25">
        <f t="shared" si="1342"/>
        <v>9936.94</v>
      </c>
      <c r="IV559" s="25">
        <f t="shared" si="1343"/>
        <v>10195.280000000001</v>
      </c>
      <c r="IW559" s="25">
        <f t="shared" si="1344"/>
        <v>10195.280000000001</v>
      </c>
      <c r="IX559" s="51"/>
      <c r="IY559" s="51"/>
      <c r="IZ559" s="51"/>
      <c r="JA559" s="25">
        <f t="shared" si="1222"/>
        <v>0</v>
      </c>
      <c r="JB559" s="25">
        <f t="shared" si="1222"/>
        <v>0</v>
      </c>
      <c r="JC559" s="25">
        <f t="shared" si="1222"/>
        <v>0</v>
      </c>
      <c r="JD559" s="30"/>
      <c r="JE559" s="30"/>
      <c r="JF559" s="30"/>
      <c r="JG559" s="51"/>
      <c r="JH559" s="51"/>
      <c r="JI559" s="51"/>
      <c r="JJ559" s="25">
        <f t="shared" si="1345"/>
        <v>0</v>
      </c>
      <c r="JK559" s="25">
        <f t="shared" si="1346"/>
        <v>0</v>
      </c>
      <c r="JL559" s="25">
        <f t="shared" si="1347"/>
        <v>0</v>
      </c>
      <c r="JM559" s="51"/>
      <c r="JN559" s="51"/>
      <c r="JO559" s="51"/>
      <c r="JP559" s="25">
        <f t="shared" si="1348"/>
        <v>14230.92</v>
      </c>
      <c r="JQ559" s="25">
        <f t="shared" si="1349"/>
        <v>14729.03</v>
      </c>
      <c r="JR559" s="25">
        <f t="shared" si="1350"/>
        <v>14729.03</v>
      </c>
      <c r="JS559" s="51"/>
      <c r="JT559" s="51"/>
      <c r="JU559" s="51"/>
      <c r="JV559" s="25">
        <f t="shared" si="1223"/>
        <v>0</v>
      </c>
      <c r="JW559" s="25">
        <f t="shared" si="1223"/>
        <v>0</v>
      </c>
      <c r="JX559" s="25">
        <f t="shared" si="1223"/>
        <v>0</v>
      </c>
      <c r="JY559" s="30"/>
      <c r="JZ559" s="30"/>
      <c r="KA559" s="30"/>
      <c r="KB559" s="51"/>
      <c r="KC559" s="51"/>
      <c r="KD559" s="51"/>
      <c r="KE559" s="25">
        <f t="shared" si="1351"/>
        <v>0</v>
      </c>
      <c r="KF559" s="25">
        <f t="shared" si="1352"/>
        <v>0</v>
      </c>
      <c r="KG559" s="25">
        <f t="shared" si="1353"/>
        <v>0</v>
      </c>
      <c r="KH559" s="51"/>
      <c r="KI559" s="51"/>
      <c r="KJ559" s="51"/>
      <c r="KK559" s="25">
        <f t="shared" si="1354"/>
        <v>9390.6</v>
      </c>
      <c r="KL559" s="25">
        <f t="shared" si="1355"/>
        <v>9519.42</v>
      </c>
      <c r="KM559" s="25">
        <f t="shared" si="1356"/>
        <v>9519.42</v>
      </c>
      <c r="KN559" s="51"/>
      <c r="KO559" s="51"/>
      <c r="KP559" s="51"/>
      <c r="KQ559" s="25">
        <f t="shared" si="1224"/>
        <v>0</v>
      </c>
      <c r="KR559" s="25">
        <f t="shared" si="1224"/>
        <v>0</v>
      </c>
      <c r="KS559" s="25">
        <f t="shared" si="122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57"/>
        <v>21370.45</v>
      </c>
      <c r="LA559" s="25">
        <f t="shared" si="1358"/>
        <v>21370.45</v>
      </c>
      <c r="LB559" s="25">
        <f t="shared" si="1359"/>
        <v>21370.45</v>
      </c>
      <c r="LC559" s="51"/>
      <c r="LD559" s="51"/>
      <c r="LE559" s="51"/>
      <c r="LF559" s="25">
        <f t="shared" si="1360"/>
        <v>8551.86</v>
      </c>
      <c r="LG559" s="25">
        <f t="shared" si="1361"/>
        <v>8638.31</v>
      </c>
      <c r="LH559" s="25">
        <f t="shared" si="1362"/>
        <v>8638.31</v>
      </c>
      <c r="LI559" s="51"/>
      <c r="LJ559" s="51"/>
      <c r="LK559" s="51"/>
      <c r="LL559" s="25">
        <f t="shared" si="1225"/>
        <v>8551.86</v>
      </c>
      <c r="LM559" s="25">
        <f t="shared" si="1225"/>
        <v>8638.31</v>
      </c>
      <c r="LN559" s="25">
        <f t="shared" si="1225"/>
        <v>8638.31</v>
      </c>
      <c r="LO559" s="30"/>
      <c r="LP559" s="30"/>
      <c r="LQ559" s="30"/>
      <c r="LR559" s="51"/>
      <c r="LS559" s="51"/>
      <c r="LT559" s="51"/>
      <c r="LU559" s="25">
        <f t="shared" si="1363"/>
        <v>0</v>
      </c>
      <c r="LV559" s="25">
        <f t="shared" si="1364"/>
        <v>0</v>
      </c>
      <c r="LW559" s="25">
        <f t="shared" si="1365"/>
        <v>0</v>
      </c>
      <c r="LX559" s="51"/>
      <c r="LY559" s="51"/>
      <c r="LZ559" s="51"/>
      <c r="MA559" s="25">
        <f t="shared" si="1366"/>
        <v>12002.97</v>
      </c>
      <c r="MB559" s="25">
        <f t="shared" si="1367"/>
        <v>12406.17</v>
      </c>
      <c r="MC559" s="25">
        <f t="shared" si="1368"/>
        <v>12406.17</v>
      </c>
      <c r="MD559" s="51"/>
      <c r="ME559" s="51"/>
      <c r="MF559" s="51"/>
      <c r="MG559" s="25">
        <f t="shared" si="1226"/>
        <v>0</v>
      </c>
      <c r="MH559" s="25">
        <f t="shared" si="1226"/>
        <v>0</v>
      </c>
      <c r="MI559" s="25">
        <f t="shared" si="1226"/>
        <v>0</v>
      </c>
      <c r="MJ559" s="30"/>
      <c r="MK559" s="30"/>
      <c r="ML559" s="30"/>
      <c r="MM559" s="51"/>
      <c r="MN559" s="51"/>
      <c r="MO559" s="51"/>
      <c r="MP559" s="25">
        <f t="shared" si="1369"/>
        <v>0</v>
      </c>
      <c r="MQ559" s="25">
        <f t="shared" si="1370"/>
        <v>0</v>
      </c>
      <c r="MR559" s="25">
        <f t="shared" si="1371"/>
        <v>0</v>
      </c>
      <c r="MS559" s="51"/>
      <c r="MT559" s="51"/>
      <c r="MU559" s="51"/>
      <c r="MV559" s="25">
        <f t="shared" si="1372"/>
        <v>13531.48</v>
      </c>
      <c r="MW559" s="25">
        <f t="shared" si="1373"/>
        <v>12947.53</v>
      </c>
      <c r="MX559" s="25">
        <f t="shared" si="1374"/>
        <v>12947.53</v>
      </c>
      <c r="MY559" s="51"/>
      <c r="MZ559" s="51"/>
      <c r="NA559" s="51"/>
      <c r="NB559" s="25">
        <f t="shared" si="1227"/>
        <v>0</v>
      </c>
      <c r="NC559" s="25">
        <f t="shared" si="1227"/>
        <v>0</v>
      </c>
      <c r="ND559" s="25">
        <f t="shared" si="1227"/>
        <v>0</v>
      </c>
      <c r="NE559" s="30"/>
      <c r="NF559" s="30"/>
      <c r="NG559" s="30"/>
      <c r="NH559" s="51"/>
      <c r="NI559" s="51"/>
      <c r="NJ559" s="51"/>
      <c r="NK559" s="25">
        <f t="shared" si="1375"/>
        <v>0</v>
      </c>
      <c r="NL559" s="25">
        <f t="shared" si="1376"/>
        <v>0</v>
      </c>
      <c r="NM559" s="25">
        <f t="shared" si="1377"/>
        <v>0</v>
      </c>
      <c r="NN559" s="51"/>
      <c r="NO559" s="51"/>
      <c r="NP559" s="51"/>
      <c r="NQ559" s="25">
        <f t="shared" si="1378"/>
        <v>8933.52</v>
      </c>
      <c r="NR559" s="25">
        <f t="shared" si="1379"/>
        <v>9220.18</v>
      </c>
      <c r="NS559" s="25">
        <f t="shared" si="1380"/>
        <v>9220.18</v>
      </c>
      <c r="NT559" s="51"/>
      <c r="NU559" s="51"/>
      <c r="NV559" s="51"/>
      <c r="NW559" s="25">
        <f t="shared" si="1228"/>
        <v>0</v>
      </c>
      <c r="NX559" s="25">
        <f t="shared" si="1228"/>
        <v>0</v>
      </c>
      <c r="NY559" s="25">
        <f t="shared" si="1228"/>
        <v>0</v>
      </c>
      <c r="NZ559" s="30"/>
      <c r="OA559" s="30"/>
      <c r="OB559" s="30"/>
      <c r="OC559" s="51"/>
      <c r="OD559" s="51"/>
      <c r="OE559" s="51"/>
      <c r="OF559" s="25">
        <f t="shared" si="1381"/>
        <v>0</v>
      </c>
      <c r="OG559" s="25">
        <f t="shared" si="1382"/>
        <v>0</v>
      </c>
      <c r="OH559" s="25">
        <f t="shared" si="1383"/>
        <v>0</v>
      </c>
      <c r="OI559" s="51"/>
      <c r="OJ559" s="51"/>
      <c r="OK559" s="51"/>
      <c r="OL559" s="25">
        <f t="shared" si="1384"/>
        <v>12928.7</v>
      </c>
      <c r="OM559" s="25">
        <f t="shared" si="1385"/>
        <v>13362.01</v>
      </c>
      <c r="ON559" s="25">
        <f t="shared" si="1386"/>
        <v>13362.01</v>
      </c>
      <c r="OO559" s="51"/>
      <c r="OP559" s="51"/>
      <c r="OQ559" s="51"/>
      <c r="OR559" s="25">
        <f t="shared" si="1229"/>
        <v>0</v>
      </c>
      <c r="OS559" s="25">
        <f t="shared" si="1229"/>
        <v>0</v>
      </c>
      <c r="OT559" s="25">
        <f t="shared" si="122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87"/>
        <v>85481.8</v>
      </c>
      <c r="PB559" s="25">
        <f t="shared" si="1388"/>
        <v>85481.8</v>
      </c>
      <c r="PC559" s="25">
        <f t="shared" si="1389"/>
        <v>85481.8</v>
      </c>
      <c r="PD559" s="51"/>
      <c r="PE559" s="51"/>
      <c r="PF559" s="51"/>
      <c r="PG559" s="25">
        <f t="shared" si="1390"/>
        <v>10470.959999999999</v>
      </c>
      <c r="PH559" s="25">
        <f t="shared" si="1391"/>
        <v>10810.32</v>
      </c>
      <c r="PI559" s="25">
        <f t="shared" si="1392"/>
        <v>10810.32</v>
      </c>
      <c r="PJ559" s="51"/>
      <c r="PK559" s="51"/>
      <c r="PL559" s="51"/>
      <c r="PM559" s="25">
        <f t="shared" si="1230"/>
        <v>41883.839999999997</v>
      </c>
      <c r="PN559" s="25">
        <f t="shared" si="1230"/>
        <v>43241.279999999999</v>
      </c>
      <c r="PO559" s="25">
        <f t="shared" si="123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393"/>
        <v>21370.45</v>
      </c>
      <c r="PW559" s="25">
        <f t="shared" si="1394"/>
        <v>21370.45</v>
      </c>
      <c r="PX559" s="25">
        <f t="shared" si="1395"/>
        <v>21370.45</v>
      </c>
      <c r="PY559" s="51"/>
      <c r="PZ559" s="51"/>
      <c r="QA559" s="51"/>
      <c r="QB559" s="25">
        <f t="shared" si="1396"/>
        <v>11618.15</v>
      </c>
      <c r="QC559" s="25">
        <f t="shared" si="1397"/>
        <v>12287.25</v>
      </c>
      <c r="QD559" s="25">
        <f t="shared" si="1398"/>
        <v>12287.25</v>
      </c>
      <c r="QE559" s="51"/>
      <c r="QF559" s="51"/>
      <c r="QG559" s="51"/>
      <c r="QH559" s="25">
        <f t="shared" si="1231"/>
        <v>11618.15</v>
      </c>
      <c r="QI559" s="25">
        <f t="shared" si="1231"/>
        <v>12287.25</v>
      </c>
      <c r="QJ559" s="25">
        <f t="shared" si="1231"/>
        <v>12287.25</v>
      </c>
      <c r="QK559" s="30"/>
      <c r="QL559" s="30"/>
      <c r="QM559" s="30"/>
      <c r="QN559" s="51"/>
      <c r="QO559" s="51"/>
      <c r="QP559" s="51"/>
      <c r="QQ559" s="25">
        <f t="shared" si="1399"/>
        <v>0</v>
      </c>
      <c r="QR559" s="25">
        <f t="shared" si="1400"/>
        <v>0</v>
      </c>
      <c r="QS559" s="25">
        <f t="shared" si="1401"/>
        <v>0</v>
      </c>
      <c r="QT559" s="51"/>
      <c r="QU559" s="51"/>
      <c r="QV559" s="51"/>
      <c r="QW559" s="25">
        <f t="shared" si="1402"/>
        <v>11056.18</v>
      </c>
      <c r="QX559" s="25">
        <f t="shared" si="1403"/>
        <v>11406.53</v>
      </c>
      <c r="QY559" s="25">
        <f t="shared" si="1404"/>
        <v>11406.53</v>
      </c>
      <c r="QZ559" s="51"/>
      <c r="RA559" s="51"/>
      <c r="RB559" s="51"/>
      <c r="RC559" s="25">
        <f t="shared" si="1232"/>
        <v>0</v>
      </c>
      <c r="RD559" s="25">
        <f t="shared" si="1232"/>
        <v>0</v>
      </c>
      <c r="RE559" s="25">
        <f t="shared" si="123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05"/>
        <v>42740.9</v>
      </c>
      <c r="RM559" s="25">
        <f t="shared" si="1406"/>
        <v>42740.9</v>
      </c>
      <c r="RN559" s="25">
        <f t="shared" si="1407"/>
        <v>42740.9</v>
      </c>
      <c r="RO559" s="51"/>
      <c r="RP559" s="51"/>
      <c r="RQ559" s="51"/>
      <c r="RR559" s="25">
        <f t="shared" si="1408"/>
        <v>7799.85</v>
      </c>
      <c r="RS559" s="25">
        <f t="shared" si="1409"/>
        <v>8172.66</v>
      </c>
      <c r="RT559" s="25">
        <f t="shared" si="1410"/>
        <v>8172.66</v>
      </c>
      <c r="RU559" s="51"/>
      <c r="RV559" s="51"/>
      <c r="RW559" s="51"/>
      <c r="RX559" s="25">
        <f t="shared" si="1233"/>
        <v>15599.7</v>
      </c>
      <c r="RY559" s="25">
        <f t="shared" si="1233"/>
        <v>16345.32</v>
      </c>
      <c r="RZ559" s="25">
        <f t="shared" si="123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11"/>
        <v>149593.15</v>
      </c>
      <c r="SH559" s="25">
        <f t="shared" si="1412"/>
        <v>149593.15</v>
      </c>
      <c r="SI559" s="25">
        <f t="shared" si="1413"/>
        <v>149593.15</v>
      </c>
      <c r="SJ559" s="51"/>
      <c r="SK559" s="51"/>
      <c r="SL559" s="51"/>
      <c r="SM559" s="25">
        <f t="shared" si="1414"/>
        <v>10529.57</v>
      </c>
      <c r="SN559" s="25">
        <f t="shared" si="1415"/>
        <v>10850.7</v>
      </c>
      <c r="SO559" s="25">
        <f t="shared" si="1416"/>
        <v>10850.7</v>
      </c>
      <c r="SP559" s="51"/>
      <c r="SQ559" s="51"/>
      <c r="SR559" s="51"/>
      <c r="SS559" s="25">
        <f t="shared" si="1234"/>
        <v>73706.990000000005</v>
      </c>
      <c r="ST559" s="25">
        <f t="shared" si="1234"/>
        <v>75954.899999999994</v>
      </c>
      <c r="SU559" s="25">
        <f t="shared" si="1234"/>
        <v>75954.899999999994</v>
      </c>
      <c r="SV559" s="30"/>
      <c r="SW559" s="30"/>
      <c r="SX559" s="30"/>
      <c r="SY559" s="51"/>
      <c r="SZ559" s="51"/>
      <c r="TA559" s="51"/>
      <c r="TB559" s="25">
        <f t="shared" si="1417"/>
        <v>0</v>
      </c>
      <c r="TC559" s="25">
        <f t="shared" si="1418"/>
        <v>0</v>
      </c>
      <c r="TD559" s="25">
        <f t="shared" si="1419"/>
        <v>0</v>
      </c>
      <c r="TE559" s="51"/>
      <c r="TF559" s="51"/>
      <c r="TG559" s="51"/>
      <c r="TH559" s="25">
        <f t="shared" si="1420"/>
        <v>10323.629999999999</v>
      </c>
      <c r="TI559" s="25">
        <f t="shared" si="1421"/>
        <v>10668.93</v>
      </c>
      <c r="TJ559" s="25">
        <f t="shared" si="1422"/>
        <v>10668.93</v>
      </c>
      <c r="TK559" s="51"/>
      <c r="TL559" s="51"/>
      <c r="TM559" s="51"/>
      <c r="TN559" s="25">
        <f t="shared" si="1235"/>
        <v>0</v>
      </c>
      <c r="TO559" s="25">
        <f t="shared" si="1235"/>
        <v>0</v>
      </c>
      <c r="TP559" s="25">
        <f t="shared" si="1235"/>
        <v>0</v>
      </c>
      <c r="TQ559" s="30"/>
      <c r="TR559" s="30"/>
      <c r="TS559" s="30"/>
      <c r="TT559" s="51"/>
      <c r="TU559" s="51"/>
      <c r="TV559" s="51"/>
      <c r="TW559" s="25">
        <f t="shared" si="1423"/>
        <v>0</v>
      </c>
      <c r="TX559" s="25">
        <f t="shared" si="1424"/>
        <v>0</v>
      </c>
      <c r="TY559" s="25">
        <f t="shared" si="1425"/>
        <v>0</v>
      </c>
      <c r="TZ559" s="51"/>
      <c r="UA559" s="51"/>
      <c r="UB559" s="51"/>
      <c r="UC559" s="25">
        <f t="shared" si="1426"/>
        <v>8725.33</v>
      </c>
      <c r="UD559" s="25">
        <f t="shared" si="1427"/>
        <v>9241.2900000000009</v>
      </c>
      <c r="UE559" s="25">
        <f t="shared" si="1428"/>
        <v>9241.2900000000009</v>
      </c>
      <c r="UF559" s="51"/>
      <c r="UG559" s="51"/>
      <c r="UH559" s="51"/>
      <c r="UI559" s="25">
        <f t="shared" si="1236"/>
        <v>0</v>
      </c>
      <c r="UJ559" s="25">
        <f t="shared" si="1236"/>
        <v>0</v>
      </c>
      <c r="UK559" s="25">
        <f t="shared" si="123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29"/>
        <v>85481.8</v>
      </c>
      <c r="US559" s="25">
        <f t="shared" si="1430"/>
        <v>85481.8</v>
      </c>
      <c r="UT559" s="25">
        <f t="shared" si="1431"/>
        <v>85481.8</v>
      </c>
      <c r="UU559" s="51"/>
      <c r="UV559" s="51"/>
      <c r="UW559" s="51"/>
      <c r="UX559" s="25">
        <f t="shared" si="1432"/>
        <v>11096.14</v>
      </c>
      <c r="UY559" s="25">
        <f t="shared" si="1433"/>
        <v>8959.67</v>
      </c>
      <c r="UZ559" s="25">
        <f t="shared" si="1434"/>
        <v>8959.67</v>
      </c>
      <c r="VA559" s="51"/>
      <c r="VB559" s="51"/>
      <c r="VC559" s="51"/>
      <c r="VD559" s="25">
        <f t="shared" si="1237"/>
        <v>44384.56</v>
      </c>
      <c r="VE559" s="25">
        <f t="shared" si="1237"/>
        <v>35838.68</v>
      </c>
      <c r="VF559" s="25">
        <f t="shared" si="1237"/>
        <v>35838.68</v>
      </c>
      <c r="VG559" s="30"/>
      <c r="VH559" s="30"/>
      <c r="VI559" s="30"/>
      <c r="VJ559" s="51"/>
      <c r="VK559" s="51"/>
      <c r="VL559" s="51"/>
      <c r="VM559" s="25">
        <f t="shared" si="1435"/>
        <v>0</v>
      </c>
      <c r="VN559" s="25">
        <f t="shared" si="1436"/>
        <v>0</v>
      </c>
      <c r="VO559" s="25">
        <f t="shared" si="1437"/>
        <v>0</v>
      </c>
      <c r="VP559" s="51"/>
      <c r="VQ559" s="51"/>
      <c r="VR559" s="51"/>
      <c r="VS559" s="25">
        <f t="shared" si="1438"/>
        <v>0</v>
      </c>
      <c r="VT559" s="25">
        <f t="shared" si="1439"/>
        <v>0</v>
      </c>
      <c r="VU559" s="25">
        <f t="shared" si="1440"/>
        <v>0</v>
      </c>
      <c r="VV559" s="51"/>
      <c r="VW559" s="51"/>
      <c r="VX559" s="51"/>
      <c r="VY559" s="25">
        <f t="shared" si="1238"/>
        <v>0</v>
      </c>
      <c r="VZ559" s="25">
        <f t="shared" si="1238"/>
        <v>0</v>
      </c>
      <c r="WA559" s="25">
        <f t="shared" si="1238"/>
        <v>0</v>
      </c>
      <c r="WB559" s="30"/>
      <c r="WC559" s="30"/>
      <c r="WD559" s="30"/>
      <c r="WE559" s="51"/>
      <c r="WF559" s="51"/>
      <c r="WG559" s="51"/>
      <c r="WH559" s="25">
        <f t="shared" si="1441"/>
        <v>0</v>
      </c>
      <c r="WI559" s="25">
        <f t="shared" si="1442"/>
        <v>0</v>
      </c>
      <c r="WJ559" s="25">
        <f t="shared" si="1443"/>
        <v>0</v>
      </c>
      <c r="WK559" s="51"/>
      <c r="WL559" s="51"/>
      <c r="WM559" s="51"/>
      <c r="WN559" s="25">
        <f t="shared" si="1444"/>
        <v>8401.31</v>
      </c>
      <c r="WO559" s="25">
        <f t="shared" si="1445"/>
        <v>8693.17</v>
      </c>
      <c r="WP559" s="25">
        <f t="shared" si="1446"/>
        <v>8693.17</v>
      </c>
      <c r="WQ559" s="51"/>
      <c r="WR559" s="51"/>
      <c r="WS559" s="51"/>
      <c r="WT559" s="25">
        <f t="shared" si="1239"/>
        <v>0</v>
      </c>
      <c r="WU559" s="25">
        <f t="shared" si="1239"/>
        <v>0</v>
      </c>
      <c r="WV559" s="25">
        <f t="shared" si="1239"/>
        <v>0</v>
      </c>
      <c r="WW559" s="30"/>
      <c r="WX559" s="30"/>
      <c r="WY559" s="30"/>
      <c r="WZ559" s="51"/>
      <c r="XA559" s="51"/>
      <c r="XB559" s="51"/>
      <c r="XC559" s="25">
        <f t="shared" si="1447"/>
        <v>0</v>
      </c>
      <c r="XD559" s="25">
        <f t="shared" si="1448"/>
        <v>0</v>
      </c>
      <c r="XE559" s="25">
        <f t="shared" si="1449"/>
        <v>0</v>
      </c>
      <c r="XF559" s="51"/>
      <c r="XG559" s="51"/>
      <c r="XH559" s="51"/>
      <c r="XI559" s="25">
        <f t="shared" si="1450"/>
        <v>8462.3700000000008</v>
      </c>
      <c r="XJ559" s="25">
        <f t="shared" si="1451"/>
        <v>8525.44</v>
      </c>
      <c r="XK559" s="25">
        <f t="shared" si="1452"/>
        <v>8525.44</v>
      </c>
      <c r="XL559" s="51"/>
      <c r="XM559" s="51"/>
      <c r="XN559" s="51"/>
      <c r="XO559" s="25">
        <f t="shared" si="1240"/>
        <v>0</v>
      </c>
      <c r="XP559" s="25">
        <f t="shared" si="1240"/>
        <v>0</v>
      </c>
      <c r="XQ559" s="25">
        <f t="shared" si="124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53"/>
        <v>21370.45</v>
      </c>
      <c r="XY559" s="25">
        <f t="shared" si="1454"/>
        <v>21370.45</v>
      </c>
      <c r="XZ559" s="25">
        <f t="shared" si="1455"/>
        <v>21370.45</v>
      </c>
      <c r="YA559" s="51"/>
      <c r="YB559" s="51"/>
      <c r="YC559" s="51"/>
      <c r="YD559" s="25">
        <f t="shared" si="1456"/>
        <v>7886.42</v>
      </c>
      <c r="YE559" s="25">
        <f t="shared" si="1457"/>
        <v>8133.3</v>
      </c>
      <c r="YF559" s="25">
        <f t="shared" si="1458"/>
        <v>8133.3</v>
      </c>
      <c r="YG559" s="51"/>
      <c r="YH559" s="51"/>
      <c r="YI559" s="51"/>
      <c r="YJ559" s="25">
        <f t="shared" si="1241"/>
        <v>7886.42</v>
      </c>
      <c r="YK559" s="25">
        <f t="shared" si="1241"/>
        <v>8133.3</v>
      </c>
      <c r="YL559" s="25">
        <f t="shared" si="1241"/>
        <v>8133.3</v>
      </c>
      <c r="YM559" s="30"/>
      <c r="YN559" s="30"/>
      <c r="YO559" s="30"/>
      <c r="YP559" s="51"/>
      <c r="YQ559" s="51"/>
      <c r="YR559" s="51"/>
      <c r="YS559" s="25">
        <f t="shared" si="1459"/>
        <v>0</v>
      </c>
      <c r="YT559" s="25">
        <f t="shared" si="1460"/>
        <v>0</v>
      </c>
      <c r="YU559" s="25">
        <f t="shared" si="1461"/>
        <v>0</v>
      </c>
      <c r="YV559" s="51"/>
      <c r="YW559" s="51"/>
      <c r="YX559" s="51"/>
      <c r="YY559" s="25">
        <f t="shared" si="1462"/>
        <v>8813.94</v>
      </c>
      <c r="YZ559" s="25">
        <f t="shared" si="1463"/>
        <v>9004.24</v>
      </c>
      <c r="ZA559" s="25">
        <f t="shared" si="1464"/>
        <v>9004.24</v>
      </c>
      <c r="ZB559" s="51"/>
      <c r="ZC559" s="51"/>
      <c r="ZD559" s="51"/>
      <c r="ZE559" s="25">
        <f t="shared" si="1242"/>
        <v>0</v>
      </c>
      <c r="ZF559" s="25">
        <f t="shared" si="1242"/>
        <v>0</v>
      </c>
      <c r="ZG559" s="25">
        <f t="shared" si="1242"/>
        <v>0</v>
      </c>
      <c r="ZH559" s="30"/>
      <c r="ZI559" s="30"/>
      <c r="ZJ559" s="30"/>
      <c r="ZK559" s="51"/>
      <c r="ZL559" s="51"/>
      <c r="ZM559" s="51"/>
      <c r="ZN559" s="25">
        <f t="shared" si="1465"/>
        <v>0</v>
      </c>
      <c r="ZO559" s="25">
        <f t="shared" si="1466"/>
        <v>0</v>
      </c>
      <c r="ZP559" s="25">
        <f t="shared" si="1467"/>
        <v>0</v>
      </c>
      <c r="ZQ559" s="51"/>
      <c r="ZR559" s="51"/>
      <c r="ZS559" s="51"/>
      <c r="ZT559" s="25">
        <f t="shared" si="1468"/>
        <v>8551.7900000000009</v>
      </c>
      <c r="ZU559" s="25">
        <f t="shared" si="1469"/>
        <v>8577.56</v>
      </c>
      <c r="ZV559" s="25">
        <f t="shared" si="1470"/>
        <v>8577.56</v>
      </c>
      <c r="ZW559" s="51"/>
      <c r="ZX559" s="51"/>
      <c r="ZY559" s="51"/>
      <c r="ZZ559" s="25">
        <f t="shared" si="1243"/>
        <v>0</v>
      </c>
      <c r="AAA559" s="25">
        <f t="shared" si="1243"/>
        <v>0</v>
      </c>
      <c r="AAB559" s="25">
        <f t="shared" si="124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71"/>
        <v>21370.45</v>
      </c>
      <c r="AAJ559" s="25">
        <f t="shared" si="1472"/>
        <v>21370.45</v>
      </c>
      <c r="AAK559" s="25">
        <f t="shared" si="1473"/>
        <v>21370.45</v>
      </c>
      <c r="AAL559" s="51"/>
      <c r="AAM559" s="51"/>
      <c r="AAN559" s="51"/>
      <c r="AAO559" s="25">
        <f t="shared" si="1474"/>
        <v>11142.03</v>
      </c>
      <c r="AAP559" s="25">
        <f t="shared" si="1475"/>
        <v>11259.81</v>
      </c>
      <c r="AAQ559" s="25">
        <f t="shared" si="1476"/>
        <v>11259.81</v>
      </c>
      <c r="AAR559" s="51"/>
      <c r="AAS559" s="51"/>
      <c r="AAT559" s="51"/>
      <c r="AAU559" s="25">
        <f t="shared" si="1244"/>
        <v>11142.03</v>
      </c>
      <c r="AAV559" s="25">
        <f t="shared" si="1244"/>
        <v>11259.81</v>
      </c>
      <c r="AAW559" s="25">
        <f t="shared" si="124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77"/>
        <v>128222.7</v>
      </c>
      <c r="ABE559" s="25">
        <f t="shared" si="1478"/>
        <v>128222.7</v>
      </c>
      <c r="ABF559" s="25">
        <f t="shared" si="1479"/>
        <v>128222.7</v>
      </c>
      <c r="ABG559" s="51"/>
      <c r="ABH559" s="51"/>
      <c r="ABI559" s="51"/>
      <c r="ABJ559" s="25">
        <f t="shared" si="1480"/>
        <v>7096.06</v>
      </c>
      <c r="ABK559" s="25">
        <f t="shared" si="1481"/>
        <v>7298.62</v>
      </c>
      <c r="ABL559" s="25">
        <f t="shared" si="1482"/>
        <v>7298.62</v>
      </c>
      <c r="ABM559" s="51"/>
      <c r="ABN559" s="51"/>
      <c r="ABO559" s="51"/>
      <c r="ABP559" s="25">
        <f t="shared" si="1245"/>
        <v>42576.36</v>
      </c>
      <c r="ABQ559" s="25">
        <f t="shared" si="1245"/>
        <v>43791.72</v>
      </c>
      <c r="ABR559" s="25">
        <f t="shared" si="124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83"/>
        <v>64111.35</v>
      </c>
      <c r="ABZ559" s="25">
        <f t="shared" si="1484"/>
        <v>64111.35</v>
      </c>
      <c r="ACA559" s="25">
        <f t="shared" si="1485"/>
        <v>64111.35</v>
      </c>
      <c r="ACB559" s="51"/>
      <c r="ACC559" s="51"/>
      <c r="ACD559" s="51"/>
      <c r="ACE559" s="25">
        <f t="shared" si="1486"/>
        <v>8638.3700000000008</v>
      </c>
      <c r="ACF559" s="25">
        <f t="shared" si="1487"/>
        <v>8730.25</v>
      </c>
      <c r="ACG559" s="25">
        <f t="shared" si="1488"/>
        <v>8730.25</v>
      </c>
      <c r="ACH559" s="51"/>
      <c r="ACI559" s="51"/>
      <c r="ACJ559" s="51"/>
      <c r="ACK559" s="25">
        <f t="shared" si="1246"/>
        <v>25915.11</v>
      </c>
      <c r="ACL559" s="25">
        <f t="shared" si="1246"/>
        <v>26190.75</v>
      </c>
      <c r="ACM559" s="25">
        <f t="shared" si="124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89"/>
        <v>42740.9</v>
      </c>
      <c r="ACU559" s="25">
        <f t="shared" si="1490"/>
        <v>42740.9</v>
      </c>
      <c r="ACV559" s="25">
        <f t="shared" si="1491"/>
        <v>42740.9</v>
      </c>
      <c r="ACW559" s="51"/>
      <c r="ACX559" s="51"/>
      <c r="ACY559" s="51"/>
      <c r="ACZ559" s="25">
        <f t="shared" si="1492"/>
        <v>9122.81</v>
      </c>
      <c r="ADA559" s="25">
        <f t="shared" si="1493"/>
        <v>9386.7099999999991</v>
      </c>
      <c r="ADB559" s="25">
        <f t="shared" si="1494"/>
        <v>9386.7099999999991</v>
      </c>
      <c r="ADC559" s="51"/>
      <c r="ADD559" s="51"/>
      <c r="ADE559" s="51"/>
      <c r="ADF559" s="25">
        <f t="shared" si="1247"/>
        <v>18245.62</v>
      </c>
      <c r="ADG559" s="25">
        <f t="shared" si="1247"/>
        <v>18773.419999999998</v>
      </c>
      <c r="ADH559" s="25">
        <f t="shared" si="1247"/>
        <v>18773.419999999998</v>
      </c>
      <c r="ADI559" s="107"/>
      <c r="ADJ559" s="107"/>
      <c r="ADK559" s="107"/>
      <c r="ADL559" s="51"/>
      <c r="ADM559" s="51"/>
      <c r="ADN559" s="51"/>
      <c r="ADO559" s="25">
        <f t="shared" si="1495"/>
        <v>0</v>
      </c>
      <c r="ADP559" s="25">
        <f t="shared" si="1496"/>
        <v>0</v>
      </c>
      <c r="ADQ559" s="25">
        <f t="shared" si="1497"/>
        <v>0</v>
      </c>
      <c r="ADR559" s="51"/>
      <c r="ADS559" s="51"/>
      <c r="ADT559" s="51"/>
      <c r="ADU559" s="25">
        <f t="shared" si="1498"/>
        <v>6138.14</v>
      </c>
      <c r="ADV559" s="25">
        <f t="shared" si="1499"/>
        <v>7804.93</v>
      </c>
      <c r="ADW559" s="25">
        <f t="shared" si="1500"/>
        <v>7804.93</v>
      </c>
      <c r="ADX559" s="51"/>
      <c r="ADY559" s="51"/>
      <c r="ADZ559" s="51"/>
      <c r="AEA559" s="25">
        <f t="shared" si="1248"/>
        <v>0</v>
      </c>
      <c r="AEB559" s="25">
        <f t="shared" si="1248"/>
        <v>0</v>
      </c>
      <c r="AEC559" s="25">
        <f t="shared" si="124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01"/>
        <v>491520.35</v>
      </c>
      <c r="AEK559" s="25">
        <f t="shared" si="1502"/>
        <v>491520.35</v>
      </c>
      <c r="AEL559" s="25">
        <f t="shared" si="1503"/>
        <v>491520.35</v>
      </c>
      <c r="AEM559" s="51"/>
      <c r="AEN559" s="51"/>
      <c r="AEO559" s="51"/>
      <c r="AEP559" s="25">
        <f t="shared" si="1504"/>
        <v>9795.49</v>
      </c>
      <c r="AEQ559" s="25">
        <f t="shared" si="1505"/>
        <v>9967.2900000000009</v>
      </c>
      <c r="AER559" s="25">
        <f t="shared" si="1506"/>
        <v>9967.2900000000009</v>
      </c>
      <c r="AES559" s="51"/>
      <c r="AET559" s="51"/>
      <c r="AEU559" s="51"/>
      <c r="AEV559" s="25">
        <f t="shared" si="1249"/>
        <v>225296.27</v>
      </c>
      <c r="AEW559" s="25">
        <f t="shared" si="1249"/>
        <v>229247.67</v>
      </c>
      <c r="AEX559" s="25">
        <f t="shared" si="1249"/>
        <v>229247.67</v>
      </c>
      <c r="AEY559" s="30"/>
      <c r="AEZ559" s="30"/>
      <c r="AFA559" s="30"/>
      <c r="AFB559" s="51"/>
      <c r="AFC559" s="51"/>
      <c r="AFD559" s="51"/>
      <c r="AFE559" s="25">
        <f t="shared" si="1507"/>
        <v>0</v>
      </c>
      <c r="AFF559" s="25">
        <f t="shared" si="1508"/>
        <v>0</v>
      </c>
      <c r="AFG559" s="25">
        <f t="shared" si="1509"/>
        <v>0</v>
      </c>
      <c r="AFH559" s="51"/>
      <c r="AFI559" s="51"/>
      <c r="AFJ559" s="51"/>
      <c r="AFK559" s="25">
        <f t="shared" si="1510"/>
        <v>9555.9</v>
      </c>
      <c r="AFL559" s="25">
        <f t="shared" si="1511"/>
        <v>9839.7199999999993</v>
      </c>
      <c r="AFM559" s="25">
        <f t="shared" si="1512"/>
        <v>9839.7199999999993</v>
      </c>
      <c r="AFN559" s="51"/>
      <c r="AFO559" s="51"/>
      <c r="AFP559" s="51"/>
      <c r="AFQ559" s="25">
        <f t="shared" si="1250"/>
        <v>0</v>
      </c>
      <c r="AFR559" s="25">
        <f t="shared" si="1250"/>
        <v>0</v>
      </c>
      <c r="AFS559" s="25">
        <f t="shared" si="1250"/>
        <v>0</v>
      </c>
      <c r="AFT559" s="30"/>
      <c r="AFU559" s="30"/>
      <c r="AFV559" s="30"/>
      <c r="AFW559" s="51"/>
      <c r="AFX559" s="51"/>
      <c r="AFY559" s="51"/>
      <c r="AFZ559" s="25">
        <f t="shared" si="1513"/>
        <v>0</v>
      </c>
      <c r="AGA559" s="25">
        <f t="shared" si="1514"/>
        <v>0</v>
      </c>
      <c r="AGB559" s="25">
        <f t="shared" si="1515"/>
        <v>0</v>
      </c>
      <c r="AGC559" s="51"/>
      <c r="AGD559" s="51"/>
      <c r="AGE559" s="51"/>
      <c r="AGF559" s="25">
        <f t="shared" si="1516"/>
        <v>10095.08</v>
      </c>
      <c r="AGG559" s="25">
        <f t="shared" si="1517"/>
        <v>10425.18</v>
      </c>
      <c r="AGH559" s="25">
        <f t="shared" si="1518"/>
        <v>10425.18</v>
      </c>
      <c r="AGI559" s="51"/>
      <c r="AGJ559" s="51"/>
      <c r="AGK559" s="51"/>
      <c r="AGL559" s="25">
        <f t="shared" si="1251"/>
        <v>0</v>
      </c>
      <c r="AGM559" s="25">
        <f t="shared" si="1251"/>
        <v>0</v>
      </c>
      <c r="AGN559" s="25">
        <f t="shared" si="1251"/>
        <v>0</v>
      </c>
      <c r="AGO559" s="30"/>
      <c r="AGP559" s="30"/>
      <c r="AGQ559" s="30"/>
      <c r="AGR559" s="51"/>
      <c r="AGS559" s="51"/>
      <c r="AGT559" s="51"/>
      <c r="AGU559" s="25">
        <f t="shared" si="1519"/>
        <v>0</v>
      </c>
      <c r="AGV559" s="25">
        <f t="shared" si="1520"/>
        <v>0</v>
      </c>
      <c r="AGW559" s="25">
        <f t="shared" si="1521"/>
        <v>0</v>
      </c>
      <c r="AGX559" s="51"/>
      <c r="AGY559" s="51"/>
      <c r="AGZ559" s="51"/>
      <c r="AHA559" s="25">
        <f t="shared" si="1522"/>
        <v>14211.18</v>
      </c>
      <c r="AHB559" s="25">
        <f t="shared" si="1523"/>
        <v>14521.52</v>
      </c>
      <c r="AHC559" s="25">
        <f t="shared" si="1524"/>
        <v>14521.52</v>
      </c>
      <c r="AHD559" s="51"/>
      <c r="AHE559" s="51"/>
      <c r="AHF559" s="51"/>
      <c r="AHG559" s="25">
        <f t="shared" si="1252"/>
        <v>0</v>
      </c>
      <c r="AHH559" s="25">
        <f t="shared" si="1252"/>
        <v>0</v>
      </c>
      <c r="AHI559" s="25">
        <f t="shared" si="125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25"/>
        <v>21370.45</v>
      </c>
      <c r="AHQ559" s="25">
        <f t="shared" si="1526"/>
        <v>21370.45</v>
      </c>
      <c r="AHR559" s="25">
        <f t="shared" si="1527"/>
        <v>21370.45</v>
      </c>
      <c r="AHS559" s="51"/>
      <c r="AHT559" s="51"/>
      <c r="AHU559" s="51"/>
      <c r="AHV559" s="25">
        <f t="shared" si="1528"/>
        <v>9024.48</v>
      </c>
      <c r="AHW559" s="25">
        <f t="shared" si="1529"/>
        <v>9172.44</v>
      </c>
      <c r="AHX559" s="25">
        <f t="shared" si="1530"/>
        <v>9172.44</v>
      </c>
      <c r="AHY559" s="51"/>
      <c r="AHZ559" s="51"/>
      <c r="AIA559" s="51"/>
      <c r="AIB559" s="25">
        <f t="shared" si="1253"/>
        <v>9024.48</v>
      </c>
      <c r="AIC559" s="25">
        <f t="shared" si="1253"/>
        <v>9172.44</v>
      </c>
      <c r="AID559" s="25">
        <f t="shared" si="1253"/>
        <v>9172.44</v>
      </c>
      <c r="AIE559" s="30"/>
      <c r="AIF559" s="30"/>
      <c r="AIG559" s="30"/>
      <c r="AIH559" s="51"/>
      <c r="AII559" s="51"/>
      <c r="AIJ559" s="51"/>
      <c r="AIK559" s="25">
        <f t="shared" si="1531"/>
        <v>0</v>
      </c>
      <c r="AIL559" s="25">
        <f t="shared" si="1532"/>
        <v>0</v>
      </c>
      <c r="AIM559" s="25">
        <f t="shared" si="1533"/>
        <v>0</v>
      </c>
      <c r="AIN559" s="51"/>
      <c r="AIO559" s="51"/>
      <c r="AIP559" s="51"/>
      <c r="AIQ559" s="25">
        <f t="shared" si="1534"/>
        <v>0</v>
      </c>
      <c r="AIR559" s="25">
        <f t="shared" si="1535"/>
        <v>0</v>
      </c>
      <c r="AIS559" s="25">
        <f t="shared" si="1536"/>
        <v>0</v>
      </c>
      <c r="AIT559" s="51"/>
      <c r="AIU559" s="51"/>
      <c r="AIV559" s="51"/>
      <c r="AIW559" s="25">
        <f t="shared" si="1254"/>
        <v>0</v>
      </c>
      <c r="AIX559" s="25">
        <f t="shared" si="1254"/>
        <v>0</v>
      </c>
      <c r="AIY559" s="25">
        <f t="shared" si="1254"/>
        <v>0</v>
      </c>
      <c r="AIZ559" s="30"/>
      <c r="AJA559" s="30"/>
      <c r="AJB559" s="30"/>
      <c r="AJC559" s="51"/>
      <c r="AJD559" s="51"/>
      <c r="AJE559" s="51"/>
      <c r="AJF559" s="25">
        <f t="shared" si="1537"/>
        <v>0</v>
      </c>
      <c r="AJG559" s="25">
        <f t="shared" si="1538"/>
        <v>0</v>
      </c>
      <c r="AJH559" s="25">
        <f t="shared" si="1539"/>
        <v>0</v>
      </c>
      <c r="AJI559" s="51"/>
      <c r="AJJ559" s="51"/>
      <c r="AJK559" s="51"/>
      <c r="AJL559" s="25">
        <f t="shared" si="1540"/>
        <v>9668.27</v>
      </c>
      <c r="AJM559" s="25">
        <f t="shared" si="1541"/>
        <v>9814.18</v>
      </c>
      <c r="AJN559" s="25">
        <f t="shared" si="1542"/>
        <v>9814.18</v>
      </c>
      <c r="AJO559" s="51"/>
      <c r="AJP559" s="51"/>
      <c r="AJQ559" s="51"/>
      <c r="AJR559" s="25">
        <f t="shared" si="1255"/>
        <v>0</v>
      </c>
      <c r="AJS559" s="25">
        <f t="shared" si="1255"/>
        <v>0</v>
      </c>
      <c r="AJT559" s="25">
        <f t="shared" si="1255"/>
        <v>0</v>
      </c>
      <c r="AJU559" s="30"/>
      <c r="AJV559" s="30"/>
      <c r="AJW559" s="30"/>
      <c r="AJX559" s="51"/>
      <c r="AJY559" s="51"/>
      <c r="AJZ559" s="51"/>
      <c r="AKA559" s="25">
        <f t="shared" si="1543"/>
        <v>0</v>
      </c>
      <c r="AKB559" s="25">
        <f t="shared" si="1544"/>
        <v>0</v>
      </c>
      <c r="AKC559" s="25">
        <f t="shared" si="1545"/>
        <v>0</v>
      </c>
      <c r="AKD559" s="51"/>
      <c r="AKE559" s="51"/>
      <c r="AKF559" s="51"/>
      <c r="AKG559" s="25">
        <f t="shared" si="1546"/>
        <v>9336.49</v>
      </c>
      <c r="AKH559" s="25">
        <f t="shared" si="1547"/>
        <v>9650</v>
      </c>
      <c r="AKI559" s="25">
        <f t="shared" si="1548"/>
        <v>9650</v>
      </c>
      <c r="AKJ559" s="51"/>
      <c r="AKK559" s="51"/>
      <c r="AKL559" s="51"/>
      <c r="AKM559" s="25">
        <f t="shared" si="1256"/>
        <v>0</v>
      </c>
      <c r="AKN559" s="25">
        <f t="shared" si="1256"/>
        <v>0</v>
      </c>
      <c r="AKO559" s="25">
        <f t="shared" si="1256"/>
        <v>0</v>
      </c>
      <c r="AKP559" s="30"/>
      <c r="AKQ559" s="30"/>
      <c r="AKR559" s="30"/>
      <c r="AKS559" s="51"/>
      <c r="AKT559" s="51"/>
      <c r="AKU559" s="51"/>
      <c r="AKV559" s="25">
        <f t="shared" si="1549"/>
        <v>0</v>
      </c>
      <c r="AKW559" s="25">
        <f t="shared" si="1550"/>
        <v>0</v>
      </c>
      <c r="AKX559" s="25">
        <f t="shared" si="1551"/>
        <v>0</v>
      </c>
      <c r="AKY559" s="51"/>
      <c r="AKZ559" s="51"/>
      <c r="ALA559" s="51"/>
      <c r="ALB559" s="25">
        <f t="shared" si="1552"/>
        <v>9341.14</v>
      </c>
      <c r="ALC559" s="25">
        <f t="shared" si="1553"/>
        <v>9559.81</v>
      </c>
      <c r="ALD559" s="25">
        <f t="shared" si="1554"/>
        <v>9559.81</v>
      </c>
      <c r="ALE559" s="51"/>
      <c r="ALF559" s="51"/>
      <c r="ALG559" s="51"/>
      <c r="ALH559" s="25">
        <f t="shared" si="1257"/>
        <v>0</v>
      </c>
      <c r="ALI559" s="25">
        <f t="shared" si="1257"/>
        <v>0</v>
      </c>
      <c r="ALJ559" s="25">
        <f t="shared" si="1257"/>
        <v>0</v>
      </c>
      <c r="ALK559" s="30"/>
      <c r="ALL559" s="30"/>
      <c r="ALM559" s="30"/>
      <c r="ALN559" s="51"/>
      <c r="ALO559" s="51"/>
      <c r="ALP559" s="51"/>
      <c r="ALQ559" s="25">
        <f t="shared" si="1555"/>
        <v>0</v>
      </c>
      <c r="ALR559" s="25">
        <f t="shared" si="1556"/>
        <v>0</v>
      </c>
      <c r="ALS559" s="25">
        <f t="shared" si="1557"/>
        <v>0</v>
      </c>
      <c r="ALT559" s="51"/>
      <c r="ALU559" s="51"/>
      <c r="ALV559" s="51"/>
      <c r="ALW559" s="25">
        <f t="shared" si="1558"/>
        <v>11046.28</v>
      </c>
      <c r="ALX559" s="25">
        <f t="shared" si="1559"/>
        <v>11206.83</v>
      </c>
      <c r="ALY559" s="25">
        <f t="shared" si="1560"/>
        <v>11206.83</v>
      </c>
      <c r="ALZ559" s="51"/>
      <c r="AMA559" s="51"/>
      <c r="AMB559" s="51"/>
      <c r="AMC559" s="25">
        <f t="shared" si="1258"/>
        <v>0</v>
      </c>
      <c r="AMD559" s="25">
        <f t="shared" si="1258"/>
        <v>0</v>
      </c>
      <c r="AME559" s="25">
        <f t="shared" si="125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61"/>
        <v>21370.45</v>
      </c>
      <c r="AMM559" s="25">
        <f t="shared" si="1562"/>
        <v>21370.45</v>
      </c>
      <c r="AMN559" s="25">
        <f t="shared" si="1563"/>
        <v>21370.45</v>
      </c>
      <c r="AMO559" s="51"/>
      <c r="AMP559" s="51"/>
      <c r="AMQ559" s="51"/>
      <c r="AMR559" s="25">
        <f t="shared" si="1564"/>
        <v>9173.7099999999991</v>
      </c>
      <c r="AMS559" s="25">
        <f t="shared" si="1565"/>
        <v>9446.42</v>
      </c>
      <c r="AMT559" s="25">
        <f t="shared" si="1566"/>
        <v>9446.42</v>
      </c>
      <c r="AMU559" s="51"/>
      <c r="AMV559" s="51"/>
      <c r="AMW559" s="51"/>
      <c r="AMX559" s="25">
        <f t="shared" si="1259"/>
        <v>9173.7099999999991</v>
      </c>
      <c r="AMY559" s="25">
        <f t="shared" si="1259"/>
        <v>9446.42</v>
      </c>
      <c r="AMZ559" s="25">
        <f t="shared" si="1259"/>
        <v>9446.42</v>
      </c>
      <c r="ANA559" s="30"/>
      <c r="ANB559" s="30"/>
      <c r="ANC559" s="30"/>
      <c r="AND559" s="51"/>
      <c r="ANE559" s="51"/>
      <c r="ANF559" s="51"/>
      <c r="ANG559" s="25">
        <f t="shared" si="1567"/>
        <v>0</v>
      </c>
      <c r="ANH559" s="25">
        <f t="shared" si="1568"/>
        <v>0</v>
      </c>
      <c r="ANI559" s="25">
        <f t="shared" si="1569"/>
        <v>0</v>
      </c>
      <c r="ANJ559" s="51"/>
      <c r="ANK559" s="51"/>
      <c r="ANL559" s="51"/>
      <c r="ANM559" s="25">
        <f t="shared" si="1570"/>
        <v>16114.56</v>
      </c>
      <c r="ANN559" s="25">
        <f t="shared" si="1571"/>
        <v>0</v>
      </c>
      <c r="ANO559" s="25">
        <f t="shared" si="1572"/>
        <v>0</v>
      </c>
      <c r="ANP559" s="51"/>
      <c r="ANQ559" s="51"/>
      <c r="ANR559" s="51"/>
      <c r="ANS559" s="25">
        <f t="shared" si="1260"/>
        <v>0</v>
      </c>
      <c r="ANT559" s="25">
        <f t="shared" si="1260"/>
        <v>0</v>
      </c>
      <c r="ANU559" s="25">
        <f t="shared" si="126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73"/>
        <v>128222.7</v>
      </c>
      <c r="AOC559" s="25">
        <f t="shared" si="1574"/>
        <v>128222.7</v>
      </c>
      <c r="AOD559" s="25">
        <f t="shared" si="1575"/>
        <v>128222.7</v>
      </c>
      <c r="AOE559" s="51"/>
      <c r="AOF559" s="51"/>
      <c r="AOG559" s="51"/>
      <c r="AOH559" s="25">
        <f t="shared" si="1576"/>
        <v>9488.69</v>
      </c>
      <c r="AOI559" s="25">
        <f t="shared" si="1577"/>
        <v>9784.5300000000007</v>
      </c>
      <c r="AOJ559" s="25">
        <f t="shared" si="1578"/>
        <v>9784.5300000000007</v>
      </c>
      <c r="AOK559" s="51"/>
      <c r="AOL559" s="51"/>
      <c r="AOM559" s="51"/>
      <c r="AON559" s="25">
        <f t="shared" si="1261"/>
        <v>56932.14</v>
      </c>
      <c r="AOO559" s="25">
        <f t="shared" si="1261"/>
        <v>58707.18</v>
      </c>
      <c r="AOP559" s="25">
        <f t="shared" si="1261"/>
        <v>58707.18</v>
      </c>
      <c r="AOQ559" s="30"/>
      <c r="AOR559" s="30"/>
      <c r="AOS559" s="30"/>
      <c r="AOT559" s="51"/>
      <c r="AOU559" s="51"/>
      <c r="AOV559" s="51"/>
      <c r="AOW559" s="25">
        <f t="shared" si="1579"/>
        <v>0</v>
      </c>
      <c r="AOX559" s="25">
        <f t="shared" si="1580"/>
        <v>0</v>
      </c>
      <c r="AOY559" s="25">
        <f t="shared" si="1581"/>
        <v>0</v>
      </c>
      <c r="AOZ559" s="51"/>
      <c r="APA559" s="51"/>
      <c r="APB559" s="51"/>
      <c r="APC559" s="25">
        <f t="shared" si="1582"/>
        <v>10668.99</v>
      </c>
      <c r="APD559" s="25">
        <f t="shared" si="1583"/>
        <v>11148.97</v>
      </c>
      <c r="APE559" s="25">
        <f t="shared" si="1584"/>
        <v>11148.97</v>
      </c>
      <c r="APF559" s="51"/>
      <c r="APG559" s="51"/>
      <c r="APH559" s="51"/>
      <c r="API559" s="25">
        <f t="shared" si="1262"/>
        <v>0</v>
      </c>
      <c r="APJ559" s="25">
        <f t="shared" si="1262"/>
        <v>0</v>
      </c>
      <c r="APK559" s="25">
        <f t="shared" si="1262"/>
        <v>0</v>
      </c>
      <c r="APL559" s="30"/>
      <c r="APM559" s="30"/>
      <c r="APN559" s="30"/>
      <c r="APO559" s="51"/>
      <c r="APP559" s="51"/>
      <c r="APQ559" s="51"/>
      <c r="APR559" s="25">
        <f t="shared" si="1585"/>
        <v>0</v>
      </c>
      <c r="APS559" s="25">
        <f t="shared" si="1586"/>
        <v>0</v>
      </c>
      <c r="APT559" s="25">
        <f t="shared" si="1587"/>
        <v>0</v>
      </c>
      <c r="APU559" s="51"/>
      <c r="APV559" s="51"/>
      <c r="APW559" s="51"/>
      <c r="APX559" s="25">
        <f t="shared" si="1588"/>
        <v>9362.34</v>
      </c>
      <c r="APY559" s="25">
        <f t="shared" si="1589"/>
        <v>9622.9699999999993</v>
      </c>
      <c r="APZ559" s="25">
        <f t="shared" si="1590"/>
        <v>9622.9699999999993</v>
      </c>
      <c r="AQA559" s="51"/>
      <c r="AQB559" s="51"/>
      <c r="AQC559" s="51"/>
      <c r="AQD559" s="25">
        <f t="shared" si="1263"/>
        <v>0</v>
      </c>
      <c r="AQE559" s="25">
        <f t="shared" si="1263"/>
        <v>0</v>
      </c>
      <c r="AQF559" s="25">
        <f t="shared" si="126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591"/>
        <v>64111.35</v>
      </c>
      <c r="AQN559" s="25">
        <f t="shared" si="1592"/>
        <v>64111.35</v>
      </c>
      <c r="AQO559" s="25">
        <f t="shared" si="1593"/>
        <v>64111.35</v>
      </c>
      <c r="AQP559" s="51"/>
      <c r="AQQ559" s="51"/>
      <c r="AQR559" s="51"/>
      <c r="AQS559" s="25">
        <f t="shared" si="1594"/>
        <v>8580.5400000000009</v>
      </c>
      <c r="AQT559" s="25">
        <f t="shared" si="1595"/>
        <v>8854.7900000000009</v>
      </c>
      <c r="AQU559" s="25">
        <f t="shared" si="1596"/>
        <v>8854.7900000000009</v>
      </c>
      <c r="AQV559" s="51"/>
      <c r="AQW559" s="51"/>
      <c r="AQX559" s="51"/>
      <c r="AQY559" s="25">
        <f t="shared" si="1264"/>
        <v>25741.62</v>
      </c>
      <c r="AQZ559" s="25">
        <f t="shared" si="1264"/>
        <v>26564.37</v>
      </c>
      <c r="ARA559" s="25">
        <f t="shared" si="126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597"/>
        <v>21370.45</v>
      </c>
      <c r="ARI559" s="25">
        <f t="shared" si="1598"/>
        <v>21370.45</v>
      </c>
      <c r="ARJ559" s="25">
        <f t="shared" si="1599"/>
        <v>21370.45</v>
      </c>
      <c r="ARK559" s="51"/>
      <c r="ARL559" s="51"/>
      <c r="ARM559" s="51"/>
      <c r="ARN559" s="25">
        <f t="shared" si="1600"/>
        <v>8991.6299999999992</v>
      </c>
      <c r="ARO559" s="25">
        <f t="shared" si="1601"/>
        <v>9008.1299999999992</v>
      </c>
      <c r="ARP559" s="25">
        <f t="shared" si="1602"/>
        <v>9008.1299999999992</v>
      </c>
      <c r="ARQ559" s="51"/>
      <c r="ARR559" s="51"/>
      <c r="ARS559" s="51"/>
      <c r="ART559" s="25">
        <f t="shared" si="1265"/>
        <v>8991.6299999999992</v>
      </c>
      <c r="ARU559" s="25">
        <f t="shared" si="1265"/>
        <v>9008.1299999999992</v>
      </c>
      <c r="ARV559" s="25">
        <f t="shared" si="126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03"/>
        <v>0</v>
      </c>
      <c r="ASD559" s="25">
        <f t="shared" si="1604"/>
        <v>0</v>
      </c>
      <c r="ASE559" s="25">
        <f t="shared" si="1605"/>
        <v>0</v>
      </c>
      <c r="ASF559" s="51"/>
      <c r="ASG559" s="51"/>
      <c r="ASH559" s="51"/>
      <c r="ASI559" s="25">
        <f t="shared" si="1606"/>
        <v>9536.57</v>
      </c>
      <c r="ASJ559" s="25">
        <f t="shared" si="1607"/>
        <v>8431.51</v>
      </c>
      <c r="ASK559" s="25">
        <f t="shared" si="1608"/>
        <v>8431.51</v>
      </c>
      <c r="ASL559" s="51"/>
      <c r="ASM559" s="51"/>
      <c r="ASN559" s="51"/>
      <c r="ASO559" s="25">
        <f t="shared" si="1266"/>
        <v>0</v>
      </c>
      <c r="ASP559" s="25">
        <f t="shared" si="1266"/>
        <v>0</v>
      </c>
      <c r="ASQ559" s="25">
        <f t="shared" si="126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09"/>
        <v>21370.45</v>
      </c>
      <c r="ASY559" s="25">
        <f t="shared" si="1610"/>
        <v>21370.45</v>
      </c>
      <c r="ASZ559" s="25">
        <f t="shared" si="1611"/>
        <v>21370.45</v>
      </c>
      <c r="ATA559" s="51"/>
      <c r="ATB559" s="51"/>
      <c r="ATC559" s="51"/>
      <c r="ATD559" s="25">
        <f t="shared" si="1612"/>
        <v>8076.96</v>
      </c>
      <c r="ATE559" s="25">
        <f t="shared" si="1613"/>
        <v>8480.8799999999992</v>
      </c>
      <c r="ATF559" s="25">
        <f t="shared" si="1614"/>
        <v>8480.8799999999992</v>
      </c>
      <c r="ATG559" s="51"/>
      <c r="ATH559" s="51"/>
      <c r="ATI559" s="51"/>
      <c r="ATJ559" s="25">
        <f t="shared" si="1267"/>
        <v>8076.96</v>
      </c>
      <c r="ATK559" s="25">
        <f t="shared" si="1267"/>
        <v>8480.8799999999992</v>
      </c>
      <c r="ATL559" s="25">
        <f t="shared" si="126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15"/>
        <v>0</v>
      </c>
      <c r="ATT559" s="25">
        <f t="shared" si="1616"/>
        <v>0</v>
      </c>
      <c r="ATU559" s="25">
        <f t="shared" si="1617"/>
        <v>0</v>
      </c>
      <c r="ATV559" s="51"/>
      <c r="ATW559" s="51"/>
      <c r="ATX559" s="51"/>
      <c r="ATY559" s="25">
        <f t="shared" si="1618"/>
        <v>8982.3700000000008</v>
      </c>
      <c r="ATZ559" s="25">
        <f t="shared" si="1619"/>
        <v>7250.02</v>
      </c>
      <c r="AUA559" s="25">
        <f t="shared" si="1620"/>
        <v>7250.02</v>
      </c>
      <c r="AUB559" s="51"/>
      <c r="AUC559" s="51"/>
      <c r="AUD559" s="51"/>
      <c r="AUE559" s="25">
        <f t="shared" si="1268"/>
        <v>0</v>
      </c>
      <c r="AUF559" s="25">
        <f t="shared" si="1268"/>
        <v>0</v>
      </c>
      <c r="AUG559" s="25">
        <f t="shared" si="1268"/>
        <v>0</v>
      </c>
      <c r="AUH559" s="30"/>
      <c r="AUI559" s="30"/>
      <c r="AUJ559" s="30"/>
      <c r="AUK559" s="51"/>
      <c r="AUL559" s="51"/>
      <c r="AUM559" s="51"/>
      <c r="AUN559" s="25">
        <f t="shared" si="1621"/>
        <v>0</v>
      </c>
      <c r="AUO559" s="25">
        <f t="shared" si="1622"/>
        <v>0</v>
      </c>
      <c r="AUP559" s="25">
        <f t="shared" si="1623"/>
        <v>0</v>
      </c>
      <c r="AUQ559" s="51"/>
      <c r="AUR559" s="51"/>
      <c r="AUS559" s="51"/>
      <c r="AUT559" s="25">
        <f t="shared" si="1624"/>
        <v>9848.01</v>
      </c>
      <c r="AUU559" s="25">
        <f t="shared" si="1625"/>
        <v>7867.69</v>
      </c>
      <c r="AUV559" s="25">
        <f t="shared" si="1626"/>
        <v>7867.69</v>
      </c>
      <c r="AUW559" s="51"/>
      <c r="AUX559" s="51"/>
      <c r="AUY559" s="51"/>
      <c r="AUZ559" s="25">
        <f t="shared" si="1269"/>
        <v>0</v>
      </c>
      <c r="AVA559" s="25">
        <f t="shared" si="1269"/>
        <v>0</v>
      </c>
      <c r="AVB559" s="25">
        <f t="shared" si="1269"/>
        <v>0</v>
      </c>
      <c r="AVC559" s="59">
        <f t="shared" si="1270"/>
        <v>81</v>
      </c>
      <c r="AVD559" s="59">
        <f t="shared" si="1270"/>
        <v>81</v>
      </c>
      <c r="AVE559" s="59">
        <f t="shared" si="1270"/>
        <v>81</v>
      </c>
      <c r="AVF559" s="25">
        <f t="shared" si="1270"/>
        <v>0</v>
      </c>
      <c r="AVG559" s="25">
        <f t="shared" si="1270"/>
        <v>0</v>
      </c>
      <c r="AVH559" s="25">
        <f t="shared" si="1270"/>
        <v>0</v>
      </c>
      <c r="AVI559" s="25">
        <f t="shared" si="1270"/>
        <v>1731006.45</v>
      </c>
      <c r="AVJ559" s="25">
        <f t="shared" si="1270"/>
        <v>1731006.45</v>
      </c>
      <c r="AVK559" s="25">
        <f t="shared" si="1270"/>
        <v>1731006.45</v>
      </c>
      <c r="AVL559" s="51"/>
      <c r="AVM559" s="51"/>
      <c r="AVN559" s="51"/>
      <c r="AVO559" s="25"/>
      <c r="AVP559" s="25"/>
      <c r="AVQ559" s="25"/>
      <c r="AVR559" s="25">
        <f t="shared" si="1271"/>
        <v>0</v>
      </c>
      <c r="AVS559" s="25">
        <f t="shared" si="1271"/>
        <v>0</v>
      </c>
      <c r="AVT559" s="25">
        <f t="shared" si="1271"/>
        <v>0</v>
      </c>
      <c r="AVU559" s="25">
        <f t="shared" si="1271"/>
        <v>790734.89</v>
      </c>
      <c r="AVV559" s="25">
        <f t="shared" si="1271"/>
        <v>788078.98</v>
      </c>
      <c r="AVW559" s="25">
        <f t="shared" si="1271"/>
        <v>788078.98</v>
      </c>
    </row>
    <row r="560" spans="1:1271" ht="36">
      <c r="A560" s="26" t="s">
        <v>189</v>
      </c>
      <c r="B560" s="88" t="s">
        <v>94</v>
      </c>
      <c r="C560" s="5"/>
      <c r="D560" s="121"/>
      <c r="E560" s="77"/>
      <c r="F560" s="38"/>
      <c r="G560" s="38"/>
      <c r="H560" s="38"/>
      <c r="I560" s="25">
        <f t="shared" si="1272"/>
        <v>14318.2</v>
      </c>
      <c r="J560" s="25">
        <f t="shared" si="1272"/>
        <v>14318.2</v>
      </c>
      <c r="K560" s="25">
        <f t="shared" si="1272"/>
        <v>14318.2</v>
      </c>
      <c r="L560" s="30"/>
      <c r="M560" s="30"/>
      <c r="N560" s="30"/>
      <c r="O560" s="51"/>
      <c r="P560" s="51"/>
      <c r="Q560" s="51"/>
      <c r="R560" s="25">
        <f t="shared" si="1273"/>
        <v>0</v>
      </c>
      <c r="S560" s="25">
        <f t="shared" si="1274"/>
        <v>0</v>
      </c>
      <c r="T560" s="25">
        <f t="shared" si="1275"/>
        <v>0</v>
      </c>
      <c r="U560" s="51"/>
      <c r="V560" s="51"/>
      <c r="W560" s="51"/>
      <c r="X560" s="25">
        <f t="shared" si="1276"/>
        <v>11456.88</v>
      </c>
      <c r="Y560" s="25">
        <f t="shared" si="1277"/>
        <v>0</v>
      </c>
      <c r="Z560" s="25">
        <f t="shared" si="1278"/>
        <v>0</v>
      </c>
      <c r="AA560" s="51"/>
      <c r="AB560" s="51"/>
      <c r="AC560" s="51"/>
      <c r="AD560" s="25">
        <f t="shared" si="1211"/>
        <v>0</v>
      </c>
      <c r="AE560" s="25">
        <f t="shared" si="1211"/>
        <v>0</v>
      </c>
      <c r="AF560" s="25">
        <f t="shared" si="121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79"/>
        <v>1145456</v>
      </c>
      <c r="AN560" s="25">
        <f t="shared" si="1280"/>
        <v>1145456</v>
      </c>
      <c r="AO560" s="25">
        <f t="shared" si="1281"/>
        <v>1145456</v>
      </c>
      <c r="AP560" s="51"/>
      <c r="AQ560" s="51"/>
      <c r="AR560" s="51"/>
      <c r="AS560" s="25">
        <f t="shared" si="1282"/>
        <v>7049.27</v>
      </c>
      <c r="AT560" s="25">
        <f t="shared" si="1283"/>
        <v>5423.14</v>
      </c>
      <c r="AU560" s="25">
        <f t="shared" si="1284"/>
        <v>5423.14</v>
      </c>
      <c r="AV560" s="51"/>
      <c r="AW560" s="51"/>
      <c r="AX560" s="51"/>
      <c r="AY560" s="25">
        <f t="shared" si="1212"/>
        <v>563941.6</v>
      </c>
      <c r="AZ560" s="25">
        <f t="shared" si="1212"/>
        <v>433851.2</v>
      </c>
      <c r="BA560" s="25">
        <f t="shared" si="121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85"/>
        <v>715910</v>
      </c>
      <c r="BI560" s="25">
        <f t="shared" si="1286"/>
        <v>715910</v>
      </c>
      <c r="BJ560" s="25">
        <f t="shared" si="1287"/>
        <v>715910</v>
      </c>
      <c r="BK560" s="51"/>
      <c r="BL560" s="51"/>
      <c r="BM560" s="51"/>
      <c r="BN560" s="25">
        <f t="shared" si="1288"/>
        <v>6815.92</v>
      </c>
      <c r="BO560" s="25">
        <f t="shared" si="1289"/>
        <v>7253.38</v>
      </c>
      <c r="BP560" s="25">
        <f t="shared" si="1290"/>
        <v>7253.38</v>
      </c>
      <c r="BQ560" s="51"/>
      <c r="BR560" s="51"/>
      <c r="BS560" s="51"/>
      <c r="BT560" s="25">
        <f t="shared" si="1213"/>
        <v>340796</v>
      </c>
      <c r="BU560" s="25">
        <f t="shared" si="1213"/>
        <v>362669</v>
      </c>
      <c r="BV560" s="25">
        <f t="shared" si="1213"/>
        <v>362669</v>
      </c>
      <c r="BW560" s="30"/>
      <c r="BX560" s="30"/>
      <c r="BY560" s="30"/>
      <c r="BZ560" s="51"/>
      <c r="CA560" s="51"/>
      <c r="CB560" s="51"/>
      <c r="CC560" s="25">
        <f t="shared" si="1291"/>
        <v>0</v>
      </c>
      <c r="CD560" s="25">
        <f t="shared" si="1292"/>
        <v>0</v>
      </c>
      <c r="CE560" s="25">
        <f t="shared" si="1293"/>
        <v>0</v>
      </c>
      <c r="CF560" s="51"/>
      <c r="CG560" s="51"/>
      <c r="CH560" s="51"/>
      <c r="CI560" s="25">
        <f t="shared" si="1294"/>
        <v>0</v>
      </c>
      <c r="CJ560" s="25">
        <f t="shared" si="1295"/>
        <v>0</v>
      </c>
      <c r="CK560" s="25">
        <f t="shared" si="1296"/>
        <v>0</v>
      </c>
      <c r="CL560" s="51"/>
      <c r="CM560" s="51"/>
      <c r="CN560" s="51"/>
      <c r="CO560" s="25">
        <f t="shared" si="1214"/>
        <v>0</v>
      </c>
      <c r="CP560" s="25">
        <f t="shared" si="1214"/>
        <v>0</v>
      </c>
      <c r="CQ560" s="25">
        <f t="shared" si="121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297"/>
        <v>315000.40000000002</v>
      </c>
      <c r="CY560" s="25">
        <f t="shared" si="1298"/>
        <v>315000.40000000002</v>
      </c>
      <c r="CZ560" s="25">
        <f t="shared" si="1299"/>
        <v>315000.40000000002</v>
      </c>
      <c r="DA560" s="51"/>
      <c r="DB560" s="51"/>
      <c r="DC560" s="51"/>
      <c r="DD560" s="25">
        <f t="shared" si="1300"/>
        <v>7790.07</v>
      </c>
      <c r="DE560" s="25">
        <f t="shared" si="1301"/>
        <v>8090.85</v>
      </c>
      <c r="DF560" s="25">
        <f t="shared" si="1302"/>
        <v>8090.85</v>
      </c>
      <c r="DG560" s="51"/>
      <c r="DH560" s="51"/>
      <c r="DI560" s="51"/>
      <c r="DJ560" s="25">
        <f t="shared" si="1215"/>
        <v>171381.54</v>
      </c>
      <c r="DK560" s="25">
        <f t="shared" si="1215"/>
        <v>177998.7</v>
      </c>
      <c r="DL560" s="25">
        <f t="shared" si="121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03"/>
        <v>186136.6</v>
      </c>
      <c r="DT560" s="25">
        <f t="shared" si="1304"/>
        <v>186136.6</v>
      </c>
      <c r="DU560" s="25">
        <f t="shared" si="1305"/>
        <v>186136.6</v>
      </c>
      <c r="DV560" s="51"/>
      <c r="DW560" s="51"/>
      <c r="DX560" s="51"/>
      <c r="DY560" s="25">
        <f t="shared" si="1306"/>
        <v>8186.58</v>
      </c>
      <c r="DZ560" s="25">
        <f t="shared" si="1307"/>
        <v>8480.0400000000009</v>
      </c>
      <c r="EA560" s="25">
        <f t="shared" si="1308"/>
        <v>8480.0400000000009</v>
      </c>
      <c r="EB560" s="51"/>
      <c r="EC560" s="51"/>
      <c r="ED560" s="51"/>
      <c r="EE560" s="25">
        <f t="shared" si="1216"/>
        <v>106425.54</v>
      </c>
      <c r="EF560" s="25">
        <f t="shared" si="1216"/>
        <v>110240.52</v>
      </c>
      <c r="EG560" s="25">
        <f t="shared" si="121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09"/>
        <v>28636.400000000001</v>
      </c>
      <c r="EO560" s="25">
        <f t="shared" si="1310"/>
        <v>28636.400000000001</v>
      </c>
      <c r="EP560" s="25">
        <f t="shared" si="1311"/>
        <v>28636.400000000001</v>
      </c>
      <c r="EQ560" s="51"/>
      <c r="ER560" s="51"/>
      <c r="ES560" s="51"/>
      <c r="ET560" s="25">
        <f t="shared" si="1312"/>
        <v>8382.9599999999991</v>
      </c>
      <c r="EU560" s="25">
        <f t="shared" si="1313"/>
        <v>8627.3700000000008</v>
      </c>
      <c r="EV560" s="25">
        <f t="shared" si="1314"/>
        <v>8627.3700000000008</v>
      </c>
      <c r="EW560" s="51"/>
      <c r="EX560" s="51"/>
      <c r="EY560" s="51"/>
      <c r="EZ560" s="25">
        <f t="shared" si="1217"/>
        <v>16765.919999999998</v>
      </c>
      <c r="FA560" s="25">
        <f t="shared" si="1217"/>
        <v>17254.740000000002</v>
      </c>
      <c r="FB560" s="25">
        <f t="shared" si="121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15"/>
        <v>544091.6</v>
      </c>
      <c r="FJ560" s="25">
        <f t="shared" si="1316"/>
        <v>544091.6</v>
      </c>
      <c r="FK560" s="25">
        <f t="shared" si="1317"/>
        <v>544091.6</v>
      </c>
      <c r="FL560" s="51"/>
      <c r="FM560" s="51"/>
      <c r="FN560" s="51"/>
      <c r="FO560" s="25">
        <f t="shared" si="1318"/>
        <v>6681.11</v>
      </c>
      <c r="FP560" s="25">
        <f t="shared" si="1319"/>
        <v>6343.81</v>
      </c>
      <c r="FQ560" s="25">
        <f t="shared" si="1320"/>
        <v>6343.81</v>
      </c>
      <c r="FR560" s="51"/>
      <c r="FS560" s="51"/>
      <c r="FT560" s="51"/>
      <c r="FU560" s="25">
        <f t="shared" si="1218"/>
        <v>253882.18</v>
      </c>
      <c r="FV560" s="25">
        <f t="shared" si="1218"/>
        <v>241064.78</v>
      </c>
      <c r="FW560" s="25">
        <f t="shared" si="1218"/>
        <v>241064.78</v>
      </c>
      <c r="FX560" s="30">
        <f>34-34</f>
        <v>0</v>
      </c>
      <c r="FY560" s="30">
        <f t="shared" ref="FY560:FZ560" si="1634">34-34</f>
        <v>0</v>
      </c>
      <c r="FZ560" s="30">
        <f t="shared" si="1634"/>
        <v>0</v>
      </c>
      <c r="GA560" s="51"/>
      <c r="GB560" s="51"/>
      <c r="GC560" s="51"/>
      <c r="GD560" s="25">
        <f t="shared" si="1321"/>
        <v>0</v>
      </c>
      <c r="GE560" s="25">
        <f t="shared" si="1322"/>
        <v>0</v>
      </c>
      <c r="GF560" s="25">
        <f t="shared" si="1323"/>
        <v>0</v>
      </c>
      <c r="GG560" s="51"/>
      <c r="GH560" s="51"/>
      <c r="GI560" s="51"/>
      <c r="GJ560" s="25">
        <f t="shared" si="1324"/>
        <v>0</v>
      </c>
      <c r="GK560" s="25">
        <f t="shared" si="1325"/>
        <v>0</v>
      </c>
      <c r="GL560" s="25">
        <f t="shared" si="1326"/>
        <v>0</v>
      </c>
      <c r="GM560" s="51"/>
      <c r="GN560" s="51"/>
      <c r="GO560" s="51"/>
      <c r="GP560" s="25">
        <f t="shared" si="1219"/>
        <v>0</v>
      </c>
      <c r="GQ560" s="25">
        <f t="shared" si="1219"/>
        <v>0</v>
      </c>
      <c r="GR560" s="25">
        <f t="shared" si="121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27"/>
        <v>372273.2</v>
      </c>
      <c r="GZ560" s="25">
        <f t="shared" si="1328"/>
        <v>372273.2</v>
      </c>
      <c r="HA560" s="25">
        <f t="shared" si="1329"/>
        <v>372273.2</v>
      </c>
      <c r="HB560" s="51"/>
      <c r="HC560" s="51"/>
      <c r="HD560" s="51"/>
      <c r="HE560" s="25">
        <f t="shared" si="1330"/>
        <v>9101.8700000000008</v>
      </c>
      <c r="HF560" s="25">
        <f t="shared" si="1331"/>
        <v>11487.09</v>
      </c>
      <c r="HG560" s="25">
        <f t="shared" si="1332"/>
        <v>11487.09</v>
      </c>
      <c r="HH560" s="51"/>
      <c r="HI560" s="51"/>
      <c r="HJ560" s="51"/>
      <c r="HK560" s="25">
        <f t="shared" si="1220"/>
        <v>236648.62</v>
      </c>
      <c r="HL560" s="25">
        <f t="shared" si="1220"/>
        <v>298664.34000000003</v>
      </c>
      <c r="HM560" s="25">
        <f t="shared" si="122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33"/>
        <v>902046.6</v>
      </c>
      <c r="HU560" s="25">
        <f t="shared" si="1334"/>
        <v>902046.6</v>
      </c>
      <c r="HV560" s="25">
        <f t="shared" si="1335"/>
        <v>902046.6</v>
      </c>
      <c r="HW560" s="51"/>
      <c r="HX560" s="51"/>
      <c r="HY560" s="51"/>
      <c r="HZ560" s="25">
        <f t="shared" si="1336"/>
        <v>6164.29</v>
      </c>
      <c r="IA560" s="25">
        <f t="shared" si="1337"/>
        <v>6203.25</v>
      </c>
      <c r="IB560" s="25">
        <f t="shared" si="1338"/>
        <v>6203.25</v>
      </c>
      <c r="IC560" s="51"/>
      <c r="ID560" s="51"/>
      <c r="IE560" s="51"/>
      <c r="IF560" s="25">
        <f t="shared" si="1221"/>
        <v>388350.27</v>
      </c>
      <c r="IG560" s="25">
        <f t="shared" si="1221"/>
        <v>390804.75</v>
      </c>
      <c r="IH560" s="25">
        <f t="shared" si="122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39"/>
        <v>443864.2</v>
      </c>
      <c r="IP560" s="25">
        <f t="shared" si="1340"/>
        <v>443864.2</v>
      </c>
      <c r="IQ560" s="25">
        <f t="shared" si="1341"/>
        <v>443864.2</v>
      </c>
      <c r="IR560" s="51"/>
      <c r="IS560" s="51"/>
      <c r="IT560" s="51"/>
      <c r="IU560" s="25">
        <f t="shared" si="1342"/>
        <v>6657.75</v>
      </c>
      <c r="IV560" s="25">
        <f t="shared" si="1343"/>
        <v>6830.84</v>
      </c>
      <c r="IW560" s="25">
        <f t="shared" si="1344"/>
        <v>6830.84</v>
      </c>
      <c r="IX560" s="51"/>
      <c r="IY560" s="51"/>
      <c r="IZ560" s="51"/>
      <c r="JA560" s="25">
        <f t="shared" si="1222"/>
        <v>206390.25</v>
      </c>
      <c r="JB560" s="25">
        <f t="shared" si="1222"/>
        <v>211756.04</v>
      </c>
      <c r="JC560" s="25">
        <f t="shared" si="122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45"/>
        <v>171818.4</v>
      </c>
      <c r="JK560" s="25">
        <f t="shared" si="1346"/>
        <v>171818.4</v>
      </c>
      <c r="JL560" s="25">
        <f t="shared" si="1347"/>
        <v>171818.4</v>
      </c>
      <c r="JM560" s="51"/>
      <c r="JN560" s="51"/>
      <c r="JO560" s="51"/>
      <c r="JP560" s="25">
        <f t="shared" si="1348"/>
        <v>9534.7099999999991</v>
      </c>
      <c r="JQ560" s="25">
        <f t="shared" si="1349"/>
        <v>9868.4500000000007</v>
      </c>
      <c r="JR560" s="25">
        <f t="shared" si="1350"/>
        <v>9868.4500000000007</v>
      </c>
      <c r="JS560" s="51"/>
      <c r="JT560" s="51"/>
      <c r="JU560" s="51"/>
      <c r="JV560" s="25">
        <f t="shared" si="1223"/>
        <v>114416.52</v>
      </c>
      <c r="JW560" s="25">
        <f t="shared" si="1223"/>
        <v>118421.4</v>
      </c>
      <c r="JX560" s="25">
        <f t="shared" si="122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51"/>
        <v>529773.4</v>
      </c>
      <c r="KF560" s="25">
        <f t="shared" si="1352"/>
        <v>529773.4</v>
      </c>
      <c r="KG560" s="25">
        <f t="shared" si="1353"/>
        <v>529773.4</v>
      </c>
      <c r="KH560" s="51"/>
      <c r="KI560" s="51"/>
      <c r="KJ560" s="51"/>
      <c r="KK560" s="25">
        <f t="shared" si="1354"/>
        <v>6291.7</v>
      </c>
      <c r="KL560" s="25">
        <f t="shared" si="1355"/>
        <v>6378.01</v>
      </c>
      <c r="KM560" s="25">
        <f t="shared" si="1356"/>
        <v>6378.01</v>
      </c>
      <c r="KN560" s="51"/>
      <c r="KO560" s="51"/>
      <c r="KP560" s="51"/>
      <c r="KQ560" s="25">
        <f t="shared" si="1224"/>
        <v>232792.9</v>
      </c>
      <c r="KR560" s="25">
        <f t="shared" si="1224"/>
        <v>235986.37</v>
      </c>
      <c r="KS560" s="25">
        <f t="shared" si="122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57"/>
        <v>787501</v>
      </c>
      <c r="LA560" s="25">
        <f t="shared" si="1358"/>
        <v>787501</v>
      </c>
      <c r="LB560" s="25">
        <f t="shared" si="1359"/>
        <v>787501</v>
      </c>
      <c r="LC560" s="51"/>
      <c r="LD560" s="51"/>
      <c r="LE560" s="51"/>
      <c r="LF560" s="25">
        <f t="shared" si="1360"/>
        <v>5729.75</v>
      </c>
      <c r="LG560" s="25">
        <f t="shared" si="1361"/>
        <v>5787.67</v>
      </c>
      <c r="LH560" s="25">
        <f t="shared" si="1362"/>
        <v>5787.67</v>
      </c>
      <c r="LI560" s="51"/>
      <c r="LJ560" s="51"/>
      <c r="LK560" s="51"/>
      <c r="LL560" s="25">
        <f t="shared" si="1225"/>
        <v>315136.25</v>
      </c>
      <c r="LM560" s="25">
        <f t="shared" si="1225"/>
        <v>318321.84999999998</v>
      </c>
      <c r="LN560" s="25">
        <f t="shared" si="122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63"/>
        <v>300682.2</v>
      </c>
      <c r="LV560" s="25">
        <f t="shared" si="1364"/>
        <v>300682.2</v>
      </c>
      <c r="LW560" s="25">
        <f t="shared" si="1365"/>
        <v>300682.2</v>
      </c>
      <c r="LX560" s="51"/>
      <c r="LY560" s="51"/>
      <c r="LZ560" s="51"/>
      <c r="MA560" s="25">
        <f t="shared" si="1366"/>
        <v>8041.99</v>
      </c>
      <c r="MB560" s="25">
        <f t="shared" si="1367"/>
        <v>8312.14</v>
      </c>
      <c r="MC560" s="25">
        <f t="shared" si="1368"/>
        <v>8312.14</v>
      </c>
      <c r="MD560" s="51"/>
      <c r="ME560" s="51"/>
      <c r="MF560" s="51"/>
      <c r="MG560" s="25">
        <f t="shared" si="1226"/>
        <v>168881.79</v>
      </c>
      <c r="MH560" s="25">
        <f t="shared" si="1226"/>
        <v>174554.94</v>
      </c>
      <c r="MI560" s="25">
        <f t="shared" si="122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69"/>
        <v>529773.4</v>
      </c>
      <c r="MQ560" s="25">
        <f t="shared" si="1370"/>
        <v>529773.4</v>
      </c>
      <c r="MR560" s="25">
        <f t="shared" si="1371"/>
        <v>529773.4</v>
      </c>
      <c r="MS560" s="51"/>
      <c r="MT560" s="51"/>
      <c r="MU560" s="51"/>
      <c r="MV560" s="25">
        <f t="shared" si="1372"/>
        <v>9066.09</v>
      </c>
      <c r="MW560" s="25">
        <f t="shared" si="1373"/>
        <v>8674.84</v>
      </c>
      <c r="MX560" s="25">
        <f t="shared" si="1374"/>
        <v>8674.84</v>
      </c>
      <c r="MY560" s="51"/>
      <c r="MZ560" s="51"/>
      <c r="NA560" s="51"/>
      <c r="NB560" s="25">
        <f t="shared" si="1227"/>
        <v>335445.33</v>
      </c>
      <c r="NC560" s="25">
        <f t="shared" si="1227"/>
        <v>320969.08</v>
      </c>
      <c r="ND560" s="25">
        <f t="shared" si="122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75"/>
        <v>658637.19999999995</v>
      </c>
      <c r="NL560" s="25">
        <f t="shared" si="1376"/>
        <v>658637.19999999995</v>
      </c>
      <c r="NM560" s="25">
        <f t="shared" si="1377"/>
        <v>658637.19999999995</v>
      </c>
      <c r="NN560" s="51"/>
      <c r="NO560" s="51"/>
      <c r="NP560" s="51"/>
      <c r="NQ560" s="25">
        <f t="shared" si="1378"/>
        <v>5985.46</v>
      </c>
      <c r="NR560" s="25">
        <f t="shared" si="1379"/>
        <v>6177.52</v>
      </c>
      <c r="NS560" s="25">
        <f t="shared" si="1380"/>
        <v>6177.52</v>
      </c>
      <c r="NT560" s="51"/>
      <c r="NU560" s="51"/>
      <c r="NV560" s="51"/>
      <c r="NW560" s="25">
        <f t="shared" si="1228"/>
        <v>275331.15999999997</v>
      </c>
      <c r="NX560" s="25">
        <f t="shared" si="1228"/>
        <v>284165.92</v>
      </c>
      <c r="NY560" s="25">
        <f t="shared" si="122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81"/>
        <v>429546</v>
      </c>
      <c r="OG560" s="25">
        <f t="shared" si="1382"/>
        <v>429546</v>
      </c>
      <c r="OH560" s="25">
        <f t="shared" si="1383"/>
        <v>429546</v>
      </c>
      <c r="OI560" s="51"/>
      <c r="OJ560" s="51"/>
      <c r="OK560" s="51"/>
      <c r="OL560" s="25">
        <f t="shared" si="1384"/>
        <v>8662.23</v>
      </c>
      <c r="OM560" s="25">
        <f t="shared" si="1385"/>
        <v>8952.5400000000009</v>
      </c>
      <c r="ON560" s="25">
        <f t="shared" si="1386"/>
        <v>8952.5400000000009</v>
      </c>
      <c r="OO560" s="51"/>
      <c r="OP560" s="51"/>
      <c r="OQ560" s="51"/>
      <c r="OR560" s="25">
        <f t="shared" si="1229"/>
        <v>259866.9</v>
      </c>
      <c r="OS560" s="25">
        <f t="shared" si="1229"/>
        <v>268576.2</v>
      </c>
      <c r="OT560" s="25">
        <f t="shared" si="122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87"/>
        <v>272045.8</v>
      </c>
      <c r="PB560" s="25">
        <f t="shared" si="1388"/>
        <v>272045.8</v>
      </c>
      <c r="PC560" s="25">
        <f t="shared" si="1389"/>
        <v>272045.8</v>
      </c>
      <c r="PD560" s="51"/>
      <c r="PE560" s="51"/>
      <c r="PF560" s="51"/>
      <c r="PG560" s="25">
        <f t="shared" si="1390"/>
        <v>7015.54</v>
      </c>
      <c r="PH560" s="25">
        <f t="shared" si="1391"/>
        <v>7242.91</v>
      </c>
      <c r="PI560" s="25">
        <f t="shared" si="1392"/>
        <v>7242.91</v>
      </c>
      <c r="PJ560" s="51"/>
      <c r="PK560" s="51"/>
      <c r="PL560" s="51"/>
      <c r="PM560" s="25">
        <f t="shared" si="1230"/>
        <v>133295.26</v>
      </c>
      <c r="PN560" s="25">
        <f t="shared" si="1230"/>
        <v>137615.29</v>
      </c>
      <c r="PO560" s="25">
        <f t="shared" si="123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393"/>
        <v>357955</v>
      </c>
      <c r="PW560" s="25">
        <f t="shared" si="1394"/>
        <v>357955</v>
      </c>
      <c r="PX560" s="25">
        <f t="shared" si="1395"/>
        <v>357955</v>
      </c>
      <c r="PY560" s="51"/>
      <c r="PZ560" s="51"/>
      <c r="QA560" s="51"/>
      <c r="QB560" s="25">
        <f t="shared" si="1396"/>
        <v>7784.16</v>
      </c>
      <c r="QC560" s="25">
        <f t="shared" si="1397"/>
        <v>8232.4599999999991</v>
      </c>
      <c r="QD560" s="25">
        <f t="shared" si="1398"/>
        <v>8232.4599999999991</v>
      </c>
      <c r="QE560" s="51"/>
      <c r="QF560" s="51"/>
      <c r="QG560" s="51"/>
      <c r="QH560" s="25">
        <f t="shared" si="1231"/>
        <v>194604</v>
      </c>
      <c r="QI560" s="25">
        <f t="shared" si="1231"/>
        <v>205811.5</v>
      </c>
      <c r="QJ560" s="25">
        <f t="shared" si="123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399"/>
        <v>758864.6</v>
      </c>
      <c r="QR560" s="25">
        <f t="shared" si="1400"/>
        <v>758864.6</v>
      </c>
      <c r="QS560" s="25">
        <f t="shared" si="1401"/>
        <v>758864.6</v>
      </c>
      <c r="QT560" s="51"/>
      <c r="QU560" s="51"/>
      <c r="QV560" s="51"/>
      <c r="QW560" s="25">
        <f t="shared" si="1402"/>
        <v>7407.64</v>
      </c>
      <c r="QX560" s="25">
        <f t="shared" si="1403"/>
        <v>7642.38</v>
      </c>
      <c r="QY560" s="25">
        <f t="shared" si="1404"/>
        <v>7642.38</v>
      </c>
      <c r="QZ560" s="51"/>
      <c r="RA560" s="51"/>
      <c r="RB560" s="51"/>
      <c r="RC560" s="25">
        <f t="shared" si="1232"/>
        <v>392604.92</v>
      </c>
      <c r="RD560" s="25">
        <f t="shared" si="1232"/>
        <v>405046.14</v>
      </c>
      <c r="RE560" s="25">
        <f t="shared" si="123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05"/>
        <v>1231365.2</v>
      </c>
      <c r="RM560" s="25">
        <f t="shared" si="1406"/>
        <v>1231365.2</v>
      </c>
      <c r="RN560" s="25">
        <f t="shared" si="1407"/>
        <v>1231365.2</v>
      </c>
      <c r="RO560" s="51"/>
      <c r="RP560" s="51"/>
      <c r="RQ560" s="51"/>
      <c r="RR560" s="25">
        <f t="shared" si="1408"/>
        <v>5225.8999999999996</v>
      </c>
      <c r="RS560" s="25">
        <f t="shared" si="1409"/>
        <v>5475.68</v>
      </c>
      <c r="RT560" s="25">
        <f t="shared" si="1410"/>
        <v>5475.68</v>
      </c>
      <c r="RU560" s="51"/>
      <c r="RV560" s="51"/>
      <c r="RW560" s="51"/>
      <c r="RX560" s="25">
        <f t="shared" si="1233"/>
        <v>449427.4</v>
      </c>
      <c r="RY560" s="25">
        <f t="shared" si="1233"/>
        <v>470908.48</v>
      </c>
      <c r="RZ560" s="25">
        <f t="shared" si="123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11"/>
        <v>315000.40000000002</v>
      </c>
      <c r="SH560" s="25">
        <f t="shared" si="1412"/>
        <v>315000.40000000002</v>
      </c>
      <c r="SI560" s="25">
        <f t="shared" si="1413"/>
        <v>315000.40000000002</v>
      </c>
      <c r="SJ560" s="51"/>
      <c r="SK560" s="51"/>
      <c r="SL560" s="51"/>
      <c r="SM560" s="25">
        <f t="shared" si="1414"/>
        <v>7054.81</v>
      </c>
      <c r="SN560" s="25">
        <f t="shared" si="1415"/>
        <v>7269.97</v>
      </c>
      <c r="SO560" s="25">
        <f t="shared" si="1416"/>
        <v>7269.97</v>
      </c>
      <c r="SP560" s="51"/>
      <c r="SQ560" s="51"/>
      <c r="SR560" s="51"/>
      <c r="SS560" s="25">
        <f t="shared" si="1234"/>
        <v>155205.82</v>
      </c>
      <c r="ST560" s="25">
        <f t="shared" si="1234"/>
        <v>159939.34</v>
      </c>
      <c r="SU560" s="25">
        <f t="shared" si="123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17"/>
        <v>315000.40000000002</v>
      </c>
      <c r="TC560" s="25">
        <f t="shared" si="1418"/>
        <v>315000.40000000002</v>
      </c>
      <c r="TD560" s="25">
        <f t="shared" si="1419"/>
        <v>315000.40000000002</v>
      </c>
      <c r="TE560" s="51"/>
      <c r="TF560" s="51"/>
      <c r="TG560" s="51"/>
      <c r="TH560" s="25">
        <f t="shared" si="1420"/>
        <v>6916.83</v>
      </c>
      <c r="TI560" s="25">
        <f t="shared" si="1421"/>
        <v>7148.18</v>
      </c>
      <c r="TJ560" s="25">
        <f t="shared" si="1422"/>
        <v>7148.18</v>
      </c>
      <c r="TK560" s="51"/>
      <c r="TL560" s="51"/>
      <c r="TM560" s="51"/>
      <c r="TN560" s="25">
        <f t="shared" si="1235"/>
        <v>152170.26</v>
      </c>
      <c r="TO560" s="25">
        <f t="shared" si="1235"/>
        <v>157259.96</v>
      </c>
      <c r="TP560" s="25">
        <f t="shared" si="123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23"/>
        <v>701591.8</v>
      </c>
      <c r="TX560" s="25">
        <f t="shared" si="1424"/>
        <v>701591.8</v>
      </c>
      <c r="TY560" s="25">
        <f t="shared" si="1425"/>
        <v>701591.8</v>
      </c>
      <c r="TZ560" s="51"/>
      <c r="UA560" s="51"/>
      <c r="UB560" s="51"/>
      <c r="UC560" s="25">
        <f t="shared" si="1426"/>
        <v>5845.97</v>
      </c>
      <c r="UD560" s="25">
        <f t="shared" si="1427"/>
        <v>6191.66</v>
      </c>
      <c r="UE560" s="25">
        <f t="shared" si="1428"/>
        <v>6191.66</v>
      </c>
      <c r="UF560" s="51"/>
      <c r="UG560" s="51"/>
      <c r="UH560" s="51"/>
      <c r="UI560" s="25">
        <f t="shared" si="1236"/>
        <v>286452.53000000003</v>
      </c>
      <c r="UJ560" s="25">
        <f t="shared" si="1236"/>
        <v>303391.34000000003</v>
      </c>
      <c r="UK560" s="25">
        <f t="shared" si="123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29"/>
        <v>701591.8</v>
      </c>
      <c r="US560" s="25">
        <f t="shared" si="1430"/>
        <v>701591.8</v>
      </c>
      <c r="UT560" s="25">
        <f t="shared" si="1431"/>
        <v>701591.8</v>
      </c>
      <c r="UU560" s="51"/>
      <c r="UV560" s="51"/>
      <c r="UW560" s="51"/>
      <c r="UX560" s="25">
        <f t="shared" si="1432"/>
        <v>7434.41</v>
      </c>
      <c r="UY560" s="25">
        <f t="shared" si="1433"/>
        <v>6002.98</v>
      </c>
      <c r="UZ560" s="25">
        <f t="shared" si="1434"/>
        <v>6002.98</v>
      </c>
      <c r="VA560" s="51"/>
      <c r="VB560" s="51"/>
      <c r="VC560" s="51"/>
      <c r="VD560" s="25">
        <f t="shared" si="1237"/>
        <v>364286.09</v>
      </c>
      <c r="VE560" s="25">
        <f t="shared" si="1237"/>
        <v>294146.02</v>
      </c>
      <c r="VF560" s="25">
        <f t="shared" si="1237"/>
        <v>294146.02</v>
      </c>
      <c r="VG560" s="30">
        <f>25-25</f>
        <v>0</v>
      </c>
      <c r="VH560" s="30">
        <f t="shared" ref="VH560:VI560" si="1635">25-25</f>
        <v>0</v>
      </c>
      <c r="VI560" s="30">
        <f t="shared" si="1635"/>
        <v>0</v>
      </c>
      <c r="VJ560" s="51"/>
      <c r="VK560" s="51"/>
      <c r="VL560" s="51"/>
      <c r="VM560" s="25">
        <f t="shared" si="1435"/>
        <v>0</v>
      </c>
      <c r="VN560" s="25">
        <f t="shared" si="1436"/>
        <v>0</v>
      </c>
      <c r="VO560" s="25">
        <f t="shared" si="1437"/>
        <v>0</v>
      </c>
      <c r="VP560" s="51"/>
      <c r="VQ560" s="51"/>
      <c r="VR560" s="51"/>
      <c r="VS560" s="25">
        <f t="shared" si="1438"/>
        <v>0</v>
      </c>
      <c r="VT560" s="25">
        <f t="shared" si="1439"/>
        <v>0</v>
      </c>
      <c r="VU560" s="25">
        <f t="shared" si="1440"/>
        <v>0</v>
      </c>
      <c r="VV560" s="51"/>
      <c r="VW560" s="51"/>
      <c r="VX560" s="51"/>
      <c r="VY560" s="25">
        <f t="shared" si="1238"/>
        <v>0</v>
      </c>
      <c r="VZ560" s="25">
        <f t="shared" si="1238"/>
        <v>0</v>
      </c>
      <c r="WA560" s="25">
        <f t="shared" si="123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41"/>
        <v>458182.40000000002</v>
      </c>
      <c r="WI560" s="25">
        <f t="shared" si="1442"/>
        <v>458182.40000000002</v>
      </c>
      <c r="WJ560" s="25">
        <f t="shared" si="1443"/>
        <v>458182.40000000002</v>
      </c>
      <c r="WK560" s="51"/>
      <c r="WL560" s="51"/>
      <c r="WM560" s="51"/>
      <c r="WN560" s="25">
        <f t="shared" si="1444"/>
        <v>5628.88</v>
      </c>
      <c r="WO560" s="25">
        <f t="shared" si="1445"/>
        <v>5824.42</v>
      </c>
      <c r="WP560" s="25">
        <f t="shared" si="1446"/>
        <v>5824.42</v>
      </c>
      <c r="WQ560" s="51"/>
      <c r="WR560" s="51"/>
      <c r="WS560" s="51"/>
      <c r="WT560" s="25">
        <f t="shared" si="1239"/>
        <v>180124.16</v>
      </c>
      <c r="WU560" s="25">
        <f t="shared" si="1239"/>
        <v>186381.44</v>
      </c>
      <c r="WV560" s="25">
        <f t="shared" si="123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47"/>
        <v>1088183.2</v>
      </c>
      <c r="XD560" s="25">
        <f t="shared" si="1448"/>
        <v>1088183.2</v>
      </c>
      <c r="XE560" s="25">
        <f t="shared" si="1449"/>
        <v>1088183.2</v>
      </c>
      <c r="XF560" s="51"/>
      <c r="XG560" s="51"/>
      <c r="XH560" s="51"/>
      <c r="XI560" s="25">
        <f t="shared" si="1450"/>
        <v>5669.78</v>
      </c>
      <c r="XJ560" s="25">
        <f t="shared" si="1451"/>
        <v>5712.04</v>
      </c>
      <c r="XK560" s="25">
        <f t="shared" si="1452"/>
        <v>5712.04</v>
      </c>
      <c r="XL560" s="51"/>
      <c r="XM560" s="51"/>
      <c r="XN560" s="51"/>
      <c r="XO560" s="25">
        <f t="shared" si="1240"/>
        <v>430903.28</v>
      </c>
      <c r="XP560" s="25">
        <f t="shared" si="1240"/>
        <v>434115.04</v>
      </c>
      <c r="XQ560" s="25">
        <f t="shared" si="124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53"/>
        <v>687273.6</v>
      </c>
      <c r="XY560" s="25">
        <f t="shared" si="1454"/>
        <v>687273.6</v>
      </c>
      <c r="XZ560" s="25">
        <f t="shared" si="1455"/>
        <v>687273.6</v>
      </c>
      <c r="YA560" s="51"/>
      <c r="YB560" s="51"/>
      <c r="YC560" s="51"/>
      <c r="YD560" s="25">
        <f t="shared" si="1456"/>
        <v>5283.9</v>
      </c>
      <c r="YE560" s="25">
        <f t="shared" si="1457"/>
        <v>5449.31</v>
      </c>
      <c r="YF560" s="25">
        <f t="shared" si="1458"/>
        <v>5449.31</v>
      </c>
      <c r="YG560" s="51"/>
      <c r="YH560" s="51"/>
      <c r="YI560" s="51"/>
      <c r="YJ560" s="25">
        <f t="shared" si="1241"/>
        <v>253627.2</v>
      </c>
      <c r="YK560" s="25">
        <f t="shared" si="1241"/>
        <v>261566.88</v>
      </c>
      <c r="YL560" s="25">
        <f t="shared" si="124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59"/>
        <v>715910</v>
      </c>
      <c r="YT560" s="25">
        <f t="shared" si="1460"/>
        <v>715910</v>
      </c>
      <c r="YU560" s="25">
        <f t="shared" si="1461"/>
        <v>715910</v>
      </c>
      <c r="YV560" s="51"/>
      <c r="YW560" s="51"/>
      <c r="YX560" s="51"/>
      <c r="YY560" s="25">
        <f t="shared" si="1462"/>
        <v>5905.34</v>
      </c>
      <c r="YZ560" s="25">
        <f t="shared" si="1463"/>
        <v>6032.84</v>
      </c>
      <c r="ZA560" s="25">
        <f t="shared" si="1464"/>
        <v>6032.84</v>
      </c>
      <c r="ZB560" s="51"/>
      <c r="ZC560" s="51"/>
      <c r="ZD560" s="51"/>
      <c r="ZE560" s="25">
        <f t="shared" si="1242"/>
        <v>295267</v>
      </c>
      <c r="ZF560" s="25">
        <f t="shared" si="1242"/>
        <v>301642</v>
      </c>
      <c r="ZG560" s="25">
        <f t="shared" si="124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65"/>
        <v>372273.2</v>
      </c>
      <c r="ZO560" s="25">
        <f t="shared" si="1466"/>
        <v>372273.2</v>
      </c>
      <c r="ZP560" s="25">
        <f t="shared" si="1467"/>
        <v>372273.2</v>
      </c>
      <c r="ZQ560" s="51"/>
      <c r="ZR560" s="51"/>
      <c r="ZS560" s="51"/>
      <c r="ZT560" s="25">
        <f t="shared" si="1468"/>
        <v>5729.7</v>
      </c>
      <c r="ZU560" s="25">
        <f t="shared" si="1469"/>
        <v>5746.96</v>
      </c>
      <c r="ZV560" s="25">
        <f t="shared" si="1470"/>
        <v>5746.96</v>
      </c>
      <c r="ZW560" s="51"/>
      <c r="ZX560" s="51"/>
      <c r="ZY560" s="51"/>
      <c r="ZZ560" s="25">
        <f t="shared" si="1243"/>
        <v>148972.20000000001</v>
      </c>
      <c r="AAA560" s="25">
        <f t="shared" si="1243"/>
        <v>149420.96</v>
      </c>
      <c r="AAB560" s="25">
        <f t="shared" si="124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71"/>
        <v>243409.4</v>
      </c>
      <c r="AAJ560" s="25">
        <f t="shared" si="1472"/>
        <v>243409.4</v>
      </c>
      <c r="AAK560" s="25">
        <f t="shared" si="1473"/>
        <v>243409.4</v>
      </c>
      <c r="AAL560" s="51"/>
      <c r="AAM560" s="51"/>
      <c r="AAN560" s="51"/>
      <c r="AAO560" s="25">
        <f t="shared" si="1474"/>
        <v>7465.16</v>
      </c>
      <c r="AAP560" s="25">
        <f t="shared" si="1475"/>
        <v>7544.07</v>
      </c>
      <c r="AAQ560" s="25">
        <f t="shared" si="1476"/>
        <v>7544.07</v>
      </c>
      <c r="AAR560" s="51"/>
      <c r="AAS560" s="51"/>
      <c r="AAT560" s="51"/>
      <c r="AAU560" s="25">
        <f t="shared" si="1244"/>
        <v>126907.72</v>
      </c>
      <c r="AAV560" s="25">
        <f t="shared" si="1244"/>
        <v>128249.19</v>
      </c>
      <c r="AAW560" s="25">
        <f t="shared" si="124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77"/>
        <v>758864.6</v>
      </c>
      <c r="ABE560" s="25">
        <f t="shared" si="1478"/>
        <v>758864.6</v>
      </c>
      <c r="ABF560" s="25">
        <f t="shared" si="1479"/>
        <v>758864.6</v>
      </c>
      <c r="ABG560" s="51"/>
      <c r="ABH560" s="51"/>
      <c r="ABI560" s="51"/>
      <c r="ABJ560" s="25">
        <f t="shared" si="1480"/>
        <v>4754.3599999999997</v>
      </c>
      <c r="ABK560" s="25">
        <f t="shared" si="1481"/>
        <v>4890.08</v>
      </c>
      <c r="ABL560" s="25">
        <f t="shared" si="1482"/>
        <v>4890.08</v>
      </c>
      <c r="ABM560" s="51"/>
      <c r="ABN560" s="51"/>
      <c r="ABO560" s="51"/>
      <c r="ABP560" s="25">
        <f t="shared" si="1245"/>
        <v>251981.08</v>
      </c>
      <c r="ABQ560" s="25">
        <f t="shared" si="1245"/>
        <v>259174.24</v>
      </c>
      <c r="ABR560" s="25">
        <f t="shared" si="124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83"/>
        <v>229091.20000000001</v>
      </c>
      <c r="ABZ560" s="25">
        <f t="shared" si="1484"/>
        <v>229091.20000000001</v>
      </c>
      <c r="ACA560" s="25">
        <f t="shared" si="1485"/>
        <v>229091.20000000001</v>
      </c>
      <c r="ACB560" s="51"/>
      <c r="ACC560" s="51"/>
      <c r="ACD560" s="51"/>
      <c r="ACE560" s="25">
        <f t="shared" si="1486"/>
        <v>5787.71</v>
      </c>
      <c r="ACF560" s="25">
        <f t="shared" si="1487"/>
        <v>5849.27</v>
      </c>
      <c r="ACG560" s="25">
        <f t="shared" si="1488"/>
        <v>5849.27</v>
      </c>
      <c r="ACH560" s="51"/>
      <c r="ACI560" s="51"/>
      <c r="ACJ560" s="51"/>
      <c r="ACK560" s="25">
        <f t="shared" si="1246"/>
        <v>92603.36</v>
      </c>
      <c r="ACL560" s="25">
        <f t="shared" si="1246"/>
        <v>93588.32</v>
      </c>
      <c r="ACM560" s="25">
        <f t="shared" si="124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89"/>
        <v>443864.2</v>
      </c>
      <c r="ACU560" s="25">
        <f t="shared" si="1490"/>
        <v>443864.2</v>
      </c>
      <c r="ACV560" s="25">
        <f t="shared" si="1491"/>
        <v>443864.2</v>
      </c>
      <c r="ACW560" s="51"/>
      <c r="ACX560" s="51"/>
      <c r="ACY560" s="51"/>
      <c r="ACZ560" s="25">
        <f t="shared" si="1492"/>
        <v>6112.28</v>
      </c>
      <c r="ADA560" s="25">
        <f t="shared" si="1493"/>
        <v>6289.09</v>
      </c>
      <c r="ADB560" s="25">
        <f t="shared" si="1494"/>
        <v>6289.09</v>
      </c>
      <c r="ADC560" s="51"/>
      <c r="ADD560" s="51"/>
      <c r="ADE560" s="51"/>
      <c r="ADF560" s="25">
        <f t="shared" si="1247"/>
        <v>189480.68</v>
      </c>
      <c r="ADG560" s="25">
        <f t="shared" si="1247"/>
        <v>194961.79</v>
      </c>
      <c r="ADH560" s="25">
        <f t="shared" si="124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495"/>
        <v>1016592.2</v>
      </c>
      <c r="ADP560" s="25">
        <f t="shared" si="1496"/>
        <v>1016592.2</v>
      </c>
      <c r="ADQ560" s="25">
        <f t="shared" si="1497"/>
        <v>1016592.2</v>
      </c>
      <c r="ADR560" s="51"/>
      <c r="ADS560" s="51"/>
      <c r="ADT560" s="51"/>
      <c r="ADU560" s="25">
        <f t="shared" si="1498"/>
        <v>4112.5600000000004</v>
      </c>
      <c r="ADV560" s="25">
        <f t="shared" si="1499"/>
        <v>5229.3</v>
      </c>
      <c r="ADW560" s="25">
        <f t="shared" si="1500"/>
        <v>5229.3</v>
      </c>
      <c r="ADX560" s="51"/>
      <c r="ADY560" s="51"/>
      <c r="ADZ560" s="51"/>
      <c r="AEA560" s="25">
        <f t="shared" si="1248"/>
        <v>291991.76</v>
      </c>
      <c r="AEB560" s="25">
        <f t="shared" si="1248"/>
        <v>371280.3</v>
      </c>
      <c r="AEC560" s="25">
        <f t="shared" si="124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01"/>
        <v>343636.8</v>
      </c>
      <c r="AEK560" s="25">
        <f t="shared" si="1502"/>
        <v>343636.8</v>
      </c>
      <c r="AEL560" s="25">
        <f t="shared" si="1503"/>
        <v>343636.8</v>
      </c>
      <c r="AEM560" s="51"/>
      <c r="AEN560" s="51"/>
      <c r="AEO560" s="51"/>
      <c r="AEP560" s="25">
        <f t="shared" si="1504"/>
        <v>6562.98</v>
      </c>
      <c r="AEQ560" s="25">
        <f t="shared" si="1505"/>
        <v>6678.08</v>
      </c>
      <c r="AER560" s="25">
        <f t="shared" si="1506"/>
        <v>6678.08</v>
      </c>
      <c r="AES560" s="51"/>
      <c r="AET560" s="51"/>
      <c r="AEU560" s="51"/>
      <c r="AEV560" s="25">
        <f t="shared" si="1249"/>
        <v>157511.51999999999</v>
      </c>
      <c r="AEW560" s="25">
        <f t="shared" si="1249"/>
        <v>160273.92000000001</v>
      </c>
      <c r="AEX560" s="25">
        <f t="shared" si="124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07"/>
        <v>343636.8</v>
      </c>
      <c r="AFF560" s="25">
        <f t="shared" si="1508"/>
        <v>343636.8</v>
      </c>
      <c r="AFG560" s="25">
        <f t="shared" si="1509"/>
        <v>343636.8</v>
      </c>
      <c r="AFH560" s="51"/>
      <c r="AFI560" s="51"/>
      <c r="AFJ560" s="51"/>
      <c r="AFK560" s="25">
        <f t="shared" si="1510"/>
        <v>6402.45</v>
      </c>
      <c r="AFL560" s="25">
        <f t="shared" si="1511"/>
        <v>6592.61</v>
      </c>
      <c r="AFM560" s="25">
        <f t="shared" si="1512"/>
        <v>6592.61</v>
      </c>
      <c r="AFN560" s="51"/>
      <c r="AFO560" s="51"/>
      <c r="AFP560" s="51"/>
      <c r="AFQ560" s="25">
        <f t="shared" si="1250"/>
        <v>153658.79999999999</v>
      </c>
      <c r="AFR560" s="25">
        <f t="shared" si="1250"/>
        <v>158222.64000000001</v>
      </c>
      <c r="AFS560" s="25">
        <f t="shared" si="125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13"/>
        <v>630000.80000000005</v>
      </c>
      <c r="AGA560" s="25">
        <f t="shared" si="1514"/>
        <v>630000.80000000005</v>
      </c>
      <c r="AGB560" s="25">
        <f t="shared" si="1515"/>
        <v>630000.80000000005</v>
      </c>
      <c r="AGC560" s="51"/>
      <c r="AGD560" s="51"/>
      <c r="AGE560" s="51"/>
      <c r="AGF560" s="25">
        <f t="shared" si="1516"/>
        <v>6763.7</v>
      </c>
      <c r="AGG560" s="25">
        <f t="shared" si="1517"/>
        <v>6984.87</v>
      </c>
      <c r="AGH560" s="25">
        <f t="shared" si="1518"/>
        <v>6984.87</v>
      </c>
      <c r="AGI560" s="51"/>
      <c r="AGJ560" s="51"/>
      <c r="AGK560" s="51"/>
      <c r="AGL560" s="25">
        <f t="shared" si="1251"/>
        <v>297602.8</v>
      </c>
      <c r="AGM560" s="25">
        <f t="shared" si="1251"/>
        <v>307334.28000000003</v>
      </c>
      <c r="AGN560" s="25">
        <f t="shared" si="125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19"/>
        <v>257727.6</v>
      </c>
      <c r="AGV560" s="25">
        <f t="shared" si="1520"/>
        <v>257727.6</v>
      </c>
      <c r="AGW560" s="25">
        <f t="shared" si="1521"/>
        <v>257727.6</v>
      </c>
      <c r="AGX560" s="51"/>
      <c r="AGY560" s="51"/>
      <c r="AGZ560" s="51"/>
      <c r="AHA560" s="25">
        <f t="shared" si="1522"/>
        <v>9521.49</v>
      </c>
      <c r="AHB560" s="25">
        <f t="shared" si="1523"/>
        <v>9729.42</v>
      </c>
      <c r="AHC560" s="25">
        <f t="shared" si="1524"/>
        <v>9729.42</v>
      </c>
      <c r="AHD560" s="51"/>
      <c r="AHE560" s="51"/>
      <c r="AHF560" s="51"/>
      <c r="AHG560" s="25">
        <f t="shared" si="1252"/>
        <v>171386.82</v>
      </c>
      <c r="AHH560" s="25">
        <f t="shared" si="1252"/>
        <v>175129.56</v>
      </c>
      <c r="AHI560" s="25">
        <f t="shared" si="125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25"/>
        <v>400909.6</v>
      </c>
      <c r="AHQ560" s="25">
        <f t="shared" si="1526"/>
        <v>400909.6</v>
      </c>
      <c r="AHR560" s="25">
        <f t="shared" si="1527"/>
        <v>400909.6</v>
      </c>
      <c r="AHS560" s="51"/>
      <c r="AHT560" s="51"/>
      <c r="AHU560" s="51"/>
      <c r="AHV560" s="25">
        <f t="shared" si="1528"/>
        <v>6046.4</v>
      </c>
      <c r="AHW560" s="25">
        <f t="shared" si="1529"/>
        <v>6145.54</v>
      </c>
      <c r="AHX560" s="25">
        <f t="shared" si="1530"/>
        <v>6145.54</v>
      </c>
      <c r="AHY560" s="51"/>
      <c r="AHZ560" s="51"/>
      <c r="AIA560" s="51"/>
      <c r="AIB560" s="25">
        <f t="shared" si="1253"/>
        <v>169299.20000000001</v>
      </c>
      <c r="AIC560" s="25">
        <f t="shared" si="1253"/>
        <v>172075.12</v>
      </c>
      <c r="AID560" s="25">
        <f t="shared" si="1253"/>
        <v>172075.12</v>
      </c>
      <c r="AIE560" s="30">
        <f>19-19</f>
        <v>0</v>
      </c>
      <c r="AIF560" s="30">
        <f t="shared" ref="AIF560:AIG560" si="1636">19-19</f>
        <v>0</v>
      </c>
      <c r="AIG560" s="30">
        <f t="shared" si="1636"/>
        <v>0</v>
      </c>
      <c r="AIH560" s="51"/>
      <c r="AII560" s="51"/>
      <c r="AIJ560" s="51"/>
      <c r="AIK560" s="25">
        <f t="shared" si="1531"/>
        <v>0</v>
      </c>
      <c r="AIL560" s="25">
        <f t="shared" si="1532"/>
        <v>0</v>
      </c>
      <c r="AIM560" s="25">
        <f t="shared" si="1533"/>
        <v>0</v>
      </c>
      <c r="AIN560" s="51"/>
      <c r="AIO560" s="51"/>
      <c r="AIP560" s="51"/>
      <c r="AIQ560" s="25">
        <f t="shared" si="1534"/>
        <v>0</v>
      </c>
      <c r="AIR560" s="25">
        <f t="shared" si="1535"/>
        <v>0</v>
      </c>
      <c r="AIS560" s="25">
        <f t="shared" si="1536"/>
        <v>0</v>
      </c>
      <c r="AIT560" s="51"/>
      <c r="AIU560" s="51"/>
      <c r="AIV560" s="51"/>
      <c r="AIW560" s="25">
        <f t="shared" si="1254"/>
        <v>0</v>
      </c>
      <c r="AIX560" s="25">
        <f t="shared" si="1254"/>
        <v>0</v>
      </c>
      <c r="AIY560" s="25">
        <f t="shared" si="125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37"/>
        <v>615682.6</v>
      </c>
      <c r="AJG560" s="25">
        <f t="shared" si="1538"/>
        <v>615682.6</v>
      </c>
      <c r="AJH560" s="25">
        <f t="shared" si="1539"/>
        <v>615682.6</v>
      </c>
      <c r="AJI560" s="51"/>
      <c r="AJJ560" s="51"/>
      <c r="AJK560" s="51"/>
      <c r="AJL560" s="25">
        <f t="shared" si="1540"/>
        <v>6477.74</v>
      </c>
      <c r="AJM560" s="25">
        <f t="shared" si="1541"/>
        <v>6575.5</v>
      </c>
      <c r="AJN560" s="25">
        <f t="shared" si="1542"/>
        <v>6575.5</v>
      </c>
      <c r="AJO560" s="51"/>
      <c r="AJP560" s="51"/>
      <c r="AJQ560" s="51"/>
      <c r="AJR560" s="25">
        <f t="shared" si="1255"/>
        <v>278542.82</v>
      </c>
      <c r="AJS560" s="25">
        <f t="shared" si="1255"/>
        <v>282746.5</v>
      </c>
      <c r="AJT560" s="25">
        <f t="shared" si="125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43"/>
        <v>343636.8</v>
      </c>
      <c r="AKB560" s="25">
        <f t="shared" si="1544"/>
        <v>343636.8</v>
      </c>
      <c r="AKC560" s="25">
        <f t="shared" si="1545"/>
        <v>343636.8</v>
      </c>
      <c r="AKD560" s="51"/>
      <c r="AKE560" s="51"/>
      <c r="AKF560" s="51"/>
      <c r="AKG560" s="25">
        <f t="shared" si="1546"/>
        <v>6255.45</v>
      </c>
      <c r="AKH560" s="25">
        <f t="shared" si="1547"/>
        <v>6465.5</v>
      </c>
      <c r="AKI560" s="25">
        <f t="shared" si="1548"/>
        <v>6465.5</v>
      </c>
      <c r="AKJ560" s="51"/>
      <c r="AKK560" s="51"/>
      <c r="AKL560" s="51"/>
      <c r="AKM560" s="25">
        <f t="shared" si="1256"/>
        <v>150130.79999999999</v>
      </c>
      <c r="AKN560" s="25">
        <f t="shared" si="1256"/>
        <v>155172</v>
      </c>
      <c r="AKO560" s="25">
        <f t="shared" si="125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49"/>
        <v>343636.8</v>
      </c>
      <c r="AKW560" s="25">
        <f t="shared" si="1550"/>
        <v>343636.8</v>
      </c>
      <c r="AKX560" s="25">
        <f t="shared" si="1551"/>
        <v>343636.8</v>
      </c>
      <c r="AKY560" s="51"/>
      <c r="AKZ560" s="51"/>
      <c r="ALA560" s="51"/>
      <c r="ALB560" s="25">
        <f t="shared" si="1552"/>
        <v>6258.56</v>
      </c>
      <c r="ALC560" s="25">
        <f t="shared" si="1553"/>
        <v>6405.07</v>
      </c>
      <c r="ALD560" s="25">
        <f t="shared" si="1554"/>
        <v>6405.07</v>
      </c>
      <c r="ALE560" s="51"/>
      <c r="ALF560" s="51"/>
      <c r="ALG560" s="51"/>
      <c r="ALH560" s="25">
        <f t="shared" si="1257"/>
        <v>150205.44</v>
      </c>
      <c r="ALI560" s="25">
        <f t="shared" si="1257"/>
        <v>153721.68</v>
      </c>
      <c r="ALJ560" s="25">
        <f t="shared" si="125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55"/>
        <v>343636.8</v>
      </c>
      <c r="ALR560" s="25">
        <f t="shared" si="1556"/>
        <v>343636.8</v>
      </c>
      <c r="ALS560" s="25">
        <f t="shared" si="1557"/>
        <v>343636.8</v>
      </c>
      <c r="ALT560" s="51"/>
      <c r="ALU560" s="51"/>
      <c r="ALV560" s="51"/>
      <c r="ALW560" s="25">
        <f t="shared" si="1558"/>
        <v>7401.01</v>
      </c>
      <c r="ALX560" s="25">
        <f t="shared" si="1559"/>
        <v>7508.57</v>
      </c>
      <c r="ALY560" s="25">
        <f t="shared" si="1560"/>
        <v>7508.57</v>
      </c>
      <c r="ALZ560" s="51"/>
      <c r="AMA560" s="51"/>
      <c r="AMB560" s="51"/>
      <c r="AMC560" s="25">
        <f t="shared" si="1258"/>
        <v>177624.24</v>
      </c>
      <c r="AMD560" s="25">
        <f t="shared" si="1258"/>
        <v>180205.68</v>
      </c>
      <c r="AME560" s="25">
        <f t="shared" si="125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61"/>
        <v>1260001.6000000001</v>
      </c>
      <c r="AMM560" s="25">
        <f t="shared" si="1562"/>
        <v>1260001.6000000001</v>
      </c>
      <c r="AMN560" s="25">
        <f t="shared" si="1563"/>
        <v>1260001.6000000001</v>
      </c>
      <c r="AMO560" s="51"/>
      <c r="AMP560" s="51"/>
      <c r="AMQ560" s="51"/>
      <c r="AMR560" s="25">
        <f t="shared" si="1564"/>
        <v>6146.39</v>
      </c>
      <c r="AMS560" s="25">
        <f t="shared" si="1565"/>
        <v>6329.1</v>
      </c>
      <c r="AMT560" s="25">
        <f t="shared" si="1566"/>
        <v>6329.1</v>
      </c>
      <c r="AMU560" s="51"/>
      <c r="AMV560" s="51"/>
      <c r="AMW560" s="51"/>
      <c r="AMX560" s="25">
        <f t="shared" si="1259"/>
        <v>540882.31999999995</v>
      </c>
      <c r="AMY560" s="25">
        <f t="shared" si="1259"/>
        <v>556960.80000000005</v>
      </c>
      <c r="AMZ560" s="25">
        <f t="shared" si="125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67"/>
        <v>114545.60000000001</v>
      </c>
      <c r="ANH560" s="25">
        <f t="shared" si="1568"/>
        <v>114545.60000000001</v>
      </c>
      <c r="ANI560" s="25">
        <f t="shared" si="1569"/>
        <v>114545.60000000001</v>
      </c>
      <c r="ANJ560" s="51"/>
      <c r="ANK560" s="51"/>
      <c r="ANL560" s="51"/>
      <c r="ANM560" s="25">
        <f t="shared" si="1570"/>
        <v>10796.75</v>
      </c>
      <c r="ANN560" s="25">
        <f t="shared" si="1571"/>
        <v>0</v>
      </c>
      <c r="ANO560" s="25">
        <f t="shared" si="1572"/>
        <v>0</v>
      </c>
      <c r="ANP560" s="51"/>
      <c r="ANQ560" s="51"/>
      <c r="ANR560" s="51"/>
      <c r="ANS560" s="25">
        <f t="shared" si="1260"/>
        <v>86374</v>
      </c>
      <c r="ANT560" s="25">
        <f t="shared" si="1260"/>
        <v>0</v>
      </c>
      <c r="ANU560" s="25">
        <f t="shared" si="126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73"/>
        <v>930683</v>
      </c>
      <c r="AOC560" s="25">
        <f t="shared" si="1574"/>
        <v>930683</v>
      </c>
      <c r="AOD560" s="25">
        <f t="shared" si="1575"/>
        <v>930683</v>
      </c>
      <c r="AOE560" s="51"/>
      <c r="AOF560" s="51"/>
      <c r="AOG560" s="51"/>
      <c r="AOH560" s="25">
        <f t="shared" si="1576"/>
        <v>6357.42</v>
      </c>
      <c r="AOI560" s="25">
        <f t="shared" si="1577"/>
        <v>6555.64</v>
      </c>
      <c r="AOJ560" s="25">
        <f t="shared" si="1578"/>
        <v>6555.64</v>
      </c>
      <c r="AOK560" s="51"/>
      <c r="AOL560" s="51"/>
      <c r="AOM560" s="51"/>
      <c r="AON560" s="25">
        <f t="shared" si="1261"/>
        <v>413232.3</v>
      </c>
      <c r="AOO560" s="25">
        <f t="shared" si="1261"/>
        <v>426116.6</v>
      </c>
      <c r="AOP560" s="25">
        <f t="shared" si="126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79"/>
        <v>672955.4</v>
      </c>
      <c r="AOX560" s="25">
        <f t="shared" si="1580"/>
        <v>672955.4</v>
      </c>
      <c r="AOY560" s="25">
        <f t="shared" si="1581"/>
        <v>672955.4</v>
      </c>
      <c r="AOZ560" s="51"/>
      <c r="APA560" s="51"/>
      <c r="APB560" s="51"/>
      <c r="APC560" s="25">
        <f t="shared" si="1582"/>
        <v>7148.22</v>
      </c>
      <c r="APD560" s="25">
        <f t="shared" si="1583"/>
        <v>7469.81</v>
      </c>
      <c r="APE560" s="25">
        <f t="shared" si="1584"/>
        <v>7469.81</v>
      </c>
      <c r="APF560" s="51"/>
      <c r="APG560" s="51"/>
      <c r="APH560" s="51"/>
      <c r="API560" s="25">
        <f t="shared" si="1262"/>
        <v>335966.34</v>
      </c>
      <c r="APJ560" s="25">
        <f t="shared" si="1262"/>
        <v>351081.07</v>
      </c>
      <c r="APK560" s="25">
        <f t="shared" si="126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85"/>
        <v>501137</v>
      </c>
      <c r="APS560" s="25">
        <f t="shared" si="1586"/>
        <v>501137</v>
      </c>
      <c r="APT560" s="25">
        <f t="shared" si="1587"/>
        <v>501137</v>
      </c>
      <c r="APU560" s="51"/>
      <c r="APV560" s="51"/>
      <c r="APW560" s="51"/>
      <c r="APX560" s="25">
        <f t="shared" si="1588"/>
        <v>6272.77</v>
      </c>
      <c r="APY560" s="25">
        <f t="shared" si="1589"/>
        <v>6447.39</v>
      </c>
      <c r="APZ560" s="25">
        <f t="shared" si="1590"/>
        <v>6447.39</v>
      </c>
      <c r="AQA560" s="51"/>
      <c r="AQB560" s="51"/>
      <c r="AQC560" s="51"/>
      <c r="AQD560" s="25">
        <f t="shared" si="1263"/>
        <v>219546.95</v>
      </c>
      <c r="AQE560" s="25">
        <f t="shared" si="1263"/>
        <v>225658.65</v>
      </c>
      <c r="AQF560" s="25">
        <f t="shared" si="126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591"/>
        <v>902046.6</v>
      </c>
      <c r="AQN560" s="25">
        <f t="shared" si="1592"/>
        <v>902046.6</v>
      </c>
      <c r="AQO560" s="25">
        <f t="shared" si="1593"/>
        <v>902046.6</v>
      </c>
      <c r="AQP560" s="51"/>
      <c r="AQQ560" s="51"/>
      <c r="AQR560" s="51"/>
      <c r="AQS560" s="25">
        <f t="shared" si="1594"/>
        <v>5748.96</v>
      </c>
      <c r="AQT560" s="25">
        <f t="shared" si="1595"/>
        <v>5932.71</v>
      </c>
      <c r="AQU560" s="25">
        <f t="shared" si="1596"/>
        <v>5932.71</v>
      </c>
      <c r="AQV560" s="51"/>
      <c r="AQW560" s="51"/>
      <c r="AQX560" s="51"/>
      <c r="AQY560" s="25">
        <f t="shared" si="1264"/>
        <v>362184.48</v>
      </c>
      <c r="AQZ560" s="25">
        <f t="shared" si="1264"/>
        <v>373760.73</v>
      </c>
      <c r="ARA560" s="25">
        <f t="shared" si="126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597"/>
        <v>501137</v>
      </c>
      <c r="ARI560" s="25">
        <f t="shared" si="1598"/>
        <v>501137</v>
      </c>
      <c r="ARJ560" s="25">
        <f t="shared" si="1599"/>
        <v>501137</v>
      </c>
      <c r="ARK560" s="51"/>
      <c r="ARL560" s="51"/>
      <c r="ARM560" s="51"/>
      <c r="ARN560" s="25">
        <f t="shared" si="1600"/>
        <v>6024.39</v>
      </c>
      <c r="ARO560" s="25">
        <f t="shared" si="1601"/>
        <v>6035.44</v>
      </c>
      <c r="ARP560" s="25">
        <f t="shared" si="1602"/>
        <v>6035.44</v>
      </c>
      <c r="ARQ560" s="51"/>
      <c r="ARR560" s="51"/>
      <c r="ARS560" s="51"/>
      <c r="ART560" s="25">
        <f t="shared" si="1265"/>
        <v>210853.65</v>
      </c>
      <c r="ARU560" s="25">
        <f t="shared" si="1265"/>
        <v>211240.4</v>
      </c>
      <c r="ARV560" s="25">
        <f t="shared" si="126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03"/>
        <v>844773.8</v>
      </c>
      <c r="ASD560" s="25">
        <f t="shared" si="1604"/>
        <v>844773.8</v>
      </c>
      <c r="ASE560" s="25">
        <f t="shared" si="1605"/>
        <v>844773.8</v>
      </c>
      <c r="ASF560" s="51"/>
      <c r="ASG560" s="51"/>
      <c r="ASH560" s="51"/>
      <c r="ASI560" s="25">
        <f t="shared" si="1606"/>
        <v>6389.5</v>
      </c>
      <c r="ASJ560" s="25">
        <f t="shared" si="1607"/>
        <v>5649.11</v>
      </c>
      <c r="ASK560" s="25">
        <f t="shared" si="1608"/>
        <v>5649.11</v>
      </c>
      <c r="ASL560" s="51"/>
      <c r="ASM560" s="51"/>
      <c r="ASN560" s="51"/>
      <c r="ASO560" s="25">
        <f t="shared" si="1266"/>
        <v>376980.5</v>
      </c>
      <c r="ASP560" s="25">
        <f t="shared" si="1266"/>
        <v>333297.49</v>
      </c>
      <c r="ASQ560" s="25">
        <f t="shared" si="126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09"/>
        <v>859092</v>
      </c>
      <c r="ASY560" s="25">
        <f t="shared" si="1610"/>
        <v>859092</v>
      </c>
      <c r="ASZ560" s="25">
        <f t="shared" si="1611"/>
        <v>859092</v>
      </c>
      <c r="ATA560" s="51"/>
      <c r="ATB560" s="51"/>
      <c r="ATC560" s="51"/>
      <c r="ATD560" s="25">
        <f t="shared" si="1612"/>
        <v>5411.56</v>
      </c>
      <c r="ATE560" s="25">
        <f t="shared" si="1613"/>
        <v>5682.19</v>
      </c>
      <c r="ATF560" s="25">
        <f t="shared" si="1614"/>
        <v>5682.19</v>
      </c>
      <c r="ATG560" s="51"/>
      <c r="ATH560" s="51"/>
      <c r="ATI560" s="51"/>
      <c r="ATJ560" s="25">
        <f t="shared" si="1267"/>
        <v>324693.59999999998</v>
      </c>
      <c r="ATK560" s="25">
        <f t="shared" si="1267"/>
        <v>340931.4</v>
      </c>
      <c r="ATL560" s="25">
        <f t="shared" si="126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15"/>
        <v>1202728.8</v>
      </c>
      <c r="ATT560" s="25">
        <f t="shared" si="1616"/>
        <v>1202728.8</v>
      </c>
      <c r="ATU560" s="25">
        <f t="shared" si="1617"/>
        <v>1202728.8</v>
      </c>
      <c r="ATV560" s="51"/>
      <c r="ATW560" s="51"/>
      <c r="ATX560" s="51"/>
      <c r="ATY560" s="25">
        <f t="shared" si="1618"/>
        <v>6018.19</v>
      </c>
      <c r="ATZ560" s="25">
        <f t="shared" si="1619"/>
        <v>4857.51</v>
      </c>
      <c r="AUA560" s="25">
        <f t="shared" si="1620"/>
        <v>4857.51</v>
      </c>
      <c r="AUB560" s="51"/>
      <c r="AUC560" s="51"/>
      <c r="AUD560" s="51"/>
      <c r="AUE560" s="25">
        <f t="shared" si="1268"/>
        <v>505527.96</v>
      </c>
      <c r="AUF560" s="25">
        <f t="shared" si="1268"/>
        <v>408030.84</v>
      </c>
      <c r="AUG560" s="25">
        <f t="shared" si="12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21"/>
        <v>730228.2</v>
      </c>
      <c r="AUO560" s="25">
        <f t="shared" si="1622"/>
        <v>730228.2</v>
      </c>
      <c r="AUP560" s="25">
        <f t="shared" si="1623"/>
        <v>730228.2</v>
      </c>
      <c r="AUQ560" s="51"/>
      <c r="AUR560" s="51"/>
      <c r="AUS560" s="51"/>
      <c r="AUT560" s="25">
        <f t="shared" si="1624"/>
        <v>6598.17</v>
      </c>
      <c r="AUU560" s="25">
        <f t="shared" si="1625"/>
        <v>5271.35</v>
      </c>
      <c r="AUV560" s="25">
        <f t="shared" si="1626"/>
        <v>5271.35</v>
      </c>
      <c r="AUW560" s="51"/>
      <c r="AUX560" s="51"/>
      <c r="AUY560" s="51"/>
      <c r="AUZ560" s="25">
        <f t="shared" si="1269"/>
        <v>336506.67</v>
      </c>
      <c r="AVA560" s="25">
        <f t="shared" si="1269"/>
        <v>268838.84999999998</v>
      </c>
      <c r="AVB560" s="25">
        <f t="shared" si="1269"/>
        <v>268838.84999999998</v>
      </c>
      <c r="AVC560" s="59">
        <f t="shared" si="1270"/>
        <v>2156</v>
      </c>
      <c r="AVD560" s="59">
        <f t="shared" si="1270"/>
        <v>2156</v>
      </c>
      <c r="AVE560" s="59">
        <f t="shared" si="1270"/>
        <v>2156</v>
      </c>
      <c r="AVF560" s="25">
        <f t="shared" si="1270"/>
        <v>0</v>
      </c>
      <c r="AVG560" s="25">
        <f t="shared" si="1270"/>
        <v>0</v>
      </c>
      <c r="AVH560" s="25">
        <f t="shared" si="1270"/>
        <v>0</v>
      </c>
      <c r="AVI560" s="25">
        <f t="shared" si="1270"/>
        <v>30870039.199999999</v>
      </c>
      <c r="AVJ560" s="25">
        <f t="shared" si="1270"/>
        <v>30870039.199999999</v>
      </c>
      <c r="AVK560" s="25">
        <f t="shared" si="127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71"/>
        <v>0</v>
      </c>
      <c r="AVS560" s="25">
        <f t="shared" si="1271"/>
        <v>0</v>
      </c>
      <c r="AVT560" s="25">
        <f t="shared" si="1271"/>
        <v>0</v>
      </c>
      <c r="AVU560" s="25">
        <f t="shared" si="1271"/>
        <v>13795068.699999999</v>
      </c>
      <c r="AVV560" s="25">
        <f t="shared" si="1271"/>
        <v>13720596.27</v>
      </c>
      <c r="AVW560" s="25">
        <f t="shared" si="1271"/>
        <v>13720596.27</v>
      </c>
    </row>
    <row r="561" spans="1:1271" ht="36">
      <c r="A561" s="26" t="s">
        <v>190</v>
      </c>
      <c r="B561" s="88" t="s">
        <v>95</v>
      </c>
      <c r="C561" s="5"/>
      <c r="D561" s="121"/>
      <c r="E561" s="77"/>
      <c r="F561" s="38"/>
      <c r="G561" s="38"/>
      <c r="H561" s="38"/>
      <c r="I561" s="25">
        <f t="shared" si="1272"/>
        <v>7265.95</v>
      </c>
      <c r="J561" s="25">
        <f t="shared" si="1272"/>
        <v>7265.95</v>
      </c>
      <c r="K561" s="25">
        <f t="shared" si="127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73"/>
        <v>675733.35</v>
      </c>
      <c r="S561" s="25">
        <f t="shared" si="1274"/>
        <v>675733.35</v>
      </c>
      <c r="T561" s="25">
        <f t="shared" si="1275"/>
        <v>675733.35</v>
      </c>
      <c r="U561" s="51"/>
      <c r="V561" s="51"/>
      <c r="W561" s="51"/>
      <c r="X561" s="25">
        <f t="shared" si="1276"/>
        <v>5813.94</v>
      </c>
      <c r="Y561" s="25">
        <f t="shared" si="1277"/>
        <v>0</v>
      </c>
      <c r="Z561" s="25">
        <f t="shared" si="1278"/>
        <v>0</v>
      </c>
      <c r="AA561" s="51"/>
      <c r="AB561" s="51"/>
      <c r="AC561" s="51"/>
      <c r="AD561" s="25">
        <f t="shared" si="1211"/>
        <v>540696.42000000004</v>
      </c>
      <c r="AE561" s="25">
        <f t="shared" si="1211"/>
        <v>0</v>
      </c>
      <c r="AF561" s="25">
        <f t="shared" si="121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79"/>
        <v>2237912.6</v>
      </c>
      <c r="AN561" s="25">
        <f t="shared" si="1280"/>
        <v>2237912.6</v>
      </c>
      <c r="AO561" s="25">
        <f t="shared" si="1281"/>
        <v>2237912.6</v>
      </c>
      <c r="AP561" s="51"/>
      <c r="AQ561" s="51"/>
      <c r="AR561" s="51"/>
      <c r="AS561" s="25">
        <f t="shared" si="1282"/>
        <v>3577.24</v>
      </c>
      <c r="AT561" s="25">
        <f t="shared" si="1283"/>
        <v>2752.04</v>
      </c>
      <c r="AU561" s="25">
        <f t="shared" si="1284"/>
        <v>2752.04</v>
      </c>
      <c r="AV561" s="51"/>
      <c r="AW561" s="51"/>
      <c r="AX561" s="51"/>
      <c r="AY561" s="25">
        <f t="shared" si="1212"/>
        <v>1101789.92</v>
      </c>
      <c r="AZ561" s="25">
        <f t="shared" si="1212"/>
        <v>847628.32</v>
      </c>
      <c r="BA561" s="25">
        <f t="shared" si="121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85"/>
        <v>1634838.75</v>
      </c>
      <c r="BI561" s="25">
        <f t="shared" si="1286"/>
        <v>1634838.75</v>
      </c>
      <c r="BJ561" s="25">
        <f t="shared" si="1287"/>
        <v>1634838.75</v>
      </c>
      <c r="BK561" s="51"/>
      <c r="BL561" s="51"/>
      <c r="BM561" s="51"/>
      <c r="BN561" s="25">
        <f t="shared" si="1288"/>
        <v>3458.82</v>
      </c>
      <c r="BO561" s="25">
        <f t="shared" si="1289"/>
        <v>3680.82</v>
      </c>
      <c r="BP561" s="25">
        <f t="shared" si="1290"/>
        <v>3680.82</v>
      </c>
      <c r="BQ561" s="51"/>
      <c r="BR561" s="51"/>
      <c r="BS561" s="51"/>
      <c r="BT561" s="25">
        <f t="shared" si="1213"/>
        <v>778234.5</v>
      </c>
      <c r="BU561" s="25">
        <f t="shared" si="1213"/>
        <v>828184.5</v>
      </c>
      <c r="BV561" s="25">
        <f t="shared" si="1213"/>
        <v>828184.5</v>
      </c>
      <c r="BW561" s="30"/>
      <c r="BX561" s="30"/>
      <c r="BY561" s="30"/>
      <c r="BZ561" s="51"/>
      <c r="CA561" s="51"/>
      <c r="CB561" s="51"/>
      <c r="CC561" s="25">
        <f t="shared" si="1291"/>
        <v>0</v>
      </c>
      <c r="CD561" s="25">
        <f t="shared" si="1292"/>
        <v>0</v>
      </c>
      <c r="CE561" s="25">
        <f t="shared" si="1293"/>
        <v>0</v>
      </c>
      <c r="CF561" s="51"/>
      <c r="CG561" s="51"/>
      <c r="CH561" s="51"/>
      <c r="CI561" s="25">
        <f t="shared" si="1294"/>
        <v>0</v>
      </c>
      <c r="CJ561" s="25">
        <f t="shared" si="1295"/>
        <v>0</v>
      </c>
      <c r="CK561" s="25">
        <f t="shared" si="1296"/>
        <v>0</v>
      </c>
      <c r="CL561" s="51"/>
      <c r="CM561" s="51"/>
      <c r="CN561" s="51"/>
      <c r="CO561" s="25">
        <f t="shared" si="1214"/>
        <v>0</v>
      </c>
      <c r="CP561" s="25">
        <f t="shared" si="1214"/>
        <v>0</v>
      </c>
      <c r="CQ561" s="25">
        <f t="shared" si="121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297"/>
        <v>791988.55</v>
      </c>
      <c r="CY561" s="25">
        <f t="shared" si="1298"/>
        <v>791988.55</v>
      </c>
      <c r="CZ561" s="25">
        <f t="shared" si="1299"/>
        <v>791988.55</v>
      </c>
      <c r="DA561" s="51"/>
      <c r="DB561" s="51"/>
      <c r="DC561" s="51"/>
      <c r="DD561" s="25">
        <f t="shared" si="1300"/>
        <v>3953.17</v>
      </c>
      <c r="DE561" s="25">
        <f t="shared" si="1301"/>
        <v>4105.8</v>
      </c>
      <c r="DF561" s="25">
        <f t="shared" si="1302"/>
        <v>4105.8</v>
      </c>
      <c r="DG561" s="51"/>
      <c r="DH561" s="51"/>
      <c r="DI561" s="51"/>
      <c r="DJ561" s="25">
        <f t="shared" si="1215"/>
        <v>430895.53</v>
      </c>
      <c r="DK561" s="25">
        <f t="shared" si="1215"/>
        <v>447532.2</v>
      </c>
      <c r="DL561" s="25">
        <f t="shared" si="121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03"/>
        <v>988169.2</v>
      </c>
      <c r="DT561" s="25">
        <f t="shared" si="1304"/>
        <v>988169.2</v>
      </c>
      <c r="DU561" s="25">
        <f t="shared" si="1305"/>
        <v>988169.2</v>
      </c>
      <c r="DV561" s="51"/>
      <c r="DW561" s="51"/>
      <c r="DX561" s="51"/>
      <c r="DY561" s="25">
        <f t="shared" si="1306"/>
        <v>4154.38</v>
      </c>
      <c r="DZ561" s="25">
        <f t="shared" si="1307"/>
        <v>4303.3</v>
      </c>
      <c r="EA561" s="25">
        <f t="shared" si="1308"/>
        <v>4303.3</v>
      </c>
      <c r="EB561" s="51"/>
      <c r="EC561" s="51"/>
      <c r="ED561" s="51"/>
      <c r="EE561" s="25">
        <f t="shared" si="1216"/>
        <v>564995.68000000005</v>
      </c>
      <c r="EF561" s="25">
        <f t="shared" si="1216"/>
        <v>585248.80000000005</v>
      </c>
      <c r="EG561" s="25">
        <f t="shared" si="121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09"/>
        <v>326967.75</v>
      </c>
      <c r="EO561" s="25">
        <f t="shared" si="1310"/>
        <v>326967.75</v>
      </c>
      <c r="EP561" s="25">
        <f t="shared" si="1311"/>
        <v>326967.75</v>
      </c>
      <c r="EQ561" s="51"/>
      <c r="ER561" s="51"/>
      <c r="ES561" s="51"/>
      <c r="ET561" s="25">
        <f t="shared" si="1312"/>
        <v>4254.04</v>
      </c>
      <c r="EU561" s="25">
        <f t="shared" si="1313"/>
        <v>4378.07</v>
      </c>
      <c r="EV561" s="25">
        <f t="shared" si="1314"/>
        <v>4378.07</v>
      </c>
      <c r="EW561" s="51"/>
      <c r="EX561" s="51"/>
      <c r="EY561" s="51"/>
      <c r="EZ561" s="25">
        <f t="shared" si="1217"/>
        <v>191431.8</v>
      </c>
      <c r="FA561" s="25">
        <f t="shared" si="1217"/>
        <v>197013.15</v>
      </c>
      <c r="FB561" s="25">
        <f t="shared" si="121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15"/>
        <v>733860.95</v>
      </c>
      <c r="FJ561" s="25">
        <f t="shared" si="1316"/>
        <v>733860.95</v>
      </c>
      <c r="FK561" s="25">
        <f t="shared" si="1317"/>
        <v>733860.95</v>
      </c>
      <c r="FL561" s="51"/>
      <c r="FM561" s="51"/>
      <c r="FN561" s="51"/>
      <c r="FO561" s="25">
        <f t="shared" si="1318"/>
        <v>3390.41</v>
      </c>
      <c r="FP561" s="25">
        <f t="shared" si="1319"/>
        <v>3219.24</v>
      </c>
      <c r="FQ561" s="25">
        <f t="shared" si="1320"/>
        <v>3219.24</v>
      </c>
      <c r="FR561" s="51"/>
      <c r="FS561" s="51"/>
      <c r="FT561" s="51"/>
      <c r="FU561" s="25">
        <f t="shared" si="1218"/>
        <v>342431.41</v>
      </c>
      <c r="FV561" s="25">
        <f t="shared" si="1218"/>
        <v>325143.24</v>
      </c>
      <c r="FW561" s="25">
        <f t="shared" si="1218"/>
        <v>325143.24</v>
      </c>
      <c r="FX561" s="30">
        <f>112-112</f>
        <v>0</v>
      </c>
      <c r="FY561" s="30">
        <f t="shared" ref="FY561:FZ561" si="1637">112-112</f>
        <v>0</v>
      </c>
      <c r="FZ561" s="30">
        <f t="shared" si="1637"/>
        <v>0</v>
      </c>
      <c r="GA561" s="51"/>
      <c r="GB561" s="51"/>
      <c r="GC561" s="51"/>
      <c r="GD561" s="25">
        <f t="shared" si="1321"/>
        <v>0</v>
      </c>
      <c r="GE561" s="25">
        <f t="shared" si="1322"/>
        <v>0</v>
      </c>
      <c r="GF561" s="25">
        <f t="shared" si="1323"/>
        <v>0</v>
      </c>
      <c r="GG561" s="51"/>
      <c r="GH561" s="51"/>
      <c r="GI561" s="51"/>
      <c r="GJ561" s="25">
        <f t="shared" si="1324"/>
        <v>0</v>
      </c>
      <c r="GK561" s="25">
        <f t="shared" si="1325"/>
        <v>0</v>
      </c>
      <c r="GL561" s="25">
        <f t="shared" si="1326"/>
        <v>0</v>
      </c>
      <c r="GM561" s="51"/>
      <c r="GN561" s="51"/>
      <c r="GO561" s="51"/>
      <c r="GP561" s="25">
        <f t="shared" si="1219"/>
        <v>0</v>
      </c>
      <c r="GQ561" s="25">
        <f t="shared" si="1219"/>
        <v>0</v>
      </c>
      <c r="GR561" s="25">
        <f t="shared" si="121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27"/>
        <v>668467.4</v>
      </c>
      <c r="GZ561" s="25">
        <f t="shared" si="1328"/>
        <v>668467.4</v>
      </c>
      <c r="HA561" s="25">
        <f t="shared" si="1329"/>
        <v>668467.4</v>
      </c>
      <c r="HB561" s="51"/>
      <c r="HC561" s="51"/>
      <c r="HD561" s="51"/>
      <c r="HE561" s="25">
        <f t="shared" si="1330"/>
        <v>4618.8599999999997</v>
      </c>
      <c r="HF561" s="25">
        <f t="shared" si="1331"/>
        <v>5829.27</v>
      </c>
      <c r="HG561" s="25">
        <f t="shared" si="1332"/>
        <v>5829.27</v>
      </c>
      <c r="HH561" s="51"/>
      <c r="HI561" s="51"/>
      <c r="HJ561" s="51"/>
      <c r="HK561" s="25">
        <f t="shared" si="1220"/>
        <v>424935.12</v>
      </c>
      <c r="HL561" s="25">
        <f t="shared" si="1220"/>
        <v>536292.84</v>
      </c>
      <c r="HM561" s="25">
        <f t="shared" si="122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33"/>
        <v>1569445.2</v>
      </c>
      <c r="HU561" s="25">
        <f t="shared" si="1334"/>
        <v>1569445.2</v>
      </c>
      <c r="HV561" s="25">
        <f t="shared" si="1335"/>
        <v>1569445.2</v>
      </c>
      <c r="HW561" s="51"/>
      <c r="HX561" s="51"/>
      <c r="HY561" s="51"/>
      <c r="HZ561" s="25">
        <f t="shared" si="1336"/>
        <v>3128.15</v>
      </c>
      <c r="IA561" s="25">
        <f t="shared" si="1337"/>
        <v>3147.92</v>
      </c>
      <c r="IB561" s="25">
        <f t="shared" si="1338"/>
        <v>3147.92</v>
      </c>
      <c r="IC561" s="51"/>
      <c r="ID561" s="51"/>
      <c r="IE561" s="51"/>
      <c r="IF561" s="25">
        <f t="shared" si="1221"/>
        <v>675680.4</v>
      </c>
      <c r="IG561" s="25">
        <f t="shared" si="1221"/>
        <v>679950.72</v>
      </c>
      <c r="IH561" s="25">
        <f t="shared" si="122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39"/>
        <v>1009967.05</v>
      </c>
      <c r="IP561" s="25">
        <f t="shared" si="1340"/>
        <v>1009967.05</v>
      </c>
      <c r="IQ561" s="25">
        <f t="shared" si="1341"/>
        <v>1009967.05</v>
      </c>
      <c r="IR561" s="51"/>
      <c r="IS561" s="51"/>
      <c r="IT561" s="51"/>
      <c r="IU561" s="25">
        <f t="shared" si="1342"/>
        <v>3378.56</v>
      </c>
      <c r="IV561" s="25">
        <f t="shared" si="1343"/>
        <v>3466.39</v>
      </c>
      <c r="IW561" s="25">
        <f t="shared" si="1344"/>
        <v>3466.39</v>
      </c>
      <c r="IX561" s="51"/>
      <c r="IY561" s="51"/>
      <c r="IZ561" s="51"/>
      <c r="JA561" s="25">
        <f t="shared" si="1222"/>
        <v>469619.84</v>
      </c>
      <c r="JB561" s="25">
        <f t="shared" si="1222"/>
        <v>481828.21</v>
      </c>
      <c r="JC561" s="25">
        <f t="shared" si="122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45"/>
        <v>297903.95</v>
      </c>
      <c r="JK561" s="25">
        <f t="shared" si="1346"/>
        <v>297903.95</v>
      </c>
      <c r="JL561" s="25">
        <f t="shared" si="1347"/>
        <v>297903.95</v>
      </c>
      <c r="JM561" s="51"/>
      <c r="JN561" s="51"/>
      <c r="JO561" s="51"/>
      <c r="JP561" s="25">
        <f t="shared" si="1348"/>
        <v>4838.51</v>
      </c>
      <c r="JQ561" s="25">
        <f t="shared" si="1349"/>
        <v>5007.87</v>
      </c>
      <c r="JR561" s="25">
        <f t="shared" si="1350"/>
        <v>5007.87</v>
      </c>
      <c r="JS561" s="51"/>
      <c r="JT561" s="51"/>
      <c r="JU561" s="51"/>
      <c r="JV561" s="25">
        <f t="shared" si="1223"/>
        <v>198378.91</v>
      </c>
      <c r="JW561" s="25">
        <f t="shared" si="1223"/>
        <v>205322.67</v>
      </c>
      <c r="JX561" s="25">
        <f t="shared" si="122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51"/>
        <v>1198881.75</v>
      </c>
      <c r="KF561" s="25">
        <f t="shared" si="1352"/>
        <v>1198881.75</v>
      </c>
      <c r="KG561" s="25">
        <f t="shared" si="1353"/>
        <v>1198881.75</v>
      </c>
      <c r="KH561" s="51"/>
      <c r="KI561" s="51"/>
      <c r="KJ561" s="51"/>
      <c r="KK561" s="25">
        <f t="shared" si="1354"/>
        <v>3192.8</v>
      </c>
      <c r="KL561" s="25">
        <f t="shared" si="1355"/>
        <v>3236.6</v>
      </c>
      <c r="KM561" s="25">
        <f t="shared" si="1356"/>
        <v>3236.6</v>
      </c>
      <c r="KN561" s="51"/>
      <c r="KO561" s="51"/>
      <c r="KP561" s="51"/>
      <c r="KQ561" s="25">
        <f t="shared" si="1224"/>
        <v>526812</v>
      </c>
      <c r="KR561" s="25">
        <f t="shared" si="1224"/>
        <v>534039</v>
      </c>
      <c r="KS561" s="25">
        <f t="shared" si="122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57"/>
        <v>1576711.15</v>
      </c>
      <c r="LA561" s="25">
        <f t="shared" si="1358"/>
        <v>1576711.15</v>
      </c>
      <c r="LB561" s="25">
        <f t="shared" si="1359"/>
        <v>1576711.15</v>
      </c>
      <c r="LC561" s="51"/>
      <c r="LD561" s="51"/>
      <c r="LE561" s="51"/>
      <c r="LF561" s="25">
        <f t="shared" si="1360"/>
        <v>2907.63</v>
      </c>
      <c r="LG561" s="25">
        <f t="shared" si="1361"/>
        <v>2937.03</v>
      </c>
      <c r="LH561" s="25">
        <f t="shared" si="1362"/>
        <v>2937.03</v>
      </c>
      <c r="LI561" s="51"/>
      <c r="LJ561" s="51"/>
      <c r="LK561" s="51"/>
      <c r="LL561" s="25">
        <f t="shared" si="1225"/>
        <v>630955.71</v>
      </c>
      <c r="LM561" s="25">
        <f t="shared" si="1225"/>
        <v>637335.51</v>
      </c>
      <c r="LN561" s="25">
        <f t="shared" si="122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63"/>
        <v>421425.1</v>
      </c>
      <c r="LV561" s="25">
        <f t="shared" si="1364"/>
        <v>421425.1</v>
      </c>
      <c r="LW561" s="25">
        <f t="shared" si="1365"/>
        <v>421425.1</v>
      </c>
      <c r="LX561" s="51"/>
      <c r="LY561" s="51"/>
      <c r="LZ561" s="51"/>
      <c r="MA561" s="25">
        <f t="shared" si="1366"/>
        <v>4081.01</v>
      </c>
      <c r="MB561" s="25">
        <f t="shared" si="1367"/>
        <v>4218.1000000000004</v>
      </c>
      <c r="MC561" s="25">
        <f t="shared" si="1368"/>
        <v>4218.1000000000004</v>
      </c>
      <c r="MD561" s="51"/>
      <c r="ME561" s="51"/>
      <c r="MF561" s="51"/>
      <c r="MG561" s="25">
        <f t="shared" si="1226"/>
        <v>236698.58</v>
      </c>
      <c r="MH561" s="25">
        <f t="shared" si="1226"/>
        <v>244649.8</v>
      </c>
      <c r="MI561" s="25">
        <f t="shared" si="122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69"/>
        <v>821052.35</v>
      </c>
      <c r="MQ561" s="25">
        <f t="shared" si="1370"/>
        <v>821052.35</v>
      </c>
      <c r="MR561" s="25">
        <f t="shared" si="1371"/>
        <v>821052.35</v>
      </c>
      <c r="MS561" s="51"/>
      <c r="MT561" s="51"/>
      <c r="MU561" s="51"/>
      <c r="MV561" s="25">
        <f t="shared" si="1372"/>
        <v>4600.7</v>
      </c>
      <c r="MW561" s="25">
        <f t="shared" si="1373"/>
        <v>4402.16</v>
      </c>
      <c r="MX561" s="25">
        <f t="shared" si="1374"/>
        <v>4402.16</v>
      </c>
      <c r="MY561" s="51"/>
      <c r="MZ561" s="51"/>
      <c r="NA561" s="51"/>
      <c r="NB561" s="25">
        <f t="shared" si="1227"/>
        <v>519879.1</v>
      </c>
      <c r="NC561" s="25">
        <f t="shared" si="1227"/>
        <v>497444.08</v>
      </c>
      <c r="ND561" s="25">
        <f t="shared" si="122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75"/>
        <v>1576711.15</v>
      </c>
      <c r="NL561" s="25">
        <f t="shared" si="1376"/>
        <v>1576711.15</v>
      </c>
      <c r="NM561" s="25">
        <f t="shared" si="1377"/>
        <v>1576711.15</v>
      </c>
      <c r="NN561" s="51"/>
      <c r="NO561" s="51"/>
      <c r="NP561" s="51"/>
      <c r="NQ561" s="25">
        <f t="shared" si="1378"/>
        <v>3037.39</v>
      </c>
      <c r="NR561" s="25">
        <f t="shared" si="1379"/>
        <v>3134.86</v>
      </c>
      <c r="NS561" s="25">
        <f t="shared" si="1380"/>
        <v>3134.86</v>
      </c>
      <c r="NT561" s="51"/>
      <c r="NU561" s="51"/>
      <c r="NV561" s="51"/>
      <c r="NW561" s="25">
        <f t="shared" si="1228"/>
        <v>659113.63</v>
      </c>
      <c r="NX561" s="25">
        <f t="shared" si="1228"/>
        <v>680264.62</v>
      </c>
      <c r="NY561" s="25">
        <f t="shared" si="122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81"/>
        <v>893711.85</v>
      </c>
      <c r="OG561" s="25">
        <f t="shared" si="1382"/>
        <v>893711.85</v>
      </c>
      <c r="OH561" s="25">
        <f t="shared" si="1383"/>
        <v>893711.85</v>
      </c>
      <c r="OI561" s="51"/>
      <c r="OJ561" s="51"/>
      <c r="OK561" s="51"/>
      <c r="OL561" s="25">
        <f t="shared" si="1384"/>
        <v>4395.76</v>
      </c>
      <c r="OM561" s="25">
        <f t="shared" si="1385"/>
        <v>4543.08</v>
      </c>
      <c r="ON561" s="25">
        <f t="shared" si="1386"/>
        <v>4543.08</v>
      </c>
      <c r="OO561" s="51"/>
      <c r="OP561" s="51"/>
      <c r="OQ561" s="51"/>
      <c r="OR561" s="25">
        <f t="shared" si="1229"/>
        <v>540678.48</v>
      </c>
      <c r="OS561" s="25">
        <f t="shared" si="1229"/>
        <v>558798.84</v>
      </c>
      <c r="OT561" s="25">
        <f t="shared" si="122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87"/>
        <v>515882.45</v>
      </c>
      <c r="PB561" s="25">
        <f t="shared" si="1388"/>
        <v>515882.45</v>
      </c>
      <c r="PC561" s="25">
        <f t="shared" si="1389"/>
        <v>515882.45</v>
      </c>
      <c r="PD561" s="51"/>
      <c r="PE561" s="51"/>
      <c r="PF561" s="51"/>
      <c r="PG561" s="25">
        <f t="shared" si="1390"/>
        <v>3560.12</v>
      </c>
      <c r="PH561" s="25">
        <f t="shared" si="1391"/>
        <v>3675.51</v>
      </c>
      <c r="PI561" s="25">
        <f t="shared" si="1392"/>
        <v>3675.51</v>
      </c>
      <c r="PJ561" s="51"/>
      <c r="PK561" s="51"/>
      <c r="PL561" s="51"/>
      <c r="PM561" s="25">
        <f t="shared" si="1230"/>
        <v>252768.52</v>
      </c>
      <c r="PN561" s="25">
        <f t="shared" si="1230"/>
        <v>260961.21</v>
      </c>
      <c r="PO561" s="25">
        <f t="shared" si="123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393"/>
        <v>915509.7</v>
      </c>
      <c r="PW561" s="25">
        <f t="shared" si="1394"/>
        <v>915509.7</v>
      </c>
      <c r="PX561" s="25">
        <f t="shared" si="1395"/>
        <v>915509.7</v>
      </c>
      <c r="PY561" s="51"/>
      <c r="PZ561" s="51"/>
      <c r="QA561" s="51"/>
      <c r="QB561" s="25">
        <f t="shared" si="1396"/>
        <v>3950.17</v>
      </c>
      <c r="QC561" s="25">
        <f t="shared" si="1397"/>
        <v>4177.66</v>
      </c>
      <c r="QD561" s="25">
        <f t="shared" si="1398"/>
        <v>4177.66</v>
      </c>
      <c r="QE561" s="51"/>
      <c r="QF561" s="51"/>
      <c r="QG561" s="51"/>
      <c r="QH561" s="25">
        <f t="shared" si="1231"/>
        <v>497721.42</v>
      </c>
      <c r="QI561" s="25">
        <f t="shared" si="1231"/>
        <v>526385.16</v>
      </c>
      <c r="QJ561" s="25">
        <f t="shared" si="123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399"/>
        <v>1424126.2</v>
      </c>
      <c r="QR561" s="25">
        <f t="shared" si="1400"/>
        <v>1424126.2</v>
      </c>
      <c r="QS561" s="25">
        <f t="shared" si="1401"/>
        <v>1424126.2</v>
      </c>
      <c r="QT561" s="51"/>
      <c r="QU561" s="51"/>
      <c r="QV561" s="51"/>
      <c r="QW561" s="25">
        <f t="shared" si="1402"/>
        <v>3759.1</v>
      </c>
      <c r="QX561" s="25">
        <f t="shared" si="1403"/>
        <v>3878.22</v>
      </c>
      <c r="QY561" s="25">
        <f t="shared" si="1404"/>
        <v>3878.22</v>
      </c>
      <c r="QZ561" s="51"/>
      <c r="RA561" s="51"/>
      <c r="RB561" s="51"/>
      <c r="RC561" s="25">
        <f t="shared" si="1232"/>
        <v>736783.6</v>
      </c>
      <c r="RD561" s="25">
        <f t="shared" si="1232"/>
        <v>760131.12</v>
      </c>
      <c r="RE561" s="25">
        <f t="shared" si="123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05"/>
        <v>2034466</v>
      </c>
      <c r="RM561" s="25">
        <f t="shared" si="1406"/>
        <v>2034466</v>
      </c>
      <c r="RN561" s="25">
        <f t="shared" si="1407"/>
        <v>2034466</v>
      </c>
      <c r="RO561" s="51"/>
      <c r="RP561" s="51"/>
      <c r="RQ561" s="51"/>
      <c r="RR561" s="25">
        <f t="shared" si="1408"/>
        <v>2651.95</v>
      </c>
      <c r="RS561" s="25">
        <f t="shared" si="1409"/>
        <v>2778.7</v>
      </c>
      <c r="RT561" s="25">
        <f t="shared" si="1410"/>
        <v>2778.7</v>
      </c>
      <c r="RU561" s="51"/>
      <c r="RV561" s="51"/>
      <c r="RW561" s="51"/>
      <c r="RX561" s="25">
        <f t="shared" si="1233"/>
        <v>742546</v>
      </c>
      <c r="RY561" s="25">
        <f t="shared" si="1233"/>
        <v>778036</v>
      </c>
      <c r="RZ561" s="25">
        <f t="shared" si="123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11"/>
        <v>886445.9</v>
      </c>
      <c r="SH561" s="25">
        <f t="shared" si="1412"/>
        <v>886445.9</v>
      </c>
      <c r="SI561" s="25">
        <f t="shared" si="1413"/>
        <v>886445.9</v>
      </c>
      <c r="SJ561" s="51"/>
      <c r="SK561" s="51"/>
      <c r="SL561" s="51"/>
      <c r="SM561" s="25">
        <f t="shared" si="1414"/>
        <v>3580.05</v>
      </c>
      <c r="SN561" s="25">
        <f t="shared" si="1415"/>
        <v>3689.24</v>
      </c>
      <c r="SO561" s="25">
        <f t="shared" si="1416"/>
        <v>3689.24</v>
      </c>
      <c r="SP561" s="51"/>
      <c r="SQ561" s="51"/>
      <c r="SR561" s="51"/>
      <c r="SS561" s="25">
        <f t="shared" si="1234"/>
        <v>436766.1</v>
      </c>
      <c r="ST561" s="25">
        <f t="shared" si="1234"/>
        <v>450087.28</v>
      </c>
      <c r="SU561" s="25">
        <f t="shared" si="1234"/>
        <v>450087.28</v>
      </c>
      <c r="SV561" s="107">
        <f>70-1</f>
        <v>69</v>
      </c>
      <c r="SW561" s="107">
        <f t="shared" ref="SW561:SX561" si="1638">70-1</f>
        <v>69</v>
      </c>
      <c r="SX561" s="107">
        <f t="shared" si="1638"/>
        <v>69</v>
      </c>
      <c r="SY561" s="51"/>
      <c r="SZ561" s="51"/>
      <c r="TA561" s="51"/>
      <c r="TB561" s="25">
        <f t="shared" si="1417"/>
        <v>501350.55</v>
      </c>
      <c r="TC561" s="25">
        <f t="shared" si="1418"/>
        <v>501350.55</v>
      </c>
      <c r="TD561" s="25">
        <f t="shared" si="1419"/>
        <v>501350.55</v>
      </c>
      <c r="TE561" s="51"/>
      <c r="TF561" s="51"/>
      <c r="TG561" s="51"/>
      <c r="TH561" s="25">
        <f t="shared" si="1420"/>
        <v>3510.03</v>
      </c>
      <c r="TI561" s="25">
        <f t="shared" si="1421"/>
        <v>3627.43</v>
      </c>
      <c r="TJ561" s="25">
        <f t="shared" si="1422"/>
        <v>3627.43</v>
      </c>
      <c r="TK561" s="51"/>
      <c r="TL561" s="51"/>
      <c r="TM561" s="51"/>
      <c r="TN561" s="25">
        <f t="shared" si="1235"/>
        <v>242192.07</v>
      </c>
      <c r="TO561" s="25">
        <f t="shared" si="1235"/>
        <v>250292.67</v>
      </c>
      <c r="TP561" s="25">
        <f t="shared" si="1235"/>
        <v>250292.67</v>
      </c>
      <c r="TQ561" s="107">
        <f>100+120-6</f>
        <v>214</v>
      </c>
      <c r="TR561" s="107">
        <f t="shared" ref="TR561:TS561" si="1639">100+120-6</f>
        <v>214</v>
      </c>
      <c r="TS561" s="107">
        <f t="shared" si="1639"/>
        <v>214</v>
      </c>
      <c r="TT561" s="51"/>
      <c r="TU561" s="51"/>
      <c r="TV561" s="51"/>
      <c r="TW561" s="25">
        <f t="shared" si="1423"/>
        <v>1554913.3</v>
      </c>
      <c r="TX561" s="25">
        <f t="shared" si="1424"/>
        <v>1554913.3</v>
      </c>
      <c r="TY561" s="25">
        <f t="shared" si="1425"/>
        <v>1554913.3</v>
      </c>
      <c r="TZ561" s="51"/>
      <c r="UA561" s="51"/>
      <c r="UB561" s="51"/>
      <c r="UC561" s="25">
        <f t="shared" si="1426"/>
        <v>2966.61</v>
      </c>
      <c r="UD561" s="25">
        <f t="shared" si="1427"/>
        <v>3142.04</v>
      </c>
      <c r="UE561" s="25">
        <f t="shared" si="1428"/>
        <v>3142.04</v>
      </c>
      <c r="UF561" s="51"/>
      <c r="UG561" s="51"/>
      <c r="UH561" s="51"/>
      <c r="UI561" s="25">
        <f t="shared" si="1236"/>
        <v>634854.54</v>
      </c>
      <c r="UJ561" s="25">
        <f t="shared" si="1236"/>
        <v>672396.56</v>
      </c>
      <c r="UK561" s="25">
        <f t="shared" si="123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29"/>
        <v>1046296.8</v>
      </c>
      <c r="US561" s="25">
        <f t="shared" si="1430"/>
        <v>1046296.8</v>
      </c>
      <c r="UT561" s="25">
        <f t="shared" si="1431"/>
        <v>1046296.8</v>
      </c>
      <c r="UU561" s="51"/>
      <c r="UV561" s="51"/>
      <c r="UW561" s="51"/>
      <c r="UX561" s="25">
        <f t="shared" si="1432"/>
        <v>3772.69</v>
      </c>
      <c r="UY561" s="25">
        <f t="shared" si="1433"/>
        <v>3046.29</v>
      </c>
      <c r="UZ561" s="25">
        <f t="shared" si="1434"/>
        <v>3046.29</v>
      </c>
      <c r="VA561" s="51"/>
      <c r="VB561" s="51"/>
      <c r="VC561" s="51"/>
      <c r="VD561" s="25">
        <f t="shared" si="1237"/>
        <v>543267.36</v>
      </c>
      <c r="VE561" s="25">
        <f t="shared" si="1237"/>
        <v>438665.76</v>
      </c>
      <c r="VF561" s="25">
        <f t="shared" si="1237"/>
        <v>438665.76</v>
      </c>
      <c r="VG561" s="30">
        <f>120-120</f>
        <v>0</v>
      </c>
      <c r="VH561" s="30">
        <f t="shared" ref="VH561:VI561" si="1640">120-120</f>
        <v>0</v>
      </c>
      <c r="VI561" s="30">
        <f t="shared" si="1640"/>
        <v>0</v>
      </c>
      <c r="VJ561" s="51"/>
      <c r="VK561" s="51"/>
      <c r="VL561" s="51"/>
      <c r="VM561" s="25">
        <f t="shared" si="1435"/>
        <v>0</v>
      </c>
      <c r="VN561" s="25">
        <f t="shared" si="1436"/>
        <v>0</v>
      </c>
      <c r="VO561" s="25">
        <f t="shared" si="1437"/>
        <v>0</v>
      </c>
      <c r="VP561" s="51"/>
      <c r="VQ561" s="51"/>
      <c r="VR561" s="51"/>
      <c r="VS561" s="25">
        <f t="shared" si="1438"/>
        <v>0</v>
      </c>
      <c r="VT561" s="25">
        <f t="shared" si="1439"/>
        <v>0</v>
      </c>
      <c r="VU561" s="25">
        <f t="shared" si="1440"/>
        <v>0</v>
      </c>
      <c r="VV561" s="51"/>
      <c r="VW561" s="51"/>
      <c r="VX561" s="51"/>
      <c r="VY561" s="25">
        <f t="shared" si="1238"/>
        <v>0</v>
      </c>
      <c r="VZ561" s="25">
        <f t="shared" si="1238"/>
        <v>0</v>
      </c>
      <c r="WA561" s="25">
        <f t="shared" si="123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41"/>
        <v>791988.55</v>
      </c>
      <c r="WI561" s="25">
        <f t="shared" si="1442"/>
        <v>791988.55</v>
      </c>
      <c r="WJ561" s="25">
        <f t="shared" si="1443"/>
        <v>791988.55</v>
      </c>
      <c r="WK561" s="51"/>
      <c r="WL561" s="51"/>
      <c r="WM561" s="51"/>
      <c r="WN561" s="25">
        <f t="shared" si="1444"/>
        <v>2856.45</v>
      </c>
      <c r="WO561" s="25">
        <f t="shared" si="1445"/>
        <v>2955.68</v>
      </c>
      <c r="WP561" s="25">
        <f t="shared" si="1446"/>
        <v>2955.68</v>
      </c>
      <c r="WQ561" s="51"/>
      <c r="WR561" s="51"/>
      <c r="WS561" s="51"/>
      <c r="WT561" s="25">
        <f t="shared" si="1239"/>
        <v>311353.05</v>
      </c>
      <c r="WU561" s="25">
        <f t="shared" si="1239"/>
        <v>322169.12</v>
      </c>
      <c r="WV561" s="25">
        <f t="shared" si="123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47"/>
        <v>1671168.5</v>
      </c>
      <c r="XD561" s="25">
        <f t="shared" si="1448"/>
        <v>1671168.5</v>
      </c>
      <c r="XE561" s="25">
        <f t="shared" si="1449"/>
        <v>1671168.5</v>
      </c>
      <c r="XF561" s="51"/>
      <c r="XG561" s="51"/>
      <c r="XH561" s="51"/>
      <c r="XI561" s="25">
        <f t="shared" si="1450"/>
        <v>2877.2</v>
      </c>
      <c r="XJ561" s="25">
        <f t="shared" si="1451"/>
        <v>2898.65</v>
      </c>
      <c r="XK561" s="25">
        <f t="shared" si="1452"/>
        <v>2898.65</v>
      </c>
      <c r="XL561" s="51"/>
      <c r="XM561" s="51"/>
      <c r="XN561" s="51"/>
      <c r="XO561" s="25">
        <f t="shared" si="1240"/>
        <v>661756</v>
      </c>
      <c r="XP561" s="25">
        <f t="shared" si="1240"/>
        <v>666689.5</v>
      </c>
      <c r="XQ561" s="25">
        <f t="shared" si="124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53"/>
        <v>1249743.3999999999</v>
      </c>
      <c r="XY561" s="25">
        <f t="shared" si="1454"/>
        <v>1249743.3999999999</v>
      </c>
      <c r="XZ561" s="25">
        <f t="shared" si="1455"/>
        <v>1249743.3999999999</v>
      </c>
      <c r="YA561" s="51"/>
      <c r="YB561" s="51"/>
      <c r="YC561" s="51"/>
      <c r="YD561" s="25">
        <f t="shared" si="1456"/>
        <v>2681.38</v>
      </c>
      <c r="YE561" s="25">
        <f t="shared" si="1457"/>
        <v>2765.32</v>
      </c>
      <c r="YF561" s="25">
        <f t="shared" si="1458"/>
        <v>2765.32</v>
      </c>
      <c r="YG561" s="51"/>
      <c r="YH561" s="51"/>
      <c r="YI561" s="51"/>
      <c r="YJ561" s="25">
        <f t="shared" si="1241"/>
        <v>461197.36</v>
      </c>
      <c r="YK561" s="25">
        <f t="shared" si="1241"/>
        <v>475635.04</v>
      </c>
      <c r="YL561" s="25">
        <f t="shared" si="124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59"/>
        <v>1169817.95</v>
      </c>
      <c r="YT561" s="25">
        <f t="shared" si="1460"/>
        <v>1169817.95</v>
      </c>
      <c r="YU561" s="25">
        <f t="shared" si="1461"/>
        <v>1169817.95</v>
      </c>
      <c r="YV561" s="51"/>
      <c r="YW561" s="51"/>
      <c r="YX561" s="51"/>
      <c r="YY561" s="25">
        <f t="shared" si="1462"/>
        <v>2996.74</v>
      </c>
      <c r="YZ561" s="25">
        <f t="shared" si="1463"/>
        <v>3061.44</v>
      </c>
      <c r="ZA561" s="25">
        <f t="shared" si="1464"/>
        <v>3061.44</v>
      </c>
      <c r="ZB561" s="51"/>
      <c r="ZC561" s="51"/>
      <c r="ZD561" s="51"/>
      <c r="ZE561" s="25">
        <f t="shared" si="1242"/>
        <v>482475.14</v>
      </c>
      <c r="ZF561" s="25">
        <f t="shared" si="1242"/>
        <v>492891.84</v>
      </c>
      <c r="ZG561" s="25">
        <f t="shared" si="124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65"/>
        <v>937307.55</v>
      </c>
      <c r="ZO561" s="25">
        <f t="shared" si="1466"/>
        <v>937307.55</v>
      </c>
      <c r="ZP561" s="25">
        <f t="shared" si="1467"/>
        <v>937307.55</v>
      </c>
      <c r="ZQ561" s="51"/>
      <c r="ZR561" s="51"/>
      <c r="ZS561" s="51"/>
      <c r="ZT561" s="25">
        <f t="shared" si="1468"/>
        <v>2907.61</v>
      </c>
      <c r="ZU561" s="25">
        <f t="shared" si="1469"/>
        <v>2916.37</v>
      </c>
      <c r="ZV561" s="25">
        <f t="shared" si="1470"/>
        <v>2916.37</v>
      </c>
      <c r="ZW561" s="51"/>
      <c r="ZX561" s="51"/>
      <c r="ZY561" s="51"/>
      <c r="ZZ561" s="25">
        <f t="shared" si="1243"/>
        <v>375081.69</v>
      </c>
      <c r="AAA561" s="25">
        <f t="shared" si="1243"/>
        <v>376211.73</v>
      </c>
      <c r="AAB561" s="25">
        <f t="shared" si="124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71"/>
        <v>755658.8</v>
      </c>
      <c r="AAJ561" s="25">
        <f t="shared" si="1472"/>
        <v>755658.8</v>
      </c>
      <c r="AAK561" s="25">
        <f t="shared" si="1473"/>
        <v>755658.8</v>
      </c>
      <c r="AAL561" s="51"/>
      <c r="AAM561" s="51"/>
      <c r="AAN561" s="51"/>
      <c r="AAO561" s="25">
        <f t="shared" si="1474"/>
        <v>3788.29</v>
      </c>
      <c r="AAP561" s="25">
        <f t="shared" si="1475"/>
        <v>3828.34</v>
      </c>
      <c r="AAQ561" s="25">
        <f t="shared" si="1476"/>
        <v>3828.34</v>
      </c>
      <c r="AAR561" s="51"/>
      <c r="AAS561" s="51"/>
      <c r="AAT561" s="51"/>
      <c r="AAU561" s="25">
        <f t="shared" si="1244"/>
        <v>393982.16</v>
      </c>
      <c r="AAV561" s="25">
        <f t="shared" si="1244"/>
        <v>398147.36</v>
      </c>
      <c r="AAW561" s="25">
        <f t="shared" si="124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77"/>
        <v>1656636.6</v>
      </c>
      <c r="ABE561" s="25">
        <f t="shared" si="1478"/>
        <v>1656636.6</v>
      </c>
      <c r="ABF561" s="25">
        <f t="shared" si="1479"/>
        <v>1656636.6</v>
      </c>
      <c r="ABG561" s="51"/>
      <c r="ABH561" s="51"/>
      <c r="ABI561" s="51"/>
      <c r="ABJ561" s="25">
        <f t="shared" si="1480"/>
        <v>2412.66</v>
      </c>
      <c r="ABK561" s="25">
        <f t="shared" si="1481"/>
        <v>2481.5300000000002</v>
      </c>
      <c r="ABL561" s="25">
        <f t="shared" si="1482"/>
        <v>2481.5300000000002</v>
      </c>
      <c r="ABM561" s="51"/>
      <c r="ABN561" s="51"/>
      <c r="ABO561" s="51"/>
      <c r="ABP561" s="25">
        <f t="shared" si="1245"/>
        <v>550086.48</v>
      </c>
      <c r="ABQ561" s="25">
        <f t="shared" si="1245"/>
        <v>565788.84</v>
      </c>
      <c r="ABR561" s="25">
        <f t="shared" si="124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83"/>
        <v>486818.65</v>
      </c>
      <c r="ABZ561" s="25">
        <f t="shared" si="1484"/>
        <v>486818.65</v>
      </c>
      <c r="ACA561" s="25">
        <f t="shared" si="1485"/>
        <v>486818.65</v>
      </c>
      <c r="ACB561" s="51"/>
      <c r="ACC561" s="51"/>
      <c r="ACD561" s="51"/>
      <c r="ACE561" s="25">
        <f t="shared" si="1486"/>
        <v>2937.05</v>
      </c>
      <c r="ACF561" s="25">
        <f t="shared" si="1487"/>
        <v>2968.28</v>
      </c>
      <c r="ACG561" s="25">
        <f t="shared" si="1488"/>
        <v>2968.28</v>
      </c>
      <c r="ACH561" s="51"/>
      <c r="ACI561" s="51"/>
      <c r="ACJ561" s="51"/>
      <c r="ACK561" s="25">
        <f t="shared" si="1246"/>
        <v>196782.35</v>
      </c>
      <c r="ACL561" s="25">
        <f t="shared" si="1246"/>
        <v>198874.76</v>
      </c>
      <c r="ACM561" s="25">
        <f t="shared" si="124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89"/>
        <v>777456.65</v>
      </c>
      <c r="ACU561" s="25">
        <f t="shared" si="1490"/>
        <v>777456.65</v>
      </c>
      <c r="ACV561" s="25">
        <f t="shared" si="1491"/>
        <v>777456.65</v>
      </c>
      <c r="ACW561" s="51"/>
      <c r="ACX561" s="51"/>
      <c r="ACY561" s="51"/>
      <c r="ACZ561" s="25">
        <f t="shared" si="1492"/>
        <v>3101.75</v>
      </c>
      <c r="ADA561" s="25">
        <f t="shared" si="1493"/>
        <v>3191.48</v>
      </c>
      <c r="ADB561" s="25">
        <f t="shared" si="1494"/>
        <v>3191.48</v>
      </c>
      <c r="ADC561" s="51"/>
      <c r="ADD561" s="51"/>
      <c r="ADE561" s="51"/>
      <c r="ADF561" s="25">
        <f t="shared" si="1247"/>
        <v>331887.25</v>
      </c>
      <c r="ADG561" s="25">
        <f t="shared" si="1247"/>
        <v>341488.36</v>
      </c>
      <c r="ADH561" s="25">
        <f t="shared" si="124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495"/>
        <v>2375965.65</v>
      </c>
      <c r="ADP561" s="25">
        <f t="shared" si="1496"/>
        <v>2375965.65</v>
      </c>
      <c r="ADQ561" s="25">
        <f t="shared" si="1497"/>
        <v>2375965.65</v>
      </c>
      <c r="ADR561" s="51"/>
      <c r="ADS561" s="51"/>
      <c r="ADT561" s="51"/>
      <c r="ADU561" s="25">
        <f t="shared" si="1498"/>
        <v>2086.9699999999998</v>
      </c>
      <c r="ADV561" s="25">
        <f t="shared" si="1499"/>
        <v>2653.68</v>
      </c>
      <c r="ADW561" s="25">
        <f t="shared" si="1500"/>
        <v>2653.68</v>
      </c>
      <c r="ADX561" s="51"/>
      <c r="ADY561" s="51"/>
      <c r="ADZ561" s="51"/>
      <c r="AEA561" s="25">
        <f t="shared" si="1248"/>
        <v>682439.19</v>
      </c>
      <c r="AEB561" s="25">
        <f t="shared" si="1248"/>
        <v>867753.36</v>
      </c>
      <c r="AEC561" s="25">
        <f t="shared" si="124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01"/>
        <v>544946.25</v>
      </c>
      <c r="AEK561" s="25">
        <f t="shared" si="1502"/>
        <v>544946.25</v>
      </c>
      <c r="AEL561" s="25">
        <f t="shared" si="1503"/>
        <v>544946.25</v>
      </c>
      <c r="AEM561" s="51"/>
      <c r="AEN561" s="51"/>
      <c r="AEO561" s="51"/>
      <c r="AEP561" s="25">
        <f t="shared" si="1504"/>
        <v>3330.47</v>
      </c>
      <c r="AEQ561" s="25">
        <f t="shared" si="1505"/>
        <v>3388.88</v>
      </c>
      <c r="AER561" s="25">
        <f t="shared" si="1506"/>
        <v>3388.88</v>
      </c>
      <c r="AES561" s="51"/>
      <c r="AET561" s="51"/>
      <c r="AEU561" s="51"/>
      <c r="AEV561" s="25">
        <f t="shared" si="1249"/>
        <v>249785.25</v>
      </c>
      <c r="AEW561" s="25">
        <f t="shared" si="1249"/>
        <v>254166</v>
      </c>
      <c r="AEX561" s="25">
        <f t="shared" si="124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07"/>
        <v>850116.15</v>
      </c>
      <c r="AFF561" s="25">
        <f t="shared" si="1508"/>
        <v>850116.15</v>
      </c>
      <c r="AFG561" s="25">
        <f t="shared" si="1509"/>
        <v>850116.15</v>
      </c>
      <c r="AFH561" s="51"/>
      <c r="AFI561" s="51"/>
      <c r="AFJ561" s="51"/>
      <c r="AFK561" s="25">
        <f t="shared" si="1510"/>
        <v>3249</v>
      </c>
      <c r="AFL561" s="25">
        <f t="shared" si="1511"/>
        <v>3345.5</v>
      </c>
      <c r="AFM561" s="25">
        <f t="shared" si="1512"/>
        <v>3345.5</v>
      </c>
      <c r="AFN561" s="51"/>
      <c r="AFO561" s="51"/>
      <c r="AFP561" s="51"/>
      <c r="AFQ561" s="25">
        <f t="shared" si="1250"/>
        <v>380133</v>
      </c>
      <c r="AFR561" s="25">
        <f t="shared" si="1250"/>
        <v>391423.5</v>
      </c>
      <c r="AFS561" s="25">
        <f t="shared" si="125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13"/>
        <v>1177083.8999999999</v>
      </c>
      <c r="AGA561" s="25">
        <f t="shared" si="1514"/>
        <v>1177083.8999999999</v>
      </c>
      <c r="AGB561" s="25">
        <f t="shared" si="1515"/>
        <v>1177083.8999999999</v>
      </c>
      <c r="AGC561" s="51"/>
      <c r="AGD561" s="51"/>
      <c r="AGE561" s="51"/>
      <c r="AGF561" s="25">
        <f t="shared" si="1516"/>
        <v>3432.33</v>
      </c>
      <c r="AGG561" s="25">
        <f t="shared" si="1517"/>
        <v>3544.56</v>
      </c>
      <c r="AGH561" s="25">
        <f t="shared" si="1518"/>
        <v>3544.56</v>
      </c>
      <c r="AGI561" s="51"/>
      <c r="AGJ561" s="51"/>
      <c r="AGK561" s="51"/>
      <c r="AGL561" s="25">
        <f t="shared" si="1251"/>
        <v>556037.46</v>
      </c>
      <c r="AGM561" s="25">
        <f t="shared" si="1251"/>
        <v>574218.72</v>
      </c>
      <c r="AGN561" s="25">
        <f t="shared" si="125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19"/>
        <v>392361.3</v>
      </c>
      <c r="AGV561" s="25">
        <f t="shared" si="1520"/>
        <v>392361.3</v>
      </c>
      <c r="AGW561" s="25">
        <f t="shared" si="1521"/>
        <v>392361.3</v>
      </c>
      <c r="AGX561" s="51"/>
      <c r="AGY561" s="51"/>
      <c r="AGZ561" s="51"/>
      <c r="AHA561" s="25">
        <f t="shared" si="1522"/>
        <v>4831.8</v>
      </c>
      <c r="AHB561" s="25">
        <f t="shared" si="1523"/>
        <v>4937.3100000000004</v>
      </c>
      <c r="AHC561" s="25">
        <f t="shared" si="1524"/>
        <v>4937.3100000000004</v>
      </c>
      <c r="AHD561" s="51"/>
      <c r="AHE561" s="51"/>
      <c r="AHF561" s="51"/>
      <c r="AHG561" s="25">
        <f t="shared" si="1252"/>
        <v>260917.2</v>
      </c>
      <c r="AHH561" s="25">
        <f t="shared" si="1252"/>
        <v>266614.74</v>
      </c>
      <c r="AHI561" s="25">
        <f t="shared" si="125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25"/>
        <v>799254.5</v>
      </c>
      <c r="AHQ561" s="25">
        <f t="shared" si="1526"/>
        <v>799254.5</v>
      </c>
      <c r="AHR561" s="25">
        <f t="shared" si="1527"/>
        <v>799254.5</v>
      </c>
      <c r="AHS561" s="51"/>
      <c r="AHT561" s="51"/>
      <c r="AHU561" s="51"/>
      <c r="AHV561" s="25">
        <f t="shared" si="1528"/>
        <v>3068.32</v>
      </c>
      <c r="AHW561" s="25">
        <f t="shared" si="1529"/>
        <v>3118.63</v>
      </c>
      <c r="AHX561" s="25">
        <f t="shared" si="1530"/>
        <v>3118.63</v>
      </c>
      <c r="AHY561" s="51"/>
      <c r="AHZ561" s="51"/>
      <c r="AIA561" s="51"/>
      <c r="AIB561" s="25">
        <f t="shared" si="1253"/>
        <v>337515.2</v>
      </c>
      <c r="AIC561" s="25">
        <f t="shared" si="1253"/>
        <v>343049.3</v>
      </c>
      <c r="AID561" s="25">
        <f t="shared" si="1253"/>
        <v>343049.3</v>
      </c>
      <c r="AIE561" s="107">
        <f>107-1-106</f>
        <v>0</v>
      </c>
      <c r="AIF561" s="107">
        <f t="shared" ref="AIF561:AIG561" si="1641">107-1-106</f>
        <v>0</v>
      </c>
      <c r="AIG561" s="107">
        <f t="shared" si="1641"/>
        <v>0</v>
      </c>
      <c r="AIH561" s="51"/>
      <c r="AII561" s="51"/>
      <c r="AIJ561" s="51"/>
      <c r="AIK561" s="25">
        <f t="shared" si="1531"/>
        <v>0</v>
      </c>
      <c r="AIL561" s="25">
        <f t="shared" si="1532"/>
        <v>0</v>
      </c>
      <c r="AIM561" s="25">
        <f t="shared" si="1533"/>
        <v>0</v>
      </c>
      <c r="AIN561" s="51"/>
      <c r="AIO561" s="51"/>
      <c r="AIP561" s="51"/>
      <c r="AIQ561" s="25">
        <f t="shared" si="1534"/>
        <v>0</v>
      </c>
      <c r="AIR561" s="25">
        <f t="shared" si="1535"/>
        <v>0</v>
      </c>
      <c r="AIS561" s="25">
        <f t="shared" si="1536"/>
        <v>0</v>
      </c>
      <c r="AIT561" s="51"/>
      <c r="AIU561" s="51"/>
      <c r="AIV561" s="51"/>
      <c r="AIW561" s="25">
        <f t="shared" si="1254"/>
        <v>0</v>
      </c>
      <c r="AIX561" s="25">
        <f t="shared" si="1254"/>
        <v>0</v>
      </c>
      <c r="AIY561" s="25">
        <f t="shared" si="125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37"/>
        <v>1104424.3999999999</v>
      </c>
      <c r="AJG561" s="25">
        <f t="shared" si="1538"/>
        <v>1104424.3999999999</v>
      </c>
      <c r="AJH561" s="25">
        <f t="shared" si="1539"/>
        <v>1104424.3999999999</v>
      </c>
      <c r="AJI561" s="51"/>
      <c r="AJJ561" s="51"/>
      <c r="AJK561" s="51"/>
      <c r="AJL561" s="25">
        <f t="shared" si="1540"/>
        <v>3287.21</v>
      </c>
      <c r="AJM561" s="25">
        <f t="shared" si="1541"/>
        <v>3336.82</v>
      </c>
      <c r="AJN561" s="25">
        <f t="shared" si="1542"/>
        <v>3336.82</v>
      </c>
      <c r="AJO561" s="51"/>
      <c r="AJP561" s="51"/>
      <c r="AJQ561" s="51"/>
      <c r="AJR561" s="25">
        <f t="shared" si="1255"/>
        <v>499655.92</v>
      </c>
      <c r="AJS561" s="25">
        <f t="shared" si="1255"/>
        <v>507196.64</v>
      </c>
      <c r="AJT561" s="25">
        <f t="shared" si="125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43"/>
        <v>842850.2</v>
      </c>
      <c r="AKB561" s="25">
        <f t="shared" si="1544"/>
        <v>842850.2</v>
      </c>
      <c r="AKC561" s="25">
        <f t="shared" si="1545"/>
        <v>842850.2</v>
      </c>
      <c r="AKD561" s="51"/>
      <c r="AKE561" s="51"/>
      <c r="AKF561" s="51"/>
      <c r="AKG561" s="25">
        <f t="shared" si="1546"/>
        <v>3174.41</v>
      </c>
      <c r="AKH561" s="25">
        <f t="shared" si="1547"/>
        <v>3281</v>
      </c>
      <c r="AKI561" s="25">
        <f t="shared" si="1548"/>
        <v>3281</v>
      </c>
      <c r="AKJ561" s="51"/>
      <c r="AKK561" s="51"/>
      <c r="AKL561" s="51"/>
      <c r="AKM561" s="25">
        <f t="shared" si="1256"/>
        <v>368231.56</v>
      </c>
      <c r="AKN561" s="25">
        <f t="shared" si="1256"/>
        <v>380596</v>
      </c>
      <c r="AKO561" s="25">
        <f t="shared" si="125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49"/>
        <v>915509.7</v>
      </c>
      <c r="AKW561" s="25">
        <f t="shared" si="1550"/>
        <v>915509.7</v>
      </c>
      <c r="AKX561" s="25">
        <f t="shared" si="1551"/>
        <v>915509.7</v>
      </c>
      <c r="AKY561" s="51"/>
      <c r="AKZ561" s="51"/>
      <c r="ALA561" s="51"/>
      <c r="ALB561" s="25">
        <f t="shared" si="1552"/>
        <v>3175.98</v>
      </c>
      <c r="ALC561" s="25">
        <f t="shared" si="1553"/>
        <v>3250.33</v>
      </c>
      <c r="ALD561" s="25">
        <f t="shared" si="1554"/>
        <v>3250.33</v>
      </c>
      <c r="ALE561" s="51"/>
      <c r="ALF561" s="51"/>
      <c r="ALG561" s="51"/>
      <c r="ALH561" s="25">
        <f t="shared" si="1257"/>
        <v>400173.48</v>
      </c>
      <c r="ALI561" s="25">
        <f t="shared" si="1257"/>
        <v>409541.58</v>
      </c>
      <c r="ALJ561" s="25">
        <f t="shared" si="125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55"/>
        <v>799254.5</v>
      </c>
      <c r="ALR561" s="25">
        <f t="shared" si="1556"/>
        <v>799254.5</v>
      </c>
      <c r="ALS561" s="25">
        <f t="shared" si="1557"/>
        <v>799254.5</v>
      </c>
      <c r="ALT561" s="51"/>
      <c r="ALU561" s="51"/>
      <c r="ALV561" s="51"/>
      <c r="ALW561" s="25">
        <f t="shared" si="1558"/>
        <v>3755.73</v>
      </c>
      <c r="ALX561" s="25">
        <f t="shared" si="1559"/>
        <v>3810.32</v>
      </c>
      <c r="ALY561" s="25">
        <f t="shared" si="1560"/>
        <v>3810.32</v>
      </c>
      <c r="ALZ561" s="51"/>
      <c r="AMA561" s="51"/>
      <c r="AMB561" s="51"/>
      <c r="AMC561" s="25">
        <f t="shared" si="1258"/>
        <v>413130.3</v>
      </c>
      <c r="AMD561" s="25">
        <f t="shared" si="1258"/>
        <v>419135.2</v>
      </c>
      <c r="AME561" s="25">
        <f t="shared" si="125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61"/>
        <v>1598509</v>
      </c>
      <c r="AMM561" s="25">
        <f t="shared" si="1562"/>
        <v>1598509</v>
      </c>
      <c r="AMN561" s="25">
        <f t="shared" si="1563"/>
        <v>1598509</v>
      </c>
      <c r="AMO561" s="51"/>
      <c r="AMP561" s="51"/>
      <c r="AMQ561" s="51"/>
      <c r="AMR561" s="25">
        <f t="shared" si="1564"/>
        <v>3119.06</v>
      </c>
      <c r="AMS561" s="25">
        <f t="shared" si="1565"/>
        <v>3211.78</v>
      </c>
      <c r="AMT561" s="25">
        <f t="shared" si="1566"/>
        <v>3211.78</v>
      </c>
      <c r="AMU561" s="51"/>
      <c r="AMV561" s="51"/>
      <c r="AMW561" s="51"/>
      <c r="AMX561" s="25">
        <f t="shared" si="1259"/>
        <v>686193.2</v>
      </c>
      <c r="AMY561" s="25">
        <f t="shared" si="1259"/>
        <v>706591.6</v>
      </c>
      <c r="AMZ561" s="25">
        <f t="shared" si="125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67"/>
        <v>232510.4</v>
      </c>
      <c r="ANH561" s="25">
        <f t="shared" si="1568"/>
        <v>232510.4</v>
      </c>
      <c r="ANI561" s="25">
        <f t="shared" si="1569"/>
        <v>232510.4</v>
      </c>
      <c r="ANJ561" s="51"/>
      <c r="ANK561" s="51"/>
      <c r="ANL561" s="51"/>
      <c r="ANM561" s="25">
        <f t="shared" si="1570"/>
        <v>5478.95</v>
      </c>
      <c r="ANN561" s="25">
        <f t="shared" si="1571"/>
        <v>0</v>
      </c>
      <c r="ANO561" s="25">
        <f t="shared" si="1572"/>
        <v>0</v>
      </c>
      <c r="ANP561" s="51"/>
      <c r="ANQ561" s="51"/>
      <c r="ANR561" s="51"/>
      <c r="ANS561" s="25">
        <f t="shared" si="1260"/>
        <v>175326.4</v>
      </c>
      <c r="ANT561" s="25">
        <f t="shared" si="1260"/>
        <v>0</v>
      </c>
      <c r="ANU561" s="25">
        <f t="shared" si="126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73"/>
        <v>1431392.15</v>
      </c>
      <c r="AOC561" s="25">
        <f t="shared" si="1574"/>
        <v>1431392.15</v>
      </c>
      <c r="AOD561" s="25">
        <f t="shared" si="1575"/>
        <v>1431392.15</v>
      </c>
      <c r="AOE561" s="51"/>
      <c r="AOF561" s="51"/>
      <c r="AOG561" s="51"/>
      <c r="AOH561" s="25">
        <f t="shared" si="1576"/>
        <v>3226.15</v>
      </c>
      <c r="AOI561" s="25">
        <f t="shared" si="1577"/>
        <v>3326.74</v>
      </c>
      <c r="AOJ561" s="25">
        <f t="shared" si="1578"/>
        <v>3326.74</v>
      </c>
      <c r="AOK561" s="51"/>
      <c r="AOL561" s="51"/>
      <c r="AOM561" s="51"/>
      <c r="AON561" s="25">
        <f t="shared" si="1261"/>
        <v>635551.55000000005</v>
      </c>
      <c r="AOO561" s="25">
        <f t="shared" si="1261"/>
        <v>655367.78</v>
      </c>
      <c r="AOP561" s="25">
        <f t="shared" si="126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79"/>
        <v>1613040.9</v>
      </c>
      <c r="AOX561" s="25">
        <f t="shared" si="1580"/>
        <v>1613040.9</v>
      </c>
      <c r="AOY561" s="25">
        <f t="shared" si="1581"/>
        <v>1613040.9</v>
      </c>
      <c r="AOZ561" s="51"/>
      <c r="APA561" s="51"/>
      <c r="APB561" s="51"/>
      <c r="APC561" s="25">
        <f t="shared" si="1582"/>
        <v>3627.46</v>
      </c>
      <c r="APD561" s="25">
        <f t="shared" si="1583"/>
        <v>3790.65</v>
      </c>
      <c r="APE561" s="25">
        <f t="shared" si="1584"/>
        <v>3790.65</v>
      </c>
      <c r="APF561" s="51"/>
      <c r="APG561" s="51"/>
      <c r="APH561" s="51"/>
      <c r="API561" s="25">
        <f t="shared" si="1262"/>
        <v>805296.12</v>
      </c>
      <c r="APJ561" s="25">
        <f t="shared" si="1262"/>
        <v>841524.3</v>
      </c>
      <c r="APK561" s="25">
        <f t="shared" si="126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85"/>
        <v>813786.4</v>
      </c>
      <c r="APS561" s="25">
        <f t="shared" si="1586"/>
        <v>813786.4</v>
      </c>
      <c r="APT561" s="25">
        <f t="shared" si="1587"/>
        <v>813786.4</v>
      </c>
      <c r="APU561" s="51"/>
      <c r="APV561" s="51"/>
      <c r="APW561" s="51"/>
      <c r="APX561" s="25">
        <f t="shared" si="1588"/>
        <v>3183.19</v>
      </c>
      <c r="APY561" s="25">
        <f t="shared" si="1589"/>
        <v>3271.81</v>
      </c>
      <c r="APZ561" s="25">
        <f t="shared" si="1590"/>
        <v>3271.81</v>
      </c>
      <c r="AQA561" s="51"/>
      <c r="AQB561" s="51"/>
      <c r="AQC561" s="51"/>
      <c r="AQD561" s="25">
        <f t="shared" si="1263"/>
        <v>356517.28</v>
      </c>
      <c r="AQE561" s="25">
        <f t="shared" si="1263"/>
        <v>366442.72</v>
      </c>
      <c r="AQF561" s="25">
        <f t="shared" si="126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591"/>
        <v>1315136.95</v>
      </c>
      <c r="AQN561" s="25">
        <f t="shared" si="1592"/>
        <v>1315136.95</v>
      </c>
      <c r="AQO561" s="25">
        <f t="shared" si="1593"/>
        <v>1315136.95</v>
      </c>
      <c r="AQP561" s="51"/>
      <c r="AQQ561" s="51"/>
      <c r="AQR561" s="51"/>
      <c r="AQS561" s="25">
        <f t="shared" si="1594"/>
        <v>2917.38</v>
      </c>
      <c r="AQT561" s="25">
        <f t="shared" si="1595"/>
        <v>3010.63</v>
      </c>
      <c r="AQU561" s="25">
        <f t="shared" si="1596"/>
        <v>3010.63</v>
      </c>
      <c r="AQV561" s="51"/>
      <c r="AQW561" s="51"/>
      <c r="AQX561" s="51"/>
      <c r="AQY561" s="25">
        <f t="shared" si="1264"/>
        <v>528045.78</v>
      </c>
      <c r="AQZ561" s="25">
        <f t="shared" si="1264"/>
        <v>544924.03</v>
      </c>
      <c r="ARA561" s="25">
        <f t="shared" si="126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597"/>
        <v>937307.55</v>
      </c>
      <c r="ARI561" s="25">
        <f t="shared" si="1598"/>
        <v>937307.55</v>
      </c>
      <c r="ARJ561" s="25">
        <f t="shared" si="1599"/>
        <v>937307.55</v>
      </c>
      <c r="ARK561" s="51"/>
      <c r="ARL561" s="51"/>
      <c r="ARM561" s="51"/>
      <c r="ARN561" s="25">
        <f t="shared" si="1600"/>
        <v>3057.15</v>
      </c>
      <c r="ARO561" s="25">
        <f t="shared" si="1601"/>
        <v>3062.76</v>
      </c>
      <c r="ARP561" s="25">
        <f t="shared" si="1602"/>
        <v>3062.76</v>
      </c>
      <c r="ARQ561" s="51"/>
      <c r="ARR561" s="51"/>
      <c r="ARS561" s="51"/>
      <c r="ART561" s="25">
        <f t="shared" si="1265"/>
        <v>394372.35</v>
      </c>
      <c r="ARU561" s="25">
        <f t="shared" si="1265"/>
        <v>395096.04</v>
      </c>
      <c r="ARV561" s="25">
        <f t="shared" si="126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03"/>
        <v>1685700.4</v>
      </c>
      <c r="ASD561" s="25">
        <f t="shared" si="1604"/>
        <v>1685700.4</v>
      </c>
      <c r="ASE561" s="25">
        <f t="shared" si="1605"/>
        <v>1685700.4</v>
      </c>
      <c r="ASF561" s="51"/>
      <c r="ASG561" s="51"/>
      <c r="ASH561" s="51"/>
      <c r="ASI561" s="25">
        <f t="shared" si="1606"/>
        <v>3242.43</v>
      </c>
      <c r="ASJ561" s="25">
        <f t="shared" si="1607"/>
        <v>2866.71</v>
      </c>
      <c r="ASK561" s="25">
        <f t="shared" si="1608"/>
        <v>2866.71</v>
      </c>
      <c r="ASL561" s="51"/>
      <c r="ASM561" s="51"/>
      <c r="ASN561" s="51"/>
      <c r="ASO561" s="25">
        <f t="shared" si="1266"/>
        <v>752243.76</v>
      </c>
      <c r="ASP561" s="25">
        <f t="shared" si="1266"/>
        <v>665076.72</v>
      </c>
      <c r="ASQ561" s="25">
        <f t="shared" si="126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09"/>
        <v>1489519.75</v>
      </c>
      <c r="ASY561" s="25">
        <f t="shared" si="1610"/>
        <v>1489519.75</v>
      </c>
      <c r="ASZ561" s="25">
        <f t="shared" si="1611"/>
        <v>1489519.75</v>
      </c>
      <c r="ATA561" s="51"/>
      <c r="ATB561" s="51"/>
      <c r="ATC561" s="51"/>
      <c r="ATD561" s="25">
        <f t="shared" si="1612"/>
        <v>2746.16</v>
      </c>
      <c r="ATE561" s="25">
        <f t="shared" si="1613"/>
        <v>2883.5</v>
      </c>
      <c r="ATF561" s="25">
        <f t="shared" si="1614"/>
        <v>2883.5</v>
      </c>
      <c r="ATG561" s="51"/>
      <c r="ATH561" s="51"/>
      <c r="ATI561" s="51"/>
      <c r="ATJ561" s="25">
        <f t="shared" si="1267"/>
        <v>562962.80000000005</v>
      </c>
      <c r="ATK561" s="25">
        <f t="shared" si="1267"/>
        <v>591117.5</v>
      </c>
      <c r="ATL561" s="25">
        <f t="shared" si="126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15"/>
        <v>3291475.35</v>
      </c>
      <c r="ATT561" s="25">
        <f t="shared" si="1616"/>
        <v>3291475.35</v>
      </c>
      <c r="ATU561" s="25">
        <f t="shared" si="1617"/>
        <v>3291475.35</v>
      </c>
      <c r="ATV561" s="51"/>
      <c r="ATW561" s="51"/>
      <c r="ATX561" s="51"/>
      <c r="ATY561" s="25">
        <f t="shared" si="1618"/>
        <v>3054.01</v>
      </c>
      <c r="ATZ561" s="25">
        <f t="shared" si="1619"/>
        <v>2465.0100000000002</v>
      </c>
      <c r="AUA561" s="25">
        <f t="shared" si="1620"/>
        <v>2465.0100000000002</v>
      </c>
      <c r="AUB561" s="51"/>
      <c r="AUC561" s="51"/>
      <c r="AUD561" s="51"/>
      <c r="AUE561" s="25">
        <f t="shared" si="1268"/>
        <v>1383466.53</v>
      </c>
      <c r="AUF561" s="25">
        <f t="shared" si="1268"/>
        <v>1116649.53</v>
      </c>
      <c r="AUG561" s="25">
        <f t="shared" si="126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21"/>
        <v>1838285.35</v>
      </c>
      <c r="AUO561" s="25">
        <f t="shared" si="1622"/>
        <v>1838285.35</v>
      </c>
      <c r="AUP561" s="25">
        <f t="shared" si="1623"/>
        <v>1838285.35</v>
      </c>
      <c r="AUQ561" s="51"/>
      <c r="AUR561" s="51"/>
      <c r="AUS561" s="51"/>
      <c r="AUT561" s="25">
        <f t="shared" si="1624"/>
        <v>3348.32</v>
      </c>
      <c r="AUU561" s="25">
        <f t="shared" si="1625"/>
        <v>2675.01</v>
      </c>
      <c r="AUV561" s="25">
        <f t="shared" si="1626"/>
        <v>2675.01</v>
      </c>
      <c r="AUW561" s="51"/>
      <c r="AUX561" s="51"/>
      <c r="AUY561" s="51"/>
      <c r="AUZ561" s="25">
        <f t="shared" si="1269"/>
        <v>847124.96</v>
      </c>
      <c r="AVA561" s="25">
        <f t="shared" si="1269"/>
        <v>676777.53</v>
      </c>
      <c r="AVB561" s="25">
        <f t="shared" si="1269"/>
        <v>676777.53</v>
      </c>
      <c r="AVC561" s="59">
        <f t="shared" si="1270"/>
        <v>8512</v>
      </c>
      <c r="AVD561" s="59">
        <f t="shared" si="1270"/>
        <v>8512</v>
      </c>
      <c r="AVE561" s="59">
        <f t="shared" si="1270"/>
        <v>8512</v>
      </c>
      <c r="AVF561" s="25">
        <f t="shared" si="1270"/>
        <v>0</v>
      </c>
      <c r="AVG561" s="25">
        <f t="shared" si="1270"/>
        <v>0</v>
      </c>
      <c r="AVH561" s="25">
        <f t="shared" si="1270"/>
        <v>0</v>
      </c>
      <c r="AVI561" s="25">
        <f t="shared" si="1270"/>
        <v>61847766.399999999</v>
      </c>
      <c r="AVJ561" s="25">
        <f t="shared" si="1270"/>
        <v>61847766.399999999</v>
      </c>
      <c r="AVK561" s="25">
        <f t="shared" si="127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71"/>
        <v>0</v>
      </c>
      <c r="AVS561" s="25">
        <f t="shared" si="1271"/>
        <v>0</v>
      </c>
      <c r="AVT561" s="25">
        <f t="shared" si="1271"/>
        <v>0</v>
      </c>
      <c r="AVU561" s="25">
        <f t="shared" si="1271"/>
        <v>27959847.41</v>
      </c>
      <c r="AVV561" s="25">
        <f t="shared" si="1271"/>
        <v>27234791.600000001</v>
      </c>
      <c r="AVW561" s="25">
        <f t="shared" si="1271"/>
        <v>27234791.600000001</v>
      </c>
    </row>
    <row r="562" spans="1:1271" s="15" customFormat="1" ht="24" customHeight="1">
      <c r="A562" s="94" t="s">
        <v>202</v>
      </c>
      <c r="B562" s="134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5"/>
      <c r="C563" s="108" t="s">
        <v>104</v>
      </c>
      <c r="D563" s="190"/>
      <c r="E563" s="191"/>
      <c r="F563" s="109"/>
      <c r="G563" s="109"/>
      <c r="H563" s="109"/>
      <c r="I563" s="110"/>
      <c r="J563" s="110"/>
      <c r="K563" s="110"/>
      <c r="L563" s="95" t="s">
        <v>206</v>
      </c>
      <c r="M563" s="95" t="s">
        <v>206</v>
      </c>
      <c r="N563" s="95" t="s">
        <v>206</v>
      </c>
      <c r="O563" s="109">
        <f t="shared" ref="O563:T563" si="1642">O535+O551</f>
        <v>5254707</v>
      </c>
      <c r="P563" s="109">
        <f t="shared" si="1642"/>
        <v>5467881</v>
      </c>
      <c r="Q563" s="109">
        <f t="shared" si="1642"/>
        <v>5467881</v>
      </c>
      <c r="R563" s="109">
        <f t="shared" si="1642"/>
        <v>5312540.0999999996</v>
      </c>
      <c r="S563" s="109">
        <f t="shared" si="1642"/>
        <v>5370959.0999999996</v>
      </c>
      <c r="T563" s="109">
        <f t="shared" si="164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09">
        <f t="shared" ref="AJ563:AO563" si="1643">AJ535+AJ551</f>
        <v>23730326</v>
      </c>
      <c r="AK563" s="109">
        <f t="shared" si="1643"/>
        <v>24694103</v>
      </c>
      <c r="AL563" s="109">
        <f t="shared" si="1643"/>
        <v>24694103</v>
      </c>
      <c r="AM563" s="109">
        <f t="shared" si="1643"/>
        <v>23183679.100000001</v>
      </c>
      <c r="AN563" s="109">
        <f t="shared" si="1643"/>
        <v>23437515.100000001</v>
      </c>
      <c r="AO563" s="109">
        <f t="shared" si="164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09">
        <f t="shared" ref="BE563:BJ563" si="1644">BE535+BE551</f>
        <v>12782940</v>
      </c>
      <c r="BF563" s="109">
        <f t="shared" si="1644"/>
        <v>13301268</v>
      </c>
      <c r="BG563" s="109">
        <f t="shared" si="1644"/>
        <v>13301268</v>
      </c>
      <c r="BH563" s="109">
        <f t="shared" si="1644"/>
        <v>13436873.640000001</v>
      </c>
      <c r="BI563" s="109">
        <f t="shared" si="1644"/>
        <v>13576805.640000001</v>
      </c>
      <c r="BJ563" s="109">
        <f t="shared" si="164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09">
        <f t="shared" ref="BZ563:CE563" si="1645">BZ535+BZ551</f>
        <v>0</v>
      </c>
      <c r="CA563" s="109">
        <f t="shared" si="1645"/>
        <v>0</v>
      </c>
      <c r="CB563" s="109">
        <f t="shared" si="1645"/>
        <v>0</v>
      </c>
      <c r="CC563" s="109">
        <f t="shared" si="1645"/>
        <v>0</v>
      </c>
      <c r="CD563" s="109">
        <f t="shared" si="1645"/>
        <v>0</v>
      </c>
      <c r="CE563" s="109">
        <f t="shared" si="164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09">
        <f t="shared" ref="CU563:CZ563" si="1646">CU535+CU551</f>
        <v>6067265</v>
      </c>
      <c r="CV563" s="109">
        <f t="shared" si="1646"/>
        <v>6313283</v>
      </c>
      <c r="CW563" s="109">
        <f t="shared" si="1646"/>
        <v>6313283</v>
      </c>
      <c r="CX563" s="109">
        <f t="shared" si="1646"/>
        <v>6358738.3399999999</v>
      </c>
      <c r="CY563" s="109">
        <f t="shared" si="1646"/>
        <v>6425155.3399999999</v>
      </c>
      <c r="CZ563" s="109">
        <f t="shared" si="164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09">
        <f t="shared" ref="DP563:DU563" si="1647">DP535+DP551</f>
        <v>6993565</v>
      </c>
      <c r="DQ563" s="109">
        <f t="shared" si="1647"/>
        <v>7277143</v>
      </c>
      <c r="DR563" s="109">
        <f t="shared" si="1647"/>
        <v>7277143</v>
      </c>
      <c r="DS563" s="109">
        <f t="shared" si="1647"/>
        <v>7270562.7999999998</v>
      </c>
      <c r="DT563" s="109">
        <f t="shared" si="1647"/>
        <v>7347119.7999999998</v>
      </c>
      <c r="DU563" s="109">
        <f t="shared" si="164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09">
        <f t="shared" ref="EK563:EP563" si="1648">EK535+EK551</f>
        <v>5843400</v>
      </c>
      <c r="EL563" s="109">
        <f t="shared" si="1648"/>
        <v>6081950</v>
      </c>
      <c r="EM563" s="109">
        <f t="shared" si="1648"/>
        <v>6081950</v>
      </c>
      <c r="EN563" s="109">
        <f t="shared" si="1648"/>
        <v>3926301</v>
      </c>
      <c r="EO563" s="109">
        <f t="shared" si="1648"/>
        <v>3979401</v>
      </c>
      <c r="EP563" s="109">
        <f t="shared" si="164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09">
        <f t="shared" ref="FF563:FK563" si="1649">FF535+FF551</f>
        <v>7905218</v>
      </c>
      <c r="FG563" s="109">
        <f t="shared" si="1649"/>
        <v>8225918</v>
      </c>
      <c r="FH563" s="109">
        <f t="shared" si="1649"/>
        <v>8225918</v>
      </c>
      <c r="FI563" s="109">
        <f t="shared" si="1649"/>
        <v>8344207.2699999996</v>
      </c>
      <c r="FJ563" s="109">
        <f t="shared" si="1649"/>
        <v>8432089.2699999996</v>
      </c>
      <c r="FK563" s="109">
        <f t="shared" si="164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09">
        <f t="shared" ref="GA563:GF563" si="1650">GA535+GA551</f>
        <v>0</v>
      </c>
      <c r="GB563" s="109">
        <f t="shared" si="1650"/>
        <v>0</v>
      </c>
      <c r="GC563" s="109">
        <f t="shared" si="1650"/>
        <v>0</v>
      </c>
      <c r="GD563" s="109">
        <f t="shared" si="1650"/>
        <v>0</v>
      </c>
      <c r="GE563" s="109">
        <f t="shared" si="1650"/>
        <v>0</v>
      </c>
      <c r="GF563" s="109">
        <f t="shared" si="165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09">
        <f t="shared" ref="GV563:HA563" si="1651">GV535+GV551</f>
        <v>5604115</v>
      </c>
      <c r="GW563" s="109">
        <f t="shared" si="1651"/>
        <v>5831353</v>
      </c>
      <c r="GX563" s="109">
        <f t="shared" si="1651"/>
        <v>5831353</v>
      </c>
      <c r="GY563" s="109">
        <f t="shared" si="1651"/>
        <v>5955704.4400000004</v>
      </c>
      <c r="GZ563" s="109">
        <f t="shared" si="1651"/>
        <v>6017051.4400000004</v>
      </c>
      <c r="HA563" s="109">
        <f t="shared" si="165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09">
        <f t="shared" ref="HQ563:HV563" si="1652">HQ535+HQ551</f>
        <v>17990137</v>
      </c>
      <c r="HR563" s="109">
        <f t="shared" si="1652"/>
        <v>18720839</v>
      </c>
      <c r="HS563" s="109">
        <f t="shared" si="1652"/>
        <v>18720839</v>
      </c>
      <c r="HT563" s="109">
        <f t="shared" si="1652"/>
        <v>17594830.190000001</v>
      </c>
      <c r="HU563" s="109">
        <f t="shared" si="1652"/>
        <v>17788519.190000001</v>
      </c>
      <c r="HV563" s="109">
        <f t="shared" si="165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09">
        <f t="shared" ref="IL563:IQ563" si="1653">IL535+IL551</f>
        <v>7873550</v>
      </c>
      <c r="IM563" s="109">
        <f t="shared" si="1653"/>
        <v>8192810</v>
      </c>
      <c r="IN563" s="109">
        <f t="shared" si="1653"/>
        <v>8192810</v>
      </c>
      <c r="IO563" s="109">
        <f t="shared" si="1653"/>
        <v>8269078.5499999998</v>
      </c>
      <c r="IP563" s="109">
        <f t="shared" si="1653"/>
        <v>8355268.5499999998</v>
      </c>
      <c r="IQ563" s="109">
        <f t="shared" si="165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09">
        <f t="shared" ref="JG563:JL563" si="1654">JG535+JG551</f>
        <v>6194004</v>
      </c>
      <c r="JH563" s="109">
        <f t="shared" si="1654"/>
        <v>6446867</v>
      </c>
      <c r="JI563" s="109">
        <f t="shared" si="1654"/>
        <v>6446867</v>
      </c>
      <c r="JJ563" s="109">
        <f t="shared" si="1654"/>
        <v>4186702.98</v>
      </c>
      <c r="JK563" s="109">
        <f t="shared" si="1654"/>
        <v>4242988.9800000004</v>
      </c>
      <c r="JL563" s="109">
        <f t="shared" si="165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09">
        <f t="shared" ref="KB563:KG563" si="1655">KB535+KB551</f>
        <v>11303088</v>
      </c>
      <c r="KC563" s="109">
        <f t="shared" si="1655"/>
        <v>11761624</v>
      </c>
      <c r="KD563" s="109">
        <f t="shared" si="1655"/>
        <v>11761624</v>
      </c>
      <c r="KE563" s="109">
        <f t="shared" si="1655"/>
        <v>11749877.439999999</v>
      </c>
      <c r="KF563" s="109">
        <f t="shared" si="1655"/>
        <v>11875453.439999999</v>
      </c>
      <c r="KG563" s="109">
        <f t="shared" si="165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09">
        <f t="shared" ref="KW563:LB563" si="1656">KW535+KW551</f>
        <v>15006206</v>
      </c>
      <c r="KX563" s="109">
        <f t="shared" si="1656"/>
        <v>15614938</v>
      </c>
      <c r="KY563" s="109">
        <f t="shared" si="1656"/>
        <v>15614938</v>
      </c>
      <c r="KZ563" s="109">
        <f t="shared" si="1656"/>
        <v>15688813.98</v>
      </c>
      <c r="LA563" s="109">
        <f t="shared" si="1656"/>
        <v>15855275.98</v>
      </c>
      <c r="LB563" s="109">
        <f t="shared" si="165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09">
        <f t="shared" ref="LR563:LW563" si="1657">LR535+LR551</f>
        <v>5126318</v>
      </c>
      <c r="LS563" s="109">
        <f t="shared" si="1657"/>
        <v>5334338</v>
      </c>
      <c r="LT563" s="109">
        <f t="shared" si="1657"/>
        <v>5334338</v>
      </c>
      <c r="LU563" s="109">
        <f t="shared" si="1657"/>
        <v>5348231.6900000004</v>
      </c>
      <c r="LV563" s="109">
        <f t="shared" si="1657"/>
        <v>5405693.6900000004</v>
      </c>
      <c r="LW563" s="109">
        <f t="shared" si="165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09">
        <f t="shared" ref="MM563:MR563" si="1658">MM535+MM551</f>
        <v>8467317</v>
      </c>
      <c r="MN563" s="109">
        <f t="shared" si="1658"/>
        <v>8810815</v>
      </c>
      <c r="MO563" s="109">
        <f t="shared" si="1658"/>
        <v>8810815</v>
      </c>
      <c r="MP563" s="109">
        <f t="shared" si="1658"/>
        <v>8884131.7899999991</v>
      </c>
      <c r="MQ563" s="109">
        <f t="shared" si="1658"/>
        <v>8978216.7899999991</v>
      </c>
      <c r="MR563" s="109">
        <f t="shared" si="165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09">
        <f t="shared" ref="NH563:NM563" si="1659">NH535+NH551</f>
        <v>14016716</v>
      </c>
      <c r="NI563" s="109">
        <f t="shared" si="1659"/>
        <v>14585268</v>
      </c>
      <c r="NJ563" s="109">
        <f t="shared" si="1659"/>
        <v>14585268</v>
      </c>
      <c r="NK563" s="109">
        <f t="shared" si="1659"/>
        <v>14626016.800000001</v>
      </c>
      <c r="NL563" s="109">
        <f t="shared" si="1659"/>
        <v>14781148.800000001</v>
      </c>
      <c r="NM563" s="109">
        <f t="shared" si="165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09">
        <f t="shared" ref="OC563:OH563" si="1660">OC535+OC551</f>
        <v>7086195</v>
      </c>
      <c r="OD563" s="109">
        <f t="shared" si="1660"/>
        <v>7373529</v>
      </c>
      <c r="OE563" s="109">
        <f t="shared" si="1660"/>
        <v>7373529</v>
      </c>
      <c r="OF563" s="109">
        <f t="shared" si="1660"/>
        <v>7456980.4199999999</v>
      </c>
      <c r="OG563" s="109">
        <f t="shared" si="1660"/>
        <v>7534551.4199999999</v>
      </c>
      <c r="OH563" s="109">
        <f t="shared" si="166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09">
        <f t="shared" ref="OX563:PC563" si="1661">OX535+OX551</f>
        <v>11102460</v>
      </c>
      <c r="OY563" s="109">
        <f t="shared" si="1661"/>
        <v>11555705</v>
      </c>
      <c r="OZ563" s="109">
        <f t="shared" si="1661"/>
        <v>11555705</v>
      </c>
      <c r="PA563" s="109">
        <f t="shared" si="1661"/>
        <v>7557292.9500000002</v>
      </c>
      <c r="PB563" s="109">
        <f t="shared" si="1661"/>
        <v>7658182.9500000002</v>
      </c>
      <c r="PC563" s="109">
        <f t="shared" si="166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09">
        <f t="shared" ref="PS563:PX563" si="1662">PS535+PS551</f>
        <v>9987384</v>
      </c>
      <c r="PT563" s="109">
        <f t="shared" si="1662"/>
        <v>10392680</v>
      </c>
      <c r="PU563" s="109">
        <f t="shared" si="1662"/>
        <v>10392680</v>
      </c>
      <c r="PV563" s="109">
        <f t="shared" si="1662"/>
        <v>10284434.689999999</v>
      </c>
      <c r="PW563" s="109">
        <f t="shared" si="1662"/>
        <v>10396554.689999999</v>
      </c>
      <c r="PX563" s="109">
        <f t="shared" si="166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09">
        <f t="shared" ref="QN563:QS563" si="1663">QN535+QN551</f>
        <v>12987230</v>
      </c>
      <c r="QO563" s="109">
        <f t="shared" si="1663"/>
        <v>13513986</v>
      </c>
      <c r="QP563" s="109">
        <f t="shared" si="1663"/>
        <v>13513986</v>
      </c>
      <c r="QQ563" s="109">
        <f t="shared" si="1663"/>
        <v>13667165.220000001</v>
      </c>
      <c r="QR563" s="109">
        <f t="shared" si="1663"/>
        <v>13810579.220000001</v>
      </c>
      <c r="QS563" s="109">
        <f t="shared" si="166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09">
        <f t="shared" ref="RI563:RN563" si="1664">RI535+RI551</f>
        <v>20229318</v>
      </c>
      <c r="RJ563" s="109">
        <f t="shared" si="1664"/>
        <v>21049914</v>
      </c>
      <c r="RK563" s="109">
        <f t="shared" si="1664"/>
        <v>21049914</v>
      </c>
      <c r="RL563" s="109">
        <f t="shared" si="1664"/>
        <v>21274781.579999998</v>
      </c>
      <c r="RM563" s="109">
        <f t="shared" si="1664"/>
        <v>21499067.579999998</v>
      </c>
      <c r="RN563" s="109">
        <f t="shared" si="166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09">
        <f t="shared" ref="SD563:SI563" si="1665">SD535+SD551</f>
        <v>16544225</v>
      </c>
      <c r="SE563" s="109">
        <f t="shared" si="1665"/>
        <v>17218695</v>
      </c>
      <c r="SF563" s="109">
        <f t="shared" si="1665"/>
        <v>17218695</v>
      </c>
      <c r="SG563" s="109">
        <f t="shared" si="1665"/>
        <v>10978172.25</v>
      </c>
      <c r="SH563" s="109">
        <f t="shared" si="1665"/>
        <v>11111531.25</v>
      </c>
      <c r="SI563" s="109">
        <f t="shared" si="166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09">
        <f t="shared" ref="SY563:TD563" si="1666">SY535+SY551</f>
        <v>5635783</v>
      </c>
      <c r="SZ563" s="109">
        <f t="shared" si="1666"/>
        <v>5864461</v>
      </c>
      <c r="TA563" s="109">
        <f t="shared" si="1666"/>
        <v>5864461</v>
      </c>
      <c r="TB563" s="109">
        <f t="shared" si="1666"/>
        <v>5862025.7599999998</v>
      </c>
      <c r="TC563" s="109">
        <f t="shared" si="1666"/>
        <v>5925064.7599999998</v>
      </c>
      <c r="TD563" s="109">
        <f t="shared" si="166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09">
        <f t="shared" ref="TT563:TY563" si="1667">TT535+TT551</f>
        <v>14957809</v>
      </c>
      <c r="TU563" s="109">
        <f t="shared" si="1667"/>
        <v>15564619</v>
      </c>
      <c r="TV563" s="109">
        <f t="shared" si="1667"/>
        <v>15564619</v>
      </c>
      <c r="TW563" s="109">
        <f t="shared" si="1667"/>
        <v>15573591.890000001</v>
      </c>
      <c r="TX563" s="109">
        <f t="shared" si="1667"/>
        <v>15739872.890000001</v>
      </c>
      <c r="TY563" s="109">
        <f t="shared" si="166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09">
        <f t="shared" ref="UO563:UT563" si="1668">UO535+UO551</f>
        <v>17704096</v>
      </c>
      <c r="UP563" s="109">
        <f t="shared" si="1668"/>
        <v>18423500</v>
      </c>
      <c r="UQ563" s="109">
        <f t="shared" si="1668"/>
        <v>18423500</v>
      </c>
      <c r="UR563" s="109">
        <f t="shared" si="1668"/>
        <v>17340003.879999999</v>
      </c>
      <c r="US563" s="109">
        <f t="shared" si="1668"/>
        <v>17528485.879999999</v>
      </c>
      <c r="UT563" s="109">
        <f t="shared" si="166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09">
        <f t="shared" ref="VJ563:VO563" si="1669">VJ535+VJ551</f>
        <v>0</v>
      </c>
      <c r="VK563" s="109">
        <f t="shared" si="1669"/>
        <v>0</v>
      </c>
      <c r="VL563" s="109">
        <f t="shared" si="1669"/>
        <v>0</v>
      </c>
      <c r="VM563" s="109">
        <f t="shared" si="1669"/>
        <v>0</v>
      </c>
      <c r="VN563" s="109">
        <f t="shared" si="1669"/>
        <v>0</v>
      </c>
      <c r="VO563" s="109">
        <f t="shared" si="166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09">
        <f t="shared" ref="WE563:WJ563" si="1670">WE535+WE551</f>
        <v>8366286</v>
      </c>
      <c r="WF563" s="109">
        <f t="shared" si="1670"/>
        <v>8705722</v>
      </c>
      <c r="WG563" s="109">
        <f t="shared" si="1670"/>
        <v>8705722</v>
      </c>
      <c r="WH563" s="109">
        <f t="shared" si="1670"/>
        <v>8749897.2200000007</v>
      </c>
      <c r="WI563" s="109">
        <f t="shared" si="1670"/>
        <v>8843175.2200000007</v>
      </c>
      <c r="WJ563" s="109">
        <f t="shared" si="167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09">
        <f t="shared" ref="WZ563:XE563" si="1671">WZ535+WZ551</f>
        <v>19058502</v>
      </c>
      <c r="XA563" s="109">
        <f t="shared" si="1671"/>
        <v>19832475</v>
      </c>
      <c r="XB563" s="109">
        <f t="shared" si="1671"/>
        <v>19832475</v>
      </c>
      <c r="XC563" s="109">
        <f t="shared" si="1671"/>
        <v>18866078.350000001</v>
      </c>
      <c r="XD563" s="109">
        <f t="shared" si="1671"/>
        <v>19071530.350000001</v>
      </c>
      <c r="XE563" s="109">
        <f t="shared" si="167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09">
        <f t="shared" ref="XU563:XZ563" si="1672">XU535+XU551</f>
        <v>15972017</v>
      </c>
      <c r="XV563" s="109">
        <f t="shared" si="1672"/>
        <v>16620648</v>
      </c>
      <c r="XW563" s="109">
        <f t="shared" si="1672"/>
        <v>16620648</v>
      </c>
      <c r="XX563" s="109">
        <f t="shared" si="1672"/>
        <v>15869167.68</v>
      </c>
      <c r="XY563" s="109">
        <f t="shared" si="1672"/>
        <v>16045134.68</v>
      </c>
      <c r="XZ563" s="109">
        <f t="shared" si="167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09">
        <f t="shared" ref="YP563:YU563" si="1673">YP535+YP551</f>
        <v>11193583</v>
      </c>
      <c r="YQ563" s="109">
        <f t="shared" si="1673"/>
        <v>11647621</v>
      </c>
      <c r="YR563" s="109">
        <f t="shared" si="1673"/>
        <v>11647621</v>
      </c>
      <c r="YS563" s="109">
        <f t="shared" si="1673"/>
        <v>11776980.210000001</v>
      </c>
      <c r="YT563" s="109">
        <f t="shared" si="1673"/>
        <v>11900859.210000001</v>
      </c>
      <c r="YU563" s="109">
        <f t="shared" si="167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09">
        <f t="shared" ref="ZK563:ZP563" si="1674">ZK535+ZK551</f>
        <v>9442087</v>
      </c>
      <c r="ZL563" s="109">
        <f t="shared" si="1674"/>
        <v>9825197</v>
      </c>
      <c r="ZM563" s="109">
        <f t="shared" si="1674"/>
        <v>9825197</v>
      </c>
      <c r="ZN563" s="109">
        <f t="shared" si="1674"/>
        <v>9714594.8200000003</v>
      </c>
      <c r="ZO563" s="109">
        <f t="shared" si="1674"/>
        <v>9820097.8200000003</v>
      </c>
      <c r="ZP563" s="109">
        <f t="shared" si="167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09">
        <f t="shared" ref="AAF563:AAK563" si="1675">AAF535+AAF551</f>
        <v>6755744</v>
      </c>
      <c r="AAG563" s="109">
        <f t="shared" si="1675"/>
        <v>7029800</v>
      </c>
      <c r="AAH563" s="109">
        <f t="shared" si="1675"/>
        <v>7029800</v>
      </c>
      <c r="AAI563" s="109">
        <f t="shared" si="1675"/>
        <v>6992146.1299999999</v>
      </c>
      <c r="AAJ563" s="109">
        <f t="shared" si="1675"/>
        <v>7067146.1299999999</v>
      </c>
      <c r="AAK563" s="109">
        <f t="shared" si="167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09">
        <f t="shared" ref="ABA563:ABF563" si="1676">ABA535+ABA551</f>
        <v>20269826</v>
      </c>
      <c r="ABB563" s="109">
        <f t="shared" si="1676"/>
        <v>21094121</v>
      </c>
      <c r="ABC563" s="109">
        <f t="shared" si="1676"/>
        <v>21094121</v>
      </c>
      <c r="ABD563" s="109">
        <f t="shared" si="1676"/>
        <v>18496926.530000001</v>
      </c>
      <c r="ABE563" s="109">
        <f t="shared" si="1676"/>
        <v>18715858.530000001</v>
      </c>
      <c r="ABF563" s="109">
        <f t="shared" si="167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09">
        <f t="shared" ref="ABV563:ACA563" si="1677">ABV535+ABV551</f>
        <v>15330339</v>
      </c>
      <c r="ABW563" s="109">
        <f t="shared" si="1677"/>
        <v>15956604</v>
      </c>
      <c r="ABX563" s="109">
        <f t="shared" si="1677"/>
        <v>15956604</v>
      </c>
      <c r="ABY563" s="109">
        <f t="shared" si="1677"/>
        <v>7996920.0099999998</v>
      </c>
      <c r="ABZ563" s="109">
        <f t="shared" si="1677"/>
        <v>8104424.0099999998</v>
      </c>
      <c r="ACA563" s="109">
        <f t="shared" si="167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09">
        <f t="shared" ref="ACQ563:ACV563" si="1678">ACQ535+ACQ551</f>
        <v>9238283</v>
      </c>
      <c r="ACR563" s="109">
        <f t="shared" si="1678"/>
        <v>9613569</v>
      </c>
      <c r="ACS563" s="109">
        <f t="shared" si="1678"/>
        <v>9613569</v>
      </c>
      <c r="ACT563" s="109">
        <f t="shared" si="1678"/>
        <v>8953748.9000000004</v>
      </c>
      <c r="ACU563" s="109">
        <f t="shared" si="1678"/>
        <v>9052895.9000000004</v>
      </c>
      <c r="ACV563" s="109">
        <f t="shared" si="167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09">
        <f t="shared" ref="ADL563:ADQ563" si="1679">ADL535+ADL551</f>
        <v>24513183</v>
      </c>
      <c r="ADM563" s="109">
        <f t="shared" si="1679"/>
        <v>25508432</v>
      </c>
      <c r="ADN563" s="109">
        <f t="shared" si="1679"/>
        <v>25508432</v>
      </c>
      <c r="ADO563" s="109">
        <f t="shared" si="1679"/>
        <v>24377128.989999998</v>
      </c>
      <c r="ADP563" s="109">
        <f t="shared" si="1679"/>
        <v>24644121.989999998</v>
      </c>
      <c r="ADQ563" s="109">
        <f t="shared" si="167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09">
        <f t="shared" ref="AEG563:AEL563" si="1680">AEG535+AEG551</f>
        <v>12600920</v>
      </c>
      <c r="AEH563" s="109">
        <f t="shared" si="1680"/>
        <v>13113986</v>
      </c>
      <c r="AEI563" s="109">
        <f t="shared" si="1680"/>
        <v>13113986</v>
      </c>
      <c r="AEJ563" s="109">
        <f t="shared" si="1680"/>
        <v>8832749.6500000004</v>
      </c>
      <c r="AEK563" s="109">
        <f t="shared" si="1680"/>
        <v>8932579.6500000004</v>
      </c>
      <c r="AEL563" s="109">
        <f t="shared" si="168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09">
        <f t="shared" ref="AFB563:AFG563" si="1681">AFB535+AFB551</f>
        <v>6530415</v>
      </c>
      <c r="AFC563" s="109">
        <f t="shared" si="1681"/>
        <v>6795213</v>
      </c>
      <c r="AFD563" s="109">
        <f t="shared" si="1681"/>
        <v>6795213</v>
      </c>
      <c r="AFE563" s="109">
        <f t="shared" si="1681"/>
        <v>6846416.5300000003</v>
      </c>
      <c r="AFF563" s="109">
        <f t="shared" si="1681"/>
        <v>6917903.5300000003</v>
      </c>
      <c r="AFG563" s="109">
        <f t="shared" si="168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09">
        <f t="shared" ref="AFW563:AGB563" si="1682">AFW535+AFW551</f>
        <v>10732515</v>
      </c>
      <c r="AFX563" s="109">
        <f t="shared" si="1682"/>
        <v>11167817</v>
      </c>
      <c r="AFY563" s="109">
        <f t="shared" si="1682"/>
        <v>11167817</v>
      </c>
      <c r="AFZ563" s="109">
        <f t="shared" si="1682"/>
        <v>11280236.25</v>
      </c>
      <c r="AGA563" s="109">
        <f t="shared" si="1682"/>
        <v>11398719.25</v>
      </c>
      <c r="AGB563" s="109">
        <f t="shared" si="168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09">
        <f t="shared" ref="AGR563:AGW563" si="1683">AGR535+AGR551</f>
        <v>3334680</v>
      </c>
      <c r="AGS563" s="109">
        <f t="shared" si="1683"/>
        <v>3469896</v>
      </c>
      <c r="AGT563" s="109">
        <f t="shared" si="1683"/>
        <v>3469896</v>
      </c>
      <c r="AGU563" s="109">
        <f t="shared" si="1683"/>
        <v>3536520.3</v>
      </c>
      <c r="AGV563" s="109">
        <f t="shared" si="1683"/>
        <v>3573024.3</v>
      </c>
      <c r="AGW563" s="109">
        <f t="shared" si="168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09">
        <f t="shared" ref="AHM563:AHR563" si="1684">AHM535+AHM551</f>
        <v>7806269</v>
      </c>
      <c r="AHN563" s="109">
        <f t="shared" si="1684"/>
        <v>8122951</v>
      </c>
      <c r="AHO563" s="109">
        <f t="shared" si="1684"/>
        <v>8122951</v>
      </c>
      <c r="AHP563" s="109">
        <f t="shared" si="1684"/>
        <v>8175858.8200000003</v>
      </c>
      <c r="AHQ563" s="109">
        <f t="shared" si="1684"/>
        <v>8262607.8200000003</v>
      </c>
      <c r="AHR563" s="109">
        <f t="shared" si="168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09">
        <f t="shared" ref="AIH563:AIM563" si="1685">AIH535+AIH551</f>
        <v>0</v>
      </c>
      <c r="AII563" s="109">
        <f t="shared" si="1685"/>
        <v>0</v>
      </c>
      <c r="AIJ563" s="109">
        <f t="shared" si="1685"/>
        <v>0</v>
      </c>
      <c r="AIK563" s="109">
        <f t="shared" si="1685"/>
        <v>0</v>
      </c>
      <c r="AIL563" s="109">
        <f t="shared" si="1685"/>
        <v>0</v>
      </c>
      <c r="AIM563" s="109">
        <f t="shared" si="168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09">
        <f t="shared" ref="AJC563:AJH563" si="1686">AJC535+AJC551</f>
        <v>10873615</v>
      </c>
      <c r="AJD563" s="109">
        <f t="shared" si="1686"/>
        <v>11314725</v>
      </c>
      <c r="AJE563" s="109">
        <f t="shared" si="1686"/>
        <v>11314725</v>
      </c>
      <c r="AJF563" s="109">
        <f t="shared" si="1686"/>
        <v>11352797.91</v>
      </c>
      <c r="AJG563" s="109">
        <f t="shared" si="1686"/>
        <v>11473572.91</v>
      </c>
      <c r="AJH563" s="109">
        <f t="shared" si="168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09">
        <f t="shared" ref="AJX563:AKC563" si="1687">AJX535+AJX551</f>
        <v>7799950</v>
      </c>
      <c r="AJY563" s="109">
        <f t="shared" si="1687"/>
        <v>8116370</v>
      </c>
      <c r="AJZ563" s="109">
        <f t="shared" si="1687"/>
        <v>8116370</v>
      </c>
      <c r="AKA563" s="109">
        <f t="shared" si="1687"/>
        <v>8088653.0700000003</v>
      </c>
      <c r="AKB563" s="109">
        <f t="shared" si="1687"/>
        <v>8175283.0700000003</v>
      </c>
      <c r="AKC563" s="109">
        <f t="shared" si="168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09">
        <f t="shared" ref="AKS563:AKX563" si="1688">AKS535+AKS551</f>
        <v>8157832</v>
      </c>
      <c r="AKT563" s="109">
        <f t="shared" si="1688"/>
        <v>8488752</v>
      </c>
      <c r="AKU563" s="109">
        <f t="shared" si="1688"/>
        <v>8488752</v>
      </c>
      <c r="AKV563" s="109">
        <f t="shared" si="1688"/>
        <v>8468267.6899999995</v>
      </c>
      <c r="AKW563" s="109">
        <f t="shared" si="1688"/>
        <v>8558715.6899999995</v>
      </c>
      <c r="AKX563" s="109">
        <f t="shared" si="168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09">
        <f t="shared" ref="ALN563:ALS563" si="1689">ALN535+ALN551</f>
        <v>7153622</v>
      </c>
      <c r="ALO563" s="109">
        <f t="shared" si="1689"/>
        <v>7443794</v>
      </c>
      <c r="ALP563" s="109">
        <f t="shared" si="1689"/>
        <v>7443794</v>
      </c>
      <c r="ALQ563" s="109">
        <f t="shared" si="1689"/>
        <v>7430338.2699999996</v>
      </c>
      <c r="ALR563" s="109">
        <f t="shared" si="1689"/>
        <v>7509544.2699999996</v>
      </c>
      <c r="ALS563" s="109">
        <f t="shared" si="168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09">
        <f t="shared" ref="AMI563:AMN563" si="1690">AMI535+AMI551</f>
        <v>18911496</v>
      </c>
      <c r="AMJ563" s="109">
        <f t="shared" si="1690"/>
        <v>19679873</v>
      </c>
      <c r="AMK563" s="109">
        <f t="shared" si="1690"/>
        <v>19679873</v>
      </c>
      <c r="AML563" s="109">
        <f t="shared" si="1690"/>
        <v>18199935.030000001</v>
      </c>
      <c r="AMM563" s="109">
        <f t="shared" si="1690"/>
        <v>18399005.030000001</v>
      </c>
      <c r="AMN563" s="109">
        <f t="shared" si="169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09">
        <f t="shared" ref="AND563:ANI563" si="1691">AND535+AND551</f>
        <v>2536842</v>
      </c>
      <c r="ANE563" s="109">
        <f t="shared" si="1691"/>
        <v>2639782</v>
      </c>
      <c r="ANF563" s="109">
        <f t="shared" si="1691"/>
        <v>2639782</v>
      </c>
      <c r="ANG563" s="109">
        <f t="shared" si="1691"/>
        <v>2634526.9500000002</v>
      </c>
      <c r="ANH563" s="109">
        <f t="shared" si="1691"/>
        <v>2662944.9500000002</v>
      </c>
      <c r="ANI563" s="109">
        <f t="shared" si="169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09">
        <f t="shared" ref="ANY563:AOD563" si="1692">ANY535+ANY551</f>
        <v>16001724</v>
      </c>
      <c r="ANZ563" s="109">
        <f t="shared" si="1692"/>
        <v>16651705</v>
      </c>
      <c r="AOA563" s="109">
        <f t="shared" si="1692"/>
        <v>16651705</v>
      </c>
      <c r="AOB563" s="109">
        <f t="shared" si="1692"/>
        <v>15596119.9</v>
      </c>
      <c r="AOC563" s="109">
        <f t="shared" si="1692"/>
        <v>15765745.9</v>
      </c>
      <c r="AOD563" s="109">
        <f t="shared" si="169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09">
        <f t="shared" ref="AOT563:AOY563" si="1693">AOT535+AOT551</f>
        <v>15222447</v>
      </c>
      <c r="AOU563" s="109">
        <f t="shared" si="1693"/>
        <v>15839949</v>
      </c>
      <c r="AOV563" s="109">
        <f t="shared" si="1693"/>
        <v>15839949</v>
      </c>
      <c r="AOW563" s="109">
        <f t="shared" si="1693"/>
        <v>15894618.74</v>
      </c>
      <c r="AOX563" s="109">
        <f t="shared" si="1693"/>
        <v>16067089.74</v>
      </c>
      <c r="AOY563" s="109">
        <f t="shared" si="169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09">
        <f t="shared" ref="APO563:APT563" si="1694">APO535+APO551</f>
        <v>8275738</v>
      </c>
      <c r="APP563" s="109">
        <f t="shared" si="1694"/>
        <v>8611462</v>
      </c>
      <c r="APQ563" s="109">
        <f t="shared" si="1694"/>
        <v>8611462</v>
      </c>
      <c r="APR563" s="109">
        <f t="shared" si="1694"/>
        <v>8667080.9900000002</v>
      </c>
      <c r="APS563" s="109">
        <f t="shared" si="1694"/>
        <v>8759018.9900000002</v>
      </c>
      <c r="APT563" s="109">
        <f t="shared" si="169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09">
        <f t="shared" ref="AQJ563:AQO563" si="1695">AQJ535+AQJ551</f>
        <v>16318020</v>
      </c>
      <c r="AQK563" s="109">
        <f t="shared" si="1695"/>
        <v>16981423</v>
      </c>
      <c r="AQL563" s="109">
        <f t="shared" si="1695"/>
        <v>16981423</v>
      </c>
      <c r="AQM563" s="109">
        <f t="shared" si="1695"/>
        <v>15108723.77</v>
      </c>
      <c r="AQN563" s="109">
        <f t="shared" si="1695"/>
        <v>15278049.77</v>
      </c>
      <c r="AQO563" s="109">
        <f t="shared" si="169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09">
        <f t="shared" ref="ARE563:ARJ563" si="1696">ARE535+ARE551</f>
        <v>8846238</v>
      </c>
      <c r="ARF563" s="109">
        <f t="shared" si="1696"/>
        <v>9205066</v>
      </c>
      <c r="ARG563" s="109">
        <f t="shared" si="1696"/>
        <v>9205066</v>
      </c>
      <c r="ARH563" s="109">
        <f t="shared" si="1696"/>
        <v>9309087.1799999997</v>
      </c>
      <c r="ARI563" s="109">
        <f t="shared" si="1696"/>
        <v>9407021.1799999997</v>
      </c>
      <c r="ARJ563" s="109">
        <f t="shared" si="169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09">
        <f t="shared" ref="ARZ563:ASE563" si="1697">ARZ535+ARZ551</f>
        <v>16517799</v>
      </c>
      <c r="ASA563" s="109">
        <f t="shared" si="1697"/>
        <v>17187893</v>
      </c>
      <c r="ASB563" s="109">
        <f t="shared" si="1697"/>
        <v>17187893</v>
      </c>
      <c r="ASC563" s="109">
        <f t="shared" si="1697"/>
        <v>17292053.16</v>
      </c>
      <c r="ASD563" s="109">
        <f t="shared" si="1697"/>
        <v>17475660.16</v>
      </c>
      <c r="ASE563" s="109">
        <f t="shared" si="169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09">
        <f t="shared" ref="ASU563:ASZ563" si="1698">ASU535+ASU551</f>
        <v>17242778</v>
      </c>
      <c r="ASV563" s="109">
        <f t="shared" si="1698"/>
        <v>17943170</v>
      </c>
      <c r="ASW563" s="109">
        <f t="shared" si="1698"/>
        <v>17943170</v>
      </c>
      <c r="ASX563" s="109">
        <f t="shared" si="1698"/>
        <v>16819723.469999999</v>
      </c>
      <c r="ASY563" s="109">
        <f t="shared" si="1698"/>
        <v>17005181.469999999</v>
      </c>
      <c r="ASZ563" s="109">
        <f t="shared" si="169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09">
        <f t="shared" ref="ATP563:ATU563" si="1699">ATP535+ATP551</f>
        <v>28148728</v>
      </c>
      <c r="ATQ563" s="109">
        <f t="shared" si="1699"/>
        <v>29291075</v>
      </c>
      <c r="ATR563" s="109">
        <f t="shared" si="1699"/>
        <v>29291075</v>
      </c>
      <c r="ATS563" s="109">
        <f t="shared" si="1699"/>
        <v>28356517.850000001</v>
      </c>
      <c r="ATT563" s="109">
        <f t="shared" si="1699"/>
        <v>28660567.850000001</v>
      </c>
      <c r="ATU563" s="109">
        <f t="shared" si="169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09">
        <f t="shared" ref="AUK563:AUP563" si="1700">AUK535+AUK551</f>
        <v>19127058</v>
      </c>
      <c r="AUL563" s="109">
        <f t="shared" si="1700"/>
        <v>19903966</v>
      </c>
      <c r="AUM563" s="109">
        <f t="shared" si="1700"/>
        <v>19903966</v>
      </c>
      <c r="AUN563" s="109">
        <f t="shared" si="1700"/>
        <v>18510420.190000001</v>
      </c>
      <c r="AUO563" s="109">
        <f t="shared" si="1700"/>
        <v>18715486.190000001</v>
      </c>
      <c r="AUP563" s="109">
        <f t="shared" si="170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09">
        <f t="shared" ref="AVF563:AVK563" si="1701">AVF535+AVF551</f>
        <v>658671908</v>
      </c>
      <c r="AVG563" s="109">
        <f t="shared" si="1701"/>
        <v>685420544</v>
      </c>
      <c r="AVH563" s="109">
        <f t="shared" si="1701"/>
        <v>685420544</v>
      </c>
      <c r="AVI563" s="109">
        <f t="shared" si="1701"/>
        <v>642324973.30999994</v>
      </c>
      <c r="AVJ563" s="109">
        <f t="shared" si="1701"/>
        <v>649335518.30999994</v>
      </c>
      <c r="AVK563" s="109">
        <f t="shared" si="170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6"/>
      <c r="C564" s="62" t="s">
        <v>105</v>
      </c>
      <c r="D564" s="192"/>
      <c r="E564" s="193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1.1083205971000001</v>
      </c>
      <c r="V564" s="63">
        <f t="shared" ref="V564:Z564" si="1702">IF(P563=0,0,(AB568-AB567)/P563)</f>
        <v>0</v>
      </c>
      <c r="W564" s="63">
        <f t="shared" si="1702"/>
        <v>0</v>
      </c>
      <c r="X564" s="63">
        <f t="shared" si="1702"/>
        <v>0.80016186609999995</v>
      </c>
      <c r="Y564" s="63">
        <f t="shared" si="1702"/>
        <v>0</v>
      </c>
      <c r="Z564" s="63">
        <f t="shared" si="170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1.0511907842999999</v>
      </c>
      <c r="AQ564" s="63">
        <f t="shared" ref="AQ564:AU564" si="1703">IF(AK563=0,0,(AW568-AW567)/AK563)</f>
        <v>0.89327399340000002</v>
      </c>
      <c r="AR564" s="63">
        <f t="shared" si="1703"/>
        <v>0.89327399340000002</v>
      </c>
      <c r="AS564" s="63">
        <f t="shared" si="1703"/>
        <v>0.49232927830000001</v>
      </c>
      <c r="AT564" s="63">
        <f t="shared" si="1703"/>
        <v>0.3787585826</v>
      </c>
      <c r="AU564" s="63">
        <f t="shared" si="170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1.0706926576</v>
      </c>
      <c r="BL564" s="63">
        <f t="shared" ref="BL564:BP564" si="1704">IF(BF563=0,0,(BR568-BR567)/BF563)</f>
        <v>1.0707625769</v>
      </c>
      <c r="BM564" s="63">
        <f t="shared" si="1704"/>
        <v>1.0707625769</v>
      </c>
      <c r="BN564" s="63">
        <f t="shared" si="1704"/>
        <v>0.47603171480000001</v>
      </c>
      <c r="BO564" s="63">
        <f t="shared" si="1704"/>
        <v>0.50658433079999998</v>
      </c>
      <c r="BP564" s="63">
        <f t="shared" si="170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05">IF(CA563=0,0,(CM568-CM567)/CA563)</f>
        <v>0</v>
      </c>
      <c r="CH564" s="63">
        <f t="shared" si="1705"/>
        <v>0</v>
      </c>
      <c r="CI564" s="63">
        <f t="shared" si="1705"/>
        <v>0</v>
      </c>
      <c r="CJ564" s="63">
        <f t="shared" si="1705"/>
        <v>0</v>
      </c>
      <c r="CK564" s="63">
        <f t="shared" si="170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1.0425620111</v>
      </c>
      <c r="DB564" s="63">
        <f t="shared" ref="DB564:DF564" si="1706">IF(CV563=0,0,(DH568-DH567)/CV563)</f>
        <v>1.0000026927000001</v>
      </c>
      <c r="DC564" s="63">
        <f t="shared" si="1706"/>
        <v>1.0000026927000001</v>
      </c>
      <c r="DD564" s="63">
        <f t="shared" si="1706"/>
        <v>0.54406736290000002</v>
      </c>
      <c r="DE564" s="63">
        <f t="shared" si="1706"/>
        <v>0.56507427570000002</v>
      </c>
      <c r="DF564" s="63">
        <f t="shared" si="170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1.0528535875</v>
      </c>
      <c r="DW564" s="63">
        <f t="shared" ref="DW564:EA564" si="1707">IF(DQ563=0,0,(EC568-EC567)/DQ563)</f>
        <v>1.013241048</v>
      </c>
      <c r="DX564" s="63">
        <f t="shared" si="1707"/>
        <v>1.013241048</v>
      </c>
      <c r="DY564" s="63">
        <f t="shared" si="1707"/>
        <v>0.57176041450000004</v>
      </c>
      <c r="DZ564" s="63">
        <f t="shared" si="1707"/>
        <v>0.59225589329999995</v>
      </c>
      <c r="EA564" s="63">
        <f t="shared" si="170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1.2538077147</v>
      </c>
      <c r="ER564" s="63">
        <f t="shared" ref="ER564:EV564" si="1708">IF(EL563=0,0,(EX568-EX567)/EL563)</f>
        <v>1.0799990134999999</v>
      </c>
      <c r="ES564" s="63">
        <f t="shared" si="1708"/>
        <v>1.0799990134999999</v>
      </c>
      <c r="ET564" s="63">
        <f t="shared" si="1708"/>
        <v>0.58547548949999995</v>
      </c>
      <c r="EU564" s="63">
        <f t="shared" si="1708"/>
        <v>0.6025457098</v>
      </c>
      <c r="EV564" s="63">
        <f t="shared" si="170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1.0430578891</v>
      </c>
      <c r="FM564" s="63">
        <f t="shared" ref="FM564:FQ564" si="1709">IF(FG563=0,0,(FS568-FS567)/FG563)</f>
        <v>0.98827875499999995</v>
      </c>
      <c r="FN564" s="63">
        <f t="shared" si="1709"/>
        <v>0.98827875499999995</v>
      </c>
      <c r="FO564" s="63">
        <f t="shared" si="1709"/>
        <v>0.4666168845</v>
      </c>
      <c r="FP564" s="63">
        <f t="shared" si="1709"/>
        <v>0.44305899529999998</v>
      </c>
      <c r="FQ564" s="63">
        <f t="shared" si="170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10">IF(GB563=0,0,(GN568-GN567)/GB563)</f>
        <v>0</v>
      </c>
      <c r="GI564" s="63">
        <f t="shared" si="1710"/>
        <v>0</v>
      </c>
      <c r="GJ564" s="63">
        <f t="shared" si="1710"/>
        <v>0</v>
      </c>
      <c r="GK564" s="63">
        <f t="shared" si="1710"/>
        <v>0</v>
      </c>
      <c r="GL564" s="63">
        <f t="shared" si="171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1.0418772634</v>
      </c>
      <c r="HC564" s="63">
        <f t="shared" ref="HC564:HG564" si="1711">IF(GW563=0,0,(HI568-HI567)/GW563)</f>
        <v>0.9173514277</v>
      </c>
      <c r="HD564" s="63">
        <f t="shared" si="1711"/>
        <v>0.9173514277</v>
      </c>
      <c r="HE564" s="63">
        <f t="shared" si="1711"/>
        <v>0.63568550759999998</v>
      </c>
      <c r="HF564" s="63">
        <f t="shared" si="1711"/>
        <v>0.80227185160000003</v>
      </c>
      <c r="HG564" s="63">
        <f t="shared" si="171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0.82505764130000003</v>
      </c>
      <c r="HX564" s="63">
        <f t="shared" ref="HX564:IB564" si="1712">IF(HR563=0,0,(ID568-ID567)/HR563)</f>
        <v>1.0057294975</v>
      </c>
      <c r="HY564" s="63">
        <f t="shared" si="1712"/>
        <v>1.0057294975</v>
      </c>
      <c r="HZ564" s="63">
        <f t="shared" si="1712"/>
        <v>0.43052153720000003</v>
      </c>
      <c r="IA564" s="63">
        <f t="shared" si="1712"/>
        <v>0.43324213319999999</v>
      </c>
      <c r="IB564" s="63">
        <f t="shared" si="171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1.0432397076</v>
      </c>
      <c r="IS564" s="63">
        <f t="shared" ref="IS564:IW564" si="1713">IF(IM563=0,0,(IY568-IY567)/IM563)</f>
        <v>1.0058819868</v>
      </c>
      <c r="IT564" s="63">
        <f t="shared" si="1713"/>
        <v>1.0058819868</v>
      </c>
      <c r="IU564" s="63">
        <f t="shared" si="1713"/>
        <v>0.46498494080000002</v>
      </c>
      <c r="IV564" s="63">
        <f t="shared" si="1713"/>
        <v>0.4770737142</v>
      </c>
      <c r="IW564" s="63">
        <f t="shared" si="171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1.0427019420999999</v>
      </c>
      <c r="JN564" s="63">
        <f t="shared" ref="JN564:JR564" si="1714">IF(JH563=0,0,(JT568-JT567)/JH563)</f>
        <v>0.96226585720000002</v>
      </c>
      <c r="JO564" s="63">
        <f t="shared" si="1714"/>
        <v>0.96226585720000002</v>
      </c>
      <c r="JP564" s="63">
        <f t="shared" si="1714"/>
        <v>0.66591564130000003</v>
      </c>
      <c r="JQ564" s="63">
        <f t="shared" si="1714"/>
        <v>0.68922403850000002</v>
      </c>
      <c r="JR564" s="63">
        <f t="shared" si="171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1.0508809628</v>
      </c>
      <c r="KI564" s="63">
        <f t="shared" ref="KI564:KM564" si="1715">IF(KC563=0,0,(KO568-KO567)/KC563)</f>
        <v>1.0478654988</v>
      </c>
      <c r="KJ564" s="63">
        <f t="shared" si="1715"/>
        <v>1.0478654988</v>
      </c>
      <c r="KK564" s="63">
        <f t="shared" si="1715"/>
        <v>0.43941998770000001</v>
      </c>
      <c r="KL564" s="63">
        <f t="shared" si="1715"/>
        <v>0.44544766450000001</v>
      </c>
      <c r="KM564" s="63">
        <f t="shared" si="171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1.0457540033999999</v>
      </c>
      <c r="LD564" s="63">
        <f t="shared" ref="LD564:LH564" si="1716">IF(KX563=0,0,(LJ568-LJ567)/KX563)</f>
        <v>1.0279259514000001</v>
      </c>
      <c r="LE564" s="63">
        <f t="shared" si="1716"/>
        <v>1.0279259514000001</v>
      </c>
      <c r="LF564" s="63">
        <f t="shared" si="1716"/>
        <v>0.40017231440000001</v>
      </c>
      <c r="LG564" s="63">
        <f t="shared" si="1716"/>
        <v>0.40421762500000002</v>
      </c>
      <c r="LH564" s="63">
        <f t="shared" si="171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1.0457798364999999</v>
      </c>
      <c r="LY564" s="63">
        <f t="shared" ref="LY564:MC564" si="1717">IF(LS563=0,0,(ME568-ME567)/LS563)</f>
        <v>0.93389282790000006</v>
      </c>
      <c r="LZ564" s="63">
        <f t="shared" si="1717"/>
        <v>0.93389282790000006</v>
      </c>
      <c r="MA564" s="63">
        <f t="shared" si="1717"/>
        <v>0.56166190510000003</v>
      </c>
      <c r="MB564" s="63">
        <f t="shared" si="1717"/>
        <v>0.5805293788</v>
      </c>
      <c r="MC564" s="63">
        <f t="shared" si="171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1.0492225577000001</v>
      </c>
      <c r="MT564" s="63">
        <f t="shared" ref="MT564:MX564" si="1718">IF(MN563=0,0,(MZ568-MZ567)/MN563)</f>
        <v>0.93584986179999996</v>
      </c>
      <c r="MU564" s="63">
        <f t="shared" si="1718"/>
        <v>0.93584986179999996</v>
      </c>
      <c r="MV564" s="63">
        <f t="shared" si="1718"/>
        <v>0.63318624970000004</v>
      </c>
      <c r="MW564" s="63">
        <f t="shared" si="1718"/>
        <v>0.60586117790000005</v>
      </c>
      <c r="MX564" s="63">
        <f t="shared" si="171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1.0196325586999999</v>
      </c>
      <c r="NO564" s="63">
        <f t="shared" ref="NO564:NS564" si="1719">IF(NI563=0,0,(NU568-NU567)/NI563)</f>
        <v>0.89757006859999999</v>
      </c>
      <c r="NP564" s="63">
        <f t="shared" si="1719"/>
        <v>0.89757006859999999</v>
      </c>
      <c r="NQ564" s="63">
        <f t="shared" si="1719"/>
        <v>0.41803131249999997</v>
      </c>
      <c r="NR564" s="63">
        <f t="shared" si="1719"/>
        <v>0.43144535560000002</v>
      </c>
      <c r="NS564" s="63">
        <f t="shared" si="171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1.0505214717</v>
      </c>
      <c r="OJ564" s="63">
        <f t="shared" ref="OJ564:ON564" si="1720">IF(OD563=0,0,(OP568-OP567)/OD563)</f>
        <v>0.99345916999999995</v>
      </c>
      <c r="OK564" s="63">
        <f t="shared" si="1720"/>
        <v>0.99345916999999995</v>
      </c>
      <c r="OL564" s="63">
        <f t="shared" si="1720"/>
        <v>0.60498026630000001</v>
      </c>
      <c r="OM564" s="63">
        <f t="shared" si="1720"/>
        <v>0.62525620140000004</v>
      </c>
      <c r="ON564" s="63">
        <f t="shared" si="172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1.0459934104999999</v>
      </c>
      <c r="PE564" s="63">
        <f t="shared" ref="PE564:PI564" si="1721">IF(OY563=0,0,(PK568-PK567)/OY563)</f>
        <v>0.94736755569999997</v>
      </c>
      <c r="PF564" s="63">
        <f t="shared" si="1721"/>
        <v>0.94736755569999997</v>
      </c>
      <c r="PG564" s="63">
        <f t="shared" si="1721"/>
        <v>0.48997359559999998</v>
      </c>
      <c r="PH564" s="63">
        <f t="shared" si="1721"/>
        <v>0.50585354579999997</v>
      </c>
      <c r="PI564" s="63">
        <f t="shared" si="172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1.0511261006999999</v>
      </c>
      <c r="PZ564" s="63">
        <f t="shared" ref="PZ564:QD564" si="1722">IF(PT563=0,0,(QF568-QF567)/PT563)</f>
        <v>0.9359183579</v>
      </c>
      <c r="QA564" s="63">
        <f t="shared" si="1722"/>
        <v>0.9359183579</v>
      </c>
      <c r="QB564" s="63">
        <f t="shared" si="1722"/>
        <v>0.54365477230000003</v>
      </c>
      <c r="QC564" s="63">
        <f t="shared" si="1722"/>
        <v>0.57496470499999996</v>
      </c>
      <c r="QD564" s="63">
        <f t="shared" si="172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1.0442873500000001</v>
      </c>
      <c r="QU564" s="63">
        <f t="shared" ref="QU564:QY564" si="1723">IF(QO563=0,0,(RA568-RA567)/QO563)</f>
        <v>0.99579058320000002</v>
      </c>
      <c r="QV564" s="63">
        <f t="shared" si="1723"/>
        <v>0.99579058320000002</v>
      </c>
      <c r="QW564" s="63">
        <f t="shared" si="1723"/>
        <v>0.51735820020000001</v>
      </c>
      <c r="QX564" s="63">
        <f t="shared" si="1723"/>
        <v>0.53375255899999996</v>
      </c>
      <c r="QY564" s="63">
        <f t="shared" si="172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1.0474599292</v>
      </c>
      <c r="RP564" s="63">
        <f t="shared" ref="RP564:RT564" si="1724">IF(RJ563=0,0,(RV568-RV567)/RJ563)</f>
        <v>0.98730094570000004</v>
      </c>
      <c r="RQ564" s="63">
        <f t="shared" si="1724"/>
        <v>0.98730094570000004</v>
      </c>
      <c r="RR564" s="63">
        <f t="shared" si="1724"/>
        <v>0.36498273650000002</v>
      </c>
      <c r="RS564" s="63">
        <f t="shared" si="1724"/>
        <v>0.3824281202</v>
      </c>
      <c r="RT564" s="63">
        <f t="shared" si="172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1.0240975324999999</v>
      </c>
      <c r="SK564" s="63">
        <f t="shared" ref="SK564:SO564" si="1725">IF(SE563=0,0,(SQ568-SQ567)/SE563)</f>
        <v>0.94300990870000001</v>
      </c>
      <c r="SL564" s="63">
        <f t="shared" si="1725"/>
        <v>0.94300990870000001</v>
      </c>
      <c r="SM564" s="63">
        <f t="shared" si="1725"/>
        <v>0.49271635359999999</v>
      </c>
      <c r="SN564" s="63">
        <f t="shared" si="1725"/>
        <v>0.50774316100000005</v>
      </c>
      <c r="SO564" s="63">
        <f t="shared" si="172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1.0510340799</v>
      </c>
      <c r="TF564" s="63">
        <f t="shared" ref="TF564:TJ564" si="1726">IF(SZ563=0,0,(TL568-TL567)/SZ563)</f>
        <v>1.0082256493999999</v>
      </c>
      <c r="TG564" s="63">
        <f t="shared" si="1726"/>
        <v>1.0082256493999999</v>
      </c>
      <c r="TH564" s="63">
        <f t="shared" si="1726"/>
        <v>0.48307976050000001</v>
      </c>
      <c r="TI564" s="63">
        <f t="shared" si="1726"/>
        <v>0.49923741259999999</v>
      </c>
      <c r="TJ564" s="63">
        <f t="shared" si="172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0.81120746160000001</v>
      </c>
      <c r="UA564" s="63">
        <f t="shared" ref="UA564:UE564" si="1727">IF(TU563=0,0,(UG568-UG567)/TU563)</f>
        <v>1.0043676623</v>
      </c>
      <c r="UB564" s="63">
        <f t="shared" si="1727"/>
        <v>1.0043676623</v>
      </c>
      <c r="UC564" s="63">
        <f t="shared" si="1727"/>
        <v>0.40828946820000001</v>
      </c>
      <c r="UD564" s="63">
        <f t="shared" si="1727"/>
        <v>0.43243309829999999</v>
      </c>
      <c r="UE564" s="63">
        <f t="shared" si="172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1.0502936722</v>
      </c>
      <c r="UV564" s="63">
        <f t="shared" ref="UV564:UZ564" si="1728">IF(UP563=0,0,(VB568-VB567)/UP563)</f>
        <v>1.0353407333</v>
      </c>
      <c r="UW564" s="63">
        <f t="shared" si="1728"/>
        <v>1.0353407333</v>
      </c>
      <c r="UX564" s="63">
        <f t="shared" si="1728"/>
        <v>0.51922831520000001</v>
      </c>
      <c r="UY564" s="63">
        <f t="shared" si="1728"/>
        <v>0.41925520840000002</v>
      </c>
      <c r="UZ564" s="63">
        <f t="shared" si="172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29">IF(VK563=0,0,(VW568-VW567)/VK563)</f>
        <v>0</v>
      </c>
      <c r="VR564" s="63">
        <f t="shared" si="1729"/>
        <v>0</v>
      </c>
      <c r="VS564" s="63">
        <f t="shared" si="1729"/>
        <v>0</v>
      </c>
      <c r="VT564" s="63">
        <f t="shared" si="1729"/>
        <v>0</v>
      </c>
      <c r="VU564" s="63">
        <f t="shared" si="172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1.0526056604</v>
      </c>
      <c r="WL564" s="63">
        <f t="shared" ref="WL564:WP564" si="1730">IF(WF563=0,0,(WR568-WR567)/WF563)</f>
        <v>1.0526295234</v>
      </c>
      <c r="WM564" s="63">
        <f t="shared" si="1730"/>
        <v>1.0526295234</v>
      </c>
      <c r="WN564" s="63">
        <f t="shared" si="1730"/>
        <v>0.39312758920000002</v>
      </c>
      <c r="WO564" s="63">
        <f t="shared" si="1730"/>
        <v>0.406784431</v>
      </c>
      <c r="WP564" s="63">
        <f t="shared" si="173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1.0440274896999999</v>
      </c>
      <c r="XG564" s="63">
        <f t="shared" ref="XG564:XK564" si="1731">IF(XA563=0,0,(XM568-XM567)/XA563)</f>
        <v>0.97896505609999995</v>
      </c>
      <c r="XH564" s="63">
        <f t="shared" si="1731"/>
        <v>0.97896505609999995</v>
      </c>
      <c r="XI564" s="63">
        <f t="shared" si="1731"/>
        <v>0.39598441509999999</v>
      </c>
      <c r="XJ564" s="63">
        <f t="shared" si="1731"/>
        <v>0.39893578860000001</v>
      </c>
      <c r="XK564" s="63">
        <f t="shared" si="173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1.040782764</v>
      </c>
      <c r="YB564" s="63">
        <f t="shared" ref="YB564:YF564" si="1732">IF(XV563=0,0,(YH568-YH567)/XV563)</f>
        <v>0.96480594500000005</v>
      </c>
      <c r="YC564" s="63">
        <f t="shared" si="1732"/>
        <v>0.96480594500000005</v>
      </c>
      <c r="YD564" s="63">
        <f t="shared" si="1732"/>
        <v>0.36903372109999999</v>
      </c>
      <c r="YE564" s="63">
        <f t="shared" si="1732"/>
        <v>0.38058627249999999</v>
      </c>
      <c r="YF564" s="63">
        <f t="shared" si="173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1.0408999512999999</v>
      </c>
      <c r="YW564" s="63">
        <f t="shared" ref="YW564:ZA564" si="1733">IF(YQ563=0,0,(ZC568-ZC567)/YQ563)</f>
        <v>0.96690130969999999</v>
      </c>
      <c r="YX564" s="63">
        <f t="shared" si="1733"/>
        <v>0.96690130969999999</v>
      </c>
      <c r="YY564" s="63">
        <f t="shared" si="1733"/>
        <v>0.41243603309999999</v>
      </c>
      <c r="YZ564" s="63">
        <f t="shared" si="1733"/>
        <v>0.42134050249999999</v>
      </c>
      <c r="ZA564" s="63">
        <f t="shared" si="173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1.0379167233</v>
      </c>
      <c r="ZR564" s="63">
        <f t="shared" ref="ZR564:ZV564" si="1734">IF(ZL563=0,0,(ZX568-ZX567)/ZL563)</f>
        <v>0.76454446659999997</v>
      </c>
      <c r="ZS564" s="63">
        <f t="shared" si="1734"/>
        <v>0.76454446659999997</v>
      </c>
      <c r="ZT564" s="63">
        <f t="shared" si="1734"/>
        <v>0.40016913440000002</v>
      </c>
      <c r="ZU564" s="63">
        <f t="shared" si="1734"/>
        <v>0.40137461689999998</v>
      </c>
      <c r="ZV564" s="63">
        <f t="shared" si="173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1.0503802393999999</v>
      </c>
      <c r="AAM564" s="63">
        <f t="shared" ref="AAM564:AAQ564" si="1735">IF(AAG563=0,0,(AAS568-AAS567)/AAG563)</f>
        <v>1.0430026458999999</v>
      </c>
      <c r="AAN564" s="63">
        <f t="shared" si="1735"/>
        <v>1.0430026458999999</v>
      </c>
      <c r="AAO564" s="63">
        <f t="shared" si="1735"/>
        <v>0.52137554509999995</v>
      </c>
      <c r="AAP564" s="63">
        <f t="shared" si="1735"/>
        <v>0.52688708159999997</v>
      </c>
      <c r="AAQ564" s="63">
        <f t="shared" si="173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1.0271869132</v>
      </c>
      <c r="ABH564" s="63">
        <f t="shared" ref="ABH564:ABL564" si="1736">IF(ABB563=0,0,(ABN568-ABN567)/ABB563)</f>
        <v>0.98495215800000002</v>
      </c>
      <c r="ABI564" s="63">
        <f t="shared" si="1736"/>
        <v>0.98495215800000002</v>
      </c>
      <c r="ABJ564" s="63">
        <f t="shared" si="1736"/>
        <v>0.3320501917</v>
      </c>
      <c r="ABK564" s="63">
        <f t="shared" si="1736"/>
        <v>0.3415288158</v>
      </c>
      <c r="ABL564" s="63">
        <f t="shared" si="173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1.0306230019</v>
      </c>
      <c r="ACC564" s="63">
        <f t="shared" ref="ACC564:ACG564" si="1737">IF(ABW563=0,0,(ACI568-ACI567)/ABW563)</f>
        <v>1.199371746</v>
      </c>
      <c r="ACD564" s="63">
        <f t="shared" si="1737"/>
        <v>1.199371746</v>
      </c>
      <c r="ACE564" s="63">
        <f t="shared" si="1737"/>
        <v>0.40422037430000002</v>
      </c>
      <c r="ACF564" s="63">
        <f t="shared" si="1737"/>
        <v>0.40851984000000002</v>
      </c>
      <c r="ACG564" s="63">
        <f t="shared" si="173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1.0374871608</v>
      </c>
      <c r="ACX564" s="63">
        <f t="shared" ref="ACX564:ADB564" si="1738">IF(ACR563=0,0,(ADD568-ADD567)/ACR563)</f>
        <v>0.80689076029999995</v>
      </c>
      <c r="ACY564" s="63">
        <f t="shared" si="1738"/>
        <v>0.80689076029999995</v>
      </c>
      <c r="ACZ564" s="63">
        <f t="shared" si="1738"/>
        <v>0.42688900959999998</v>
      </c>
      <c r="ADA564" s="63">
        <f t="shared" si="1738"/>
        <v>0.43923779130000001</v>
      </c>
      <c r="ADB564" s="63">
        <f t="shared" si="173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0.91316578510000002</v>
      </c>
      <c r="ADS564" s="63">
        <f t="shared" ref="ADS564:ADW564" si="1739">IF(ADM563=0,0,(ADY568-ADY567)/ADM563)</f>
        <v>0.95465687580000003</v>
      </c>
      <c r="ADT564" s="63">
        <f t="shared" si="1739"/>
        <v>0.95465687580000003</v>
      </c>
      <c r="ADU564" s="63">
        <f t="shared" si="1739"/>
        <v>0.28722579570000001</v>
      </c>
      <c r="ADV564" s="63">
        <f t="shared" si="1739"/>
        <v>0.36522072090000002</v>
      </c>
      <c r="ADW564" s="63">
        <f t="shared" si="173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1.0400510438999999</v>
      </c>
      <c r="AEN564" s="63">
        <f t="shared" ref="AEN564:AER564" si="1740">IF(AEH563=0,0,(AET568-AET567)/AEH563)</f>
        <v>1.0057964070000001</v>
      </c>
      <c r="AEO564" s="63">
        <f t="shared" si="1740"/>
        <v>1.0057964070000001</v>
      </c>
      <c r="AEP564" s="63">
        <f t="shared" si="1740"/>
        <v>0.45836609890000002</v>
      </c>
      <c r="AEQ564" s="63">
        <f t="shared" si="1740"/>
        <v>0.46640502109999998</v>
      </c>
      <c r="AER564" s="63">
        <f t="shared" si="174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1.0476210163999999</v>
      </c>
      <c r="AFI564" s="63">
        <f t="shared" ref="AFI564:AFM564" si="1741">IF(AFC563=0,0,(AFO568-AFO567)/AFC563)</f>
        <v>0.99999808690000003</v>
      </c>
      <c r="AFJ564" s="63">
        <f t="shared" si="1741"/>
        <v>0.99999808690000003</v>
      </c>
      <c r="AFK564" s="63">
        <f t="shared" si="1741"/>
        <v>0.44715465189999998</v>
      </c>
      <c r="AFL564" s="63">
        <f t="shared" si="1741"/>
        <v>0.4604357355</v>
      </c>
      <c r="AFM564" s="63">
        <f t="shared" si="174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1.0388245438999999</v>
      </c>
      <c r="AGD564" s="63">
        <f t="shared" ref="AGD564:AGH564" si="1742">IF(AFX563=0,0,(AGJ568-AGJ567)/AFX563)</f>
        <v>1.0151133386</v>
      </c>
      <c r="AGE564" s="63">
        <f t="shared" si="1742"/>
        <v>1.0151133386</v>
      </c>
      <c r="AGF564" s="63">
        <f t="shared" si="1742"/>
        <v>0.47238505310000001</v>
      </c>
      <c r="AGG564" s="63">
        <f t="shared" si="1742"/>
        <v>0.4878314728</v>
      </c>
      <c r="AGH564" s="63">
        <f t="shared" si="174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1.0404596543</v>
      </c>
      <c r="AGY564" s="63">
        <f t="shared" ref="AGY564:AHC564" si="1743">IF(AGS563=0,0,(AHE568-AHE567)/AGS563)</f>
        <v>0.87501181589999999</v>
      </c>
      <c r="AGZ564" s="63">
        <f t="shared" si="1743"/>
        <v>0.87501181589999999</v>
      </c>
      <c r="AHA564" s="63">
        <f t="shared" si="1743"/>
        <v>0.6649920828</v>
      </c>
      <c r="AHB564" s="63">
        <f t="shared" si="1743"/>
        <v>0.67951399040000005</v>
      </c>
      <c r="AHC564" s="63">
        <f t="shared" si="174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1.0466203509000001</v>
      </c>
      <c r="AHT564" s="63">
        <f t="shared" ref="AHT564:AHX564" si="1744">IF(AHN563=0,0,(AHZ568-AHZ567)/AHN563)</f>
        <v>1.008389685</v>
      </c>
      <c r="AHU564" s="63">
        <f t="shared" si="1744"/>
        <v>1.008389685</v>
      </c>
      <c r="AHV564" s="63">
        <f t="shared" si="1744"/>
        <v>0.42228762460000002</v>
      </c>
      <c r="AHW564" s="63">
        <f t="shared" si="1744"/>
        <v>0.42921158520000002</v>
      </c>
      <c r="AHX564" s="63">
        <f t="shared" si="174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45">IF(AII563=0,0,(AIU568-AIU567)/AII563)</f>
        <v>0</v>
      </c>
      <c r="AIP564" s="63">
        <f t="shared" si="1745"/>
        <v>0</v>
      </c>
      <c r="AIQ564" s="63">
        <f t="shared" si="1745"/>
        <v>0</v>
      </c>
      <c r="AIR564" s="63">
        <f t="shared" si="1745"/>
        <v>0</v>
      </c>
      <c r="AIS564" s="63">
        <f t="shared" si="174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1.0388541437000001</v>
      </c>
      <c r="AJJ564" s="63">
        <f t="shared" ref="AJJ564:AJN564" si="1746">IF(AJD563=0,0,(AJP568-AJP567)/AJD563)</f>
        <v>0.98161466580000001</v>
      </c>
      <c r="AJK564" s="63">
        <f t="shared" si="1746"/>
        <v>0.98161466580000001</v>
      </c>
      <c r="AJL564" s="63">
        <f t="shared" si="1746"/>
        <v>0.45241288010000003</v>
      </c>
      <c r="AJM564" s="63">
        <f t="shared" si="1746"/>
        <v>0.45924081729999999</v>
      </c>
      <c r="AJN564" s="63">
        <f t="shared" si="174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1.0444041308000001</v>
      </c>
      <c r="AKE564" s="63">
        <f t="shared" ref="AKE564:AKI564" si="1747">IF(AJY563=0,0,(AKK568-AKK567)/AJY563)</f>
        <v>1.0000036962000001</v>
      </c>
      <c r="AKF564" s="63">
        <f t="shared" si="1747"/>
        <v>1.0000036962000001</v>
      </c>
      <c r="AKG564" s="63">
        <f t="shared" si="1747"/>
        <v>0.43688806650000001</v>
      </c>
      <c r="AKH564" s="63">
        <f t="shared" si="1747"/>
        <v>0.45155830920000001</v>
      </c>
      <c r="AKI564" s="63">
        <f t="shared" si="174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1.0414286541</v>
      </c>
      <c r="AKZ564" s="63">
        <f t="shared" ref="AKZ564:ALD564" si="1748">IF(AKT563=0,0,(ALF568-ALF567)/AKT563)</f>
        <v>0.99252516739999996</v>
      </c>
      <c r="ALA564" s="63">
        <f t="shared" si="1748"/>
        <v>0.99252516739999996</v>
      </c>
      <c r="ALB564" s="63">
        <f t="shared" si="1748"/>
        <v>0.43710521860000001</v>
      </c>
      <c r="ALC564" s="63">
        <f t="shared" si="1748"/>
        <v>0.44733779439999999</v>
      </c>
      <c r="ALD564" s="63">
        <f t="shared" si="174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1.0492167464</v>
      </c>
      <c r="ALU564" s="63">
        <f t="shared" ref="ALU564:ALY564" si="1749">IF(ALO563=0,0,(AMA568-AMA567)/ALO563)</f>
        <v>0.99500335449999999</v>
      </c>
      <c r="ALV564" s="63">
        <f t="shared" si="1749"/>
        <v>0.99500335449999999</v>
      </c>
      <c r="ALW564" s="63">
        <f t="shared" si="1749"/>
        <v>0.51689504040000001</v>
      </c>
      <c r="ALX564" s="63">
        <f t="shared" si="1749"/>
        <v>0.52440772150000003</v>
      </c>
      <c r="ALY564" s="63">
        <f t="shared" si="174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1.0477912482</v>
      </c>
      <c r="AMP564" s="63">
        <f t="shared" ref="AMP564:AMT564" si="1750">IF(AMJ563=0,0,(AMV568-AMV567)/AMJ563)</f>
        <v>1.0044627828999999</v>
      </c>
      <c r="AMQ564" s="63">
        <f t="shared" si="1750"/>
        <v>1.0044627828999999</v>
      </c>
      <c r="AMR564" s="63">
        <f t="shared" si="1750"/>
        <v>0.429270928</v>
      </c>
      <c r="AMS564" s="63">
        <f t="shared" si="1750"/>
        <v>0.44203172870000002</v>
      </c>
      <c r="AMT564" s="63">
        <f t="shared" si="175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0.48118881660000001</v>
      </c>
      <c r="ANK564" s="63">
        <f t="shared" ref="ANK564:ANO564" si="1751">IF(ANE563=0,0,(ANQ568-ANQ567)/ANE563)</f>
        <v>0</v>
      </c>
      <c r="ANL564" s="63">
        <f t="shared" si="1751"/>
        <v>0</v>
      </c>
      <c r="ANM564" s="63">
        <f t="shared" si="1751"/>
        <v>0.75405795340000004</v>
      </c>
      <c r="ANN564" s="63">
        <f t="shared" si="1751"/>
        <v>0</v>
      </c>
      <c r="ANO564" s="63">
        <f t="shared" si="175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1.0531615217999999</v>
      </c>
      <c r="AOF564" s="63">
        <f t="shared" ref="AOF564:AOJ564" si="1752">IF(ANZ563=0,0,(AOL568-AOL567)/ANZ563)</f>
        <v>1.0238290913999999</v>
      </c>
      <c r="AOG564" s="63">
        <f t="shared" si="1752"/>
        <v>1.0238290913999999</v>
      </c>
      <c r="AOH564" s="63">
        <f t="shared" si="1752"/>
        <v>0.44400966679999998</v>
      </c>
      <c r="AOI564" s="63">
        <f t="shared" si="1752"/>
        <v>0.4578533769</v>
      </c>
      <c r="AOJ564" s="63">
        <f t="shared" si="175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1.0465465899999999</v>
      </c>
      <c r="APA564" s="63">
        <f t="shared" ref="APA564:APE564" si="1753">IF(AOU563=0,0,(APG568-APG567)/AOU563)</f>
        <v>0.97361424590000001</v>
      </c>
      <c r="APB564" s="63">
        <f t="shared" si="1753"/>
        <v>0.97361424590000001</v>
      </c>
      <c r="APC564" s="63">
        <f t="shared" si="1753"/>
        <v>0.49924034859999999</v>
      </c>
      <c r="APD564" s="63">
        <f t="shared" si="1753"/>
        <v>0.52170051549999996</v>
      </c>
      <c r="APE564" s="63">
        <f t="shared" si="175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1.0411276916000001</v>
      </c>
      <c r="APV564" s="63">
        <f t="shared" ref="APV564:APZ564" si="1754">IF(APP563=0,0,(AQB568-AQB567)/APP563)</f>
        <v>0.99388466210000004</v>
      </c>
      <c r="APW564" s="63">
        <f t="shared" si="1754"/>
        <v>0.99388466210000004</v>
      </c>
      <c r="APX564" s="63">
        <f t="shared" si="1754"/>
        <v>0.43809732530000001</v>
      </c>
      <c r="APY564" s="63">
        <f t="shared" si="1754"/>
        <v>0.45029323539999999</v>
      </c>
      <c r="APZ564" s="63">
        <f t="shared" si="175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1.0443423895999999</v>
      </c>
      <c r="AQQ564" s="63">
        <f t="shared" ref="AQQ564:AQU564" si="1755">IF(AQK563=0,0,(AQW568-AQW567)/AQK563)</f>
        <v>1.0297311361999999</v>
      </c>
      <c r="AQR564" s="63">
        <f t="shared" si="1755"/>
        <v>1.0297311361999999</v>
      </c>
      <c r="AQS564" s="63">
        <f t="shared" si="1755"/>
        <v>0.40151438950000001</v>
      </c>
      <c r="AQT564" s="63">
        <f t="shared" si="1755"/>
        <v>0.41434725610000001</v>
      </c>
      <c r="AQU564" s="63">
        <f t="shared" si="175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1.0384753383000001</v>
      </c>
      <c r="ARL564" s="63">
        <f t="shared" ref="ARL564:ARP564" si="1756">IF(ARF563=0,0,(ARR568-ARR567)/ARF563)</f>
        <v>0.9878690712</v>
      </c>
      <c r="ARM564" s="63">
        <f t="shared" si="1756"/>
        <v>0.9878690712</v>
      </c>
      <c r="ARN564" s="63">
        <f t="shared" si="1756"/>
        <v>0.42075038339999998</v>
      </c>
      <c r="ARO564" s="63">
        <f t="shared" si="1756"/>
        <v>0.42152249089999999</v>
      </c>
      <c r="ARP564" s="63">
        <f t="shared" si="175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1.041567342</v>
      </c>
      <c r="ASG564" s="63">
        <f t="shared" ref="ASG564:ASK564" si="1757">IF(ASA563=0,0,(ASM568-ASM567)/ASA563)</f>
        <v>0.97360391989999995</v>
      </c>
      <c r="ASH564" s="63">
        <f t="shared" si="1757"/>
        <v>0.97360391989999995</v>
      </c>
      <c r="ASI564" s="63">
        <f t="shared" si="1757"/>
        <v>0.44625053650000002</v>
      </c>
      <c r="ASJ564" s="63">
        <f t="shared" si="1757"/>
        <v>0.39454040289999998</v>
      </c>
      <c r="ASK564" s="63">
        <f t="shared" si="175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1.0439095139000001</v>
      </c>
      <c r="ATB564" s="63">
        <f t="shared" ref="ATB564:ATF564" si="1758">IF(ASV563=0,0,(ATH568-ATH567)/ASV563)</f>
        <v>0.97764776239999995</v>
      </c>
      <c r="ATC564" s="63">
        <f t="shared" si="1758"/>
        <v>0.97764776239999995</v>
      </c>
      <c r="ATD564" s="63">
        <f t="shared" si="1758"/>
        <v>0.37794985219999999</v>
      </c>
      <c r="ATE564" s="63">
        <f t="shared" si="1758"/>
        <v>0.39685092519999998</v>
      </c>
      <c r="ATF564" s="63">
        <f t="shared" si="175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1.0431554847</v>
      </c>
      <c r="ATW564" s="63">
        <f t="shared" ref="ATW564:AUA564" si="1759">IF(ATQ563=0,0,(AUC568-AUC567)/ATQ563)</f>
        <v>1.0066547575</v>
      </c>
      <c r="ATX564" s="63">
        <f t="shared" si="1759"/>
        <v>1.0066547575</v>
      </c>
      <c r="ATY564" s="63">
        <f t="shared" si="1759"/>
        <v>0.42031744040000002</v>
      </c>
      <c r="ATZ564" s="63">
        <f t="shared" si="1759"/>
        <v>0.33925454830000001</v>
      </c>
      <c r="AUA564" s="63">
        <f t="shared" si="175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1.0171402209</v>
      </c>
      <c r="AUR564" s="63">
        <f t="shared" ref="AUR564:AUV564" si="1760">IF(AUL563=0,0,(AUX568-AUX567)/AUL563)</f>
        <v>0.98847636699999997</v>
      </c>
      <c r="AUS564" s="63">
        <f t="shared" si="1760"/>
        <v>0.98847636699999997</v>
      </c>
      <c r="AUT564" s="63">
        <f t="shared" si="1760"/>
        <v>0.46082379070000001</v>
      </c>
      <c r="AUU564" s="63">
        <f t="shared" si="1760"/>
        <v>0.36815725379999997</v>
      </c>
      <c r="AUV564" s="63">
        <f t="shared" si="176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7"/>
      <c r="C565" s="65" t="s">
        <v>106</v>
      </c>
      <c r="D565" s="185"/>
      <c r="E565" s="186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5823900.21</v>
      </c>
      <c r="AB565" s="103">
        <f t="shared" ref="AB565:AF565" si="1761">AB535+AB551</f>
        <v>0</v>
      </c>
      <c r="AC565" s="103">
        <f t="shared" si="1761"/>
        <v>0</v>
      </c>
      <c r="AD565" s="103">
        <f t="shared" si="1761"/>
        <v>4250892.3</v>
      </c>
      <c r="AE565" s="103">
        <f t="shared" si="1761"/>
        <v>0</v>
      </c>
      <c r="AF565" s="103">
        <f t="shared" si="176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24945099.620000001</v>
      </c>
      <c r="AW565" s="103">
        <f t="shared" ref="AW565:BA565" si="1762">AW535+AW551</f>
        <v>22058598.93</v>
      </c>
      <c r="AX565" s="103">
        <f t="shared" si="1762"/>
        <v>22058598.93</v>
      </c>
      <c r="AY565" s="103">
        <f t="shared" si="1762"/>
        <v>11414004.470000001</v>
      </c>
      <c r="AZ565" s="103">
        <f t="shared" si="1762"/>
        <v>8877158.3499999996</v>
      </c>
      <c r="BA565" s="103">
        <f t="shared" si="176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13686599.880000001</v>
      </c>
      <c r="BR565" s="103">
        <f t="shared" ref="BR565:BV565" si="1763">BR535+BR551</f>
        <v>14242499.76</v>
      </c>
      <c r="BS565" s="103">
        <f t="shared" si="1763"/>
        <v>14242499.76</v>
      </c>
      <c r="BT565" s="103">
        <f t="shared" si="1763"/>
        <v>6396376.4699999997</v>
      </c>
      <c r="BU565" s="103">
        <f t="shared" si="1763"/>
        <v>6877798.8399999999</v>
      </c>
      <c r="BV565" s="103">
        <f t="shared" si="176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64">CM535+CM551</f>
        <v>0</v>
      </c>
      <c r="CN565" s="103">
        <f t="shared" si="1764"/>
        <v>0</v>
      </c>
      <c r="CO565" s="103">
        <f t="shared" si="1764"/>
        <v>0</v>
      </c>
      <c r="CP565" s="103">
        <f t="shared" si="1764"/>
        <v>0</v>
      </c>
      <c r="CQ565" s="103">
        <f t="shared" si="176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6325500.0599999996</v>
      </c>
      <c r="DH565" s="103">
        <f t="shared" ref="DH565:DL565" si="1765">DH535+DH551</f>
        <v>6313300.0300000003</v>
      </c>
      <c r="DI565" s="103">
        <f t="shared" si="1765"/>
        <v>6313300.0300000003</v>
      </c>
      <c r="DJ565" s="103">
        <f t="shared" si="1765"/>
        <v>3459582.26</v>
      </c>
      <c r="DK565" s="103">
        <f t="shared" si="1765"/>
        <v>3630690.55</v>
      </c>
      <c r="DL565" s="103">
        <f t="shared" si="176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7363199.4100000001</v>
      </c>
      <c r="EC565" s="103">
        <f t="shared" ref="EC565:EG565" si="1766">EC535+EC551</f>
        <v>7373500.6299999999</v>
      </c>
      <c r="ED565" s="103">
        <f t="shared" si="1766"/>
        <v>7373500.6299999999</v>
      </c>
      <c r="EE565" s="103">
        <f t="shared" si="1766"/>
        <v>4157019.92</v>
      </c>
      <c r="EF565" s="103">
        <f t="shared" si="1766"/>
        <v>4351375</v>
      </c>
      <c r="EG565" s="103">
        <f t="shared" si="176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7326500</v>
      </c>
      <c r="EX565" s="103">
        <f t="shared" ref="EX565:FB565" si="1767">EX535+EX551</f>
        <v>6568500</v>
      </c>
      <c r="EY565" s="103">
        <f t="shared" si="1767"/>
        <v>6568500</v>
      </c>
      <c r="EZ565" s="103">
        <f t="shared" si="1767"/>
        <v>2298753.33</v>
      </c>
      <c r="FA565" s="103">
        <f t="shared" si="1767"/>
        <v>2397770.9</v>
      </c>
      <c r="FB565" s="103">
        <f t="shared" si="176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8245600.5700000003</v>
      </c>
      <c r="FS565" s="103">
        <f t="shared" ref="FS565:FW565" si="1768">FS535+FS551</f>
        <v>8129500.2599999998</v>
      </c>
      <c r="FT565" s="103">
        <f t="shared" si="1768"/>
        <v>8129500.2599999998</v>
      </c>
      <c r="FU565" s="103">
        <f t="shared" si="1768"/>
        <v>3893547.9</v>
      </c>
      <c r="FV565" s="103">
        <f t="shared" si="1768"/>
        <v>3735912.85</v>
      </c>
      <c r="FW565" s="103">
        <f t="shared" si="176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69">GN535+GN551</f>
        <v>0</v>
      </c>
      <c r="GO565" s="103">
        <f t="shared" si="1769"/>
        <v>0</v>
      </c>
      <c r="GP565" s="103">
        <f t="shared" si="1769"/>
        <v>0</v>
      </c>
      <c r="GQ565" s="103">
        <f t="shared" si="1769"/>
        <v>0</v>
      </c>
      <c r="GR565" s="103">
        <f t="shared" si="176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5838800.5499999998</v>
      </c>
      <c r="HI565" s="103">
        <f t="shared" ref="HI565:HM565" si="1770">HI535+HI551</f>
        <v>5349400.32</v>
      </c>
      <c r="HJ565" s="103">
        <f t="shared" si="1770"/>
        <v>5349400.32</v>
      </c>
      <c r="HK565" s="103">
        <f t="shared" si="1770"/>
        <v>3785954.44</v>
      </c>
      <c r="HL565" s="103">
        <f t="shared" si="1770"/>
        <v>4827311.09</v>
      </c>
      <c r="HM565" s="103">
        <f t="shared" si="177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14842898.699999999</v>
      </c>
      <c r="ID565" s="103">
        <f t="shared" ref="ID565:IH565" si="1771">ID535+ID551</f>
        <v>18828099.710000001</v>
      </c>
      <c r="IE565" s="103">
        <f t="shared" si="1771"/>
        <v>18828099.710000001</v>
      </c>
      <c r="IF565" s="103">
        <f t="shared" si="1771"/>
        <v>7574951.9400000004</v>
      </c>
      <c r="IG565" s="103">
        <f t="shared" si="1771"/>
        <v>7706738.0800000001</v>
      </c>
      <c r="IH565" s="103">
        <f t="shared" si="177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8214000.5</v>
      </c>
      <c r="IY565" s="103">
        <f t="shared" ref="IY565:JC565" si="1772">IY535+IY551</f>
        <v>8240999.9000000004</v>
      </c>
      <c r="IZ565" s="103">
        <f t="shared" si="1772"/>
        <v>8240999.9000000004</v>
      </c>
      <c r="JA565" s="103">
        <f t="shared" si="1772"/>
        <v>3844997.09</v>
      </c>
      <c r="JB565" s="103">
        <f t="shared" si="1772"/>
        <v>3986077.95</v>
      </c>
      <c r="JC565" s="103">
        <f t="shared" si="177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6458499.9699999997</v>
      </c>
      <c r="JT565" s="103">
        <f t="shared" ref="JT565:JX565" si="1773">JT535+JT551</f>
        <v>6203600.1799999997</v>
      </c>
      <c r="JU565" s="103">
        <f t="shared" si="1773"/>
        <v>6203600.1799999997</v>
      </c>
      <c r="JV565" s="103">
        <f t="shared" si="1773"/>
        <v>2787990.83</v>
      </c>
      <c r="JW565" s="103">
        <f t="shared" si="1773"/>
        <v>2924370.33</v>
      </c>
      <c r="JX565" s="103">
        <f t="shared" si="177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11878199.689999999</v>
      </c>
      <c r="KO565" s="103">
        <f t="shared" ref="KO565:KS565" si="1774">KO535+KO551</f>
        <v>12324599.42</v>
      </c>
      <c r="KP565" s="103">
        <f t="shared" si="1774"/>
        <v>12324599.42</v>
      </c>
      <c r="KQ565" s="103">
        <f t="shared" si="1774"/>
        <v>5163129.9400000004</v>
      </c>
      <c r="KR565" s="103">
        <f t="shared" si="1774"/>
        <v>5289892.74</v>
      </c>
      <c r="KS565" s="103">
        <f t="shared" si="177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15692801.08</v>
      </c>
      <c r="LJ565" s="103">
        <f t="shared" ref="LJ565:LN565" si="1775">LJ535+LJ551</f>
        <v>16051001.439999999</v>
      </c>
      <c r="LK565" s="103">
        <f t="shared" si="1775"/>
        <v>16051001.439999999</v>
      </c>
      <c r="LL565" s="103">
        <f t="shared" si="1775"/>
        <v>6278227.5499999998</v>
      </c>
      <c r="LM565" s="103">
        <f t="shared" si="1775"/>
        <v>6408983.8300000001</v>
      </c>
      <c r="LN565" s="103">
        <f t="shared" si="177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5360999.8600000003</v>
      </c>
      <c r="ME565" s="103">
        <f t="shared" ref="ME565:MI565" si="1776">ME535+ME551</f>
        <v>4981700.3499999996</v>
      </c>
      <c r="MF565" s="103">
        <f t="shared" si="1776"/>
        <v>4981700.3499999996</v>
      </c>
      <c r="MG565" s="103">
        <f t="shared" si="1776"/>
        <v>3003898.22</v>
      </c>
      <c r="MH565" s="103">
        <f t="shared" si="1776"/>
        <v>3138164.11</v>
      </c>
      <c r="MI565" s="103">
        <f t="shared" si="177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8884099.5800000001</v>
      </c>
      <c r="MZ565" s="103">
        <f t="shared" ref="MZ565:ND565" si="1777">MZ535+MZ551</f>
        <v>8245599.6299999999</v>
      </c>
      <c r="NA565" s="103">
        <f t="shared" si="1777"/>
        <v>8245599.6299999999</v>
      </c>
      <c r="NB565" s="103">
        <f t="shared" si="1777"/>
        <v>5625310.25</v>
      </c>
      <c r="NC565" s="103">
        <f t="shared" si="1777"/>
        <v>5439553.5099999998</v>
      </c>
      <c r="ND565" s="103">
        <f t="shared" si="177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14291899.48</v>
      </c>
      <c r="NU565" s="103">
        <f t="shared" ref="NU565:NY565" si="1778">NU535+NU551</f>
        <v>13091298.76</v>
      </c>
      <c r="NV565" s="103">
        <f t="shared" si="1778"/>
        <v>13091298.76</v>
      </c>
      <c r="NW565" s="103">
        <f t="shared" si="1778"/>
        <v>6114133.3899999997</v>
      </c>
      <c r="NX565" s="103">
        <f t="shared" si="1778"/>
        <v>6377256.7599999998</v>
      </c>
      <c r="NY565" s="103">
        <f t="shared" si="177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7444199.7000000002</v>
      </c>
      <c r="OP565" s="103">
        <f t="shared" ref="OP565:OT565" si="1779">OP535+OP551</f>
        <v>7325300.3399999999</v>
      </c>
      <c r="OQ565" s="103">
        <f t="shared" si="1779"/>
        <v>7325300.3399999999</v>
      </c>
      <c r="OR565" s="103">
        <f t="shared" si="1779"/>
        <v>4511326.29</v>
      </c>
      <c r="OS565" s="103">
        <f t="shared" si="1779"/>
        <v>4711024.53</v>
      </c>
      <c r="OT565" s="103">
        <f t="shared" si="177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11613100.199999999</v>
      </c>
      <c r="PK565" s="103">
        <f t="shared" ref="PK565:PO565" si="1780">PK535+PK551</f>
        <v>10947499.800000001</v>
      </c>
      <c r="PL565" s="103">
        <f t="shared" si="1780"/>
        <v>10947499.800000001</v>
      </c>
      <c r="PM565" s="103">
        <f t="shared" si="1780"/>
        <v>3702874.13</v>
      </c>
      <c r="PN565" s="103">
        <f t="shared" si="1780"/>
        <v>3873919.15</v>
      </c>
      <c r="PO565" s="103">
        <f t="shared" si="178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10498000.640000001</v>
      </c>
      <c r="QF565" s="103">
        <f t="shared" ref="QF565:QJ565" si="1781">QF535+QF551</f>
        <v>9726699.3599999994</v>
      </c>
      <c r="QG565" s="103">
        <f t="shared" si="1781"/>
        <v>9726699.3599999994</v>
      </c>
      <c r="QH565" s="103">
        <f t="shared" si="1781"/>
        <v>5591182.3499999996</v>
      </c>
      <c r="QI565" s="103">
        <f t="shared" si="1781"/>
        <v>5977651.0999999996</v>
      </c>
      <c r="QJ565" s="103">
        <f t="shared" si="178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13562400.34</v>
      </c>
      <c r="RA565" s="103">
        <f t="shared" ref="RA565:RE565" si="1782">RA535+RA551</f>
        <v>13457101.029999999</v>
      </c>
      <c r="RB565" s="103">
        <f t="shared" si="1782"/>
        <v>13457101.029999999</v>
      </c>
      <c r="RC565" s="103">
        <f t="shared" si="1782"/>
        <v>7070820.4100000001</v>
      </c>
      <c r="RD565" s="103">
        <f t="shared" si="1782"/>
        <v>7371432.9500000002</v>
      </c>
      <c r="RE565" s="103">
        <f t="shared" si="178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21189401.489999998</v>
      </c>
      <c r="RV565" s="103">
        <f t="shared" ref="RV565:RZ565" si="1783">RV535+RV551</f>
        <v>20782598.219999999</v>
      </c>
      <c r="RW565" s="103">
        <f t="shared" si="1783"/>
        <v>20782598.219999999</v>
      </c>
      <c r="RX565" s="103">
        <f t="shared" si="1783"/>
        <v>7764927.6799999997</v>
      </c>
      <c r="RY565" s="103">
        <f t="shared" si="1783"/>
        <v>8221847.7599999998</v>
      </c>
      <c r="RZ565" s="103">
        <f t="shared" si="178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16942900.239999998</v>
      </c>
      <c r="SQ565" s="103">
        <f t="shared" ref="SQ565:SU565" si="1784">SQ535+SQ551</f>
        <v>16237400.08</v>
      </c>
      <c r="SR565" s="103">
        <f t="shared" si="1784"/>
        <v>16237400.08</v>
      </c>
      <c r="SS565" s="103">
        <f t="shared" si="1784"/>
        <v>5409125.3499999996</v>
      </c>
      <c r="ST565" s="103">
        <f t="shared" si="1784"/>
        <v>5641804.4500000002</v>
      </c>
      <c r="SU565" s="103">
        <f t="shared" si="178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5923399.75</v>
      </c>
      <c r="TL565" s="103">
        <f t="shared" ref="TL565:TP565" si="1785">TL535+TL551</f>
        <v>5912700.0700000003</v>
      </c>
      <c r="TM565" s="103">
        <f t="shared" si="1785"/>
        <v>5912700.0700000003</v>
      </c>
      <c r="TN565" s="103">
        <f t="shared" si="1785"/>
        <v>2831825.76</v>
      </c>
      <c r="TO565" s="103">
        <f t="shared" si="1785"/>
        <v>2958013.78</v>
      </c>
      <c r="TP565" s="103">
        <f t="shared" si="178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12133885.140000001</v>
      </c>
      <c r="UG565" s="103">
        <f t="shared" ref="UG565:UK565" si="1786">UG535+UG551</f>
        <v>15632599.58</v>
      </c>
      <c r="UH565" s="103">
        <f t="shared" si="1786"/>
        <v>15632599.58</v>
      </c>
      <c r="UI565" s="103">
        <f t="shared" si="1786"/>
        <v>6358534.0199999996</v>
      </c>
      <c r="UJ565" s="103">
        <f t="shared" si="1786"/>
        <v>6806441.46</v>
      </c>
      <c r="UK565" s="103">
        <f t="shared" si="178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18594500.120000001</v>
      </c>
      <c r="VB565" s="103">
        <f t="shared" ref="VB565:VF565" si="1787">VB535+VB551</f>
        <v>19074600.25</v>
      </c>
      <c r="VC565" s="103">
        <f t="shared" si="1787"/>
        <v>19074600.25</v>
      </c>
      <c r="VD565" s="103">
        <f t="shared" si="1787"/>
        <v>9003420.7599999998</v>
      </c>
      <c r="VE565" s="103">
        <f t="shared" si="1787"/>
        <v>7348908.4800000004</v>
      </c>
      <c r="VF565" s="103">
        <f t="shared" si="178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88">VW535+VW551</f>
        <v>0</v>
      </c>
      <c r="VX565" s="103">
        <f t="shared" si="1788"/>
        <v>0</v>
      </c>
      <c r="VY565" s="103">
        <f t="shared" si="1788"/>
        <v>0</v>
      </c>
      <c r="VZ565" s="103">
        <f t="shared" si="1788"/>
        <v>0</v>
      </c>
      <c r="WA565" s="103">
        <f t="shared" si="178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8806399.9600000009</v>
      </c>
      <c r="WR565" s="103">
        <f t="shared" ref="WR565:WV565" si="1789">WR535+WR551</f>
        <v>9163899.3599999994</v>
      </c>
      <c r="WS565" s="103">
        <f t="shared" si="1789"/>
        <v>9163899.3599999994</v>
      </c>
      <c r="WT565" s="103">
        <f t="shared" si="1789"/>
        <v>3439826.02</v>
      </c>
      <c r="WU565" s="103">
        <f t="shared" si="1789"/>
        <v>3597266.49</v>
      </c>
      <c r="WV565" s="103">
        <f t="shared" si="178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19897598.82</v>
      </c>
      <c r="XM565" s="103">
        <f t="shared" ref="XM565:XQ565" si="1790">XM535+XM551</f>
        <v>19415299.050000001</v>
      </c>
      <c r="XN565" s="103">
        <f t="shared" si="1790"/>
        <v>19415299.050000001</v>
      </c>
      <c r="XO565" s="103">
        <f t="shared" si="1790"/>
        <v>7470671.4000000004</v>
      </c>
      <c r="XP565" s="103">
        <f t="shared" si="1790"/>
        <v>7608315.8600000003</v>
      </c>
      <c r="XQ565" s="103">
        <f t="shared" si="179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16623399.23</v>
      </c>
      <c r="YH565" s="103">
        <f t="shared" ref="YH565:YL565" si="1791">YH535+YH551</f>
        <v>16035699.32</v>
      </c>
      <c r="YI565" s="103">
        <f t="shared" si="1791"/>
        <v>16035699.32</v>
      </c>
      <c r="YJ565" s="103">
        <f t="shared" si="1791"/>
        <v>5856258.9400000004</v>
      </c>
      <c r="YK565" s="103">
        <f t="shared" si="1791"/>
        <v>6106557.6900000004</v>
      </c>
      <c r="YL565" s="103">
        <f t="shared" si="179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11651399.789999999</v>
      </c>
      <c r="ZC565" s="103">
        <f t="shared" ref="ZC565:ZG565" si="1792">ZC535+ZC551</f>
        <v>11262098.92</v>
      </c>
      <c r="ZD565" s="103">
        <f t="shared" si="1792"/>
        <v>11262098.92</v>
      </c>
      <c r="ZE565" s="103">
        <f t="shared" si="1792"/>
        <v>4857250.53</v>
      </c>
      <c r="ZF565" s="103">
        <f t="shared" si="1792"/>
        <v>5014314.24</v>
      </c>
      <c r="ZG565" s="103">
        <f t="shared" si="179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9800099.5800000001</v>
      </c>
      <c r="ZX565" s="103">
        <f t="shared" ref="ZX565:AAB565" si="1793">ZX535+ZX551</f>
        <v>7511799.8300000001</v>
      </c>
      <c r="ZY565" s="103">
        <f t="shared" si="1793"/>
        <v>7511799.8300000001</v>
      </c>
      <c r="ZZ565" s="103">
        <f t="shared" si="1793"/>
        <v>3887481.62</v>
      </c>
      <c r="AAA565" s="103">
        <f t="shared" si="1793"/>
        <v>3941537.99</v>
      </c>
      <c r="AAB565" s="103">
        <f t="shared" si="179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7096099.8300000001</v>
      </c>
      <c r="AAS565" s="103">
        <f t="shared" ref="AAS565:AAW565" si="1794">AAS535+AAS551</f>
        <v>7332100.4900000002</v>
      </c>
      <c r="AAT565" s="103">
        <f t="shared" si="1794"/>
        <v>7332100.4900000002</v>
      </c>
      <c r="AAU565" s="103">
        <f t="shared" si="1794"/>
        <v>3645533.76</v>
      </c>
      <c r="AAV565" s="103">
        <f t="shared" si="1794"/>
        <v>3723588.3</v>
      </c>
      <c r="AAW565" s="103">
        <f t="shared" si="179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20820900.039999999</v>
      </c>
      <c r="ABN565" s="103">
        <f t="shared" ref="ABN565:ABR565" si="1795">ABN535+ABN551</f>
        <v>20776700.199999999</v>
      </c>
      <c r="ABO565" s="103">
        <f t="shared" si="1795"/>
        <v>20776700.199999999</v>
      </c>
      <c r="ABP565" s="103">
        <f t="shared" si="1795"/>
        <v>6141908.21</v>
      </c>
      <c r="ABQ565" s="103">
        <f t="shared" si="1795"/>
        <v>6392005.0599999996</v>
      </c>
      <c r="ABR565" s="103">
        <f t="shared" si="179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15799800.050000001</v>
      </c>
      <c r="ACI565" s="103">
        <f t="shared" ref="ACI565:ACM565" si="1796">ACI535+ACI551</f>
        <v>19137899.82</v>
      </c>
      <c r="ACJ565" s="103">
        <f t="shared" si="1796"/>
        <v>19137899.82</v>
      </c>
      <c r="ACK565" s="103">
        <f t="shared" si="1796"/>
        <v>3232518.38</v>
      </c>
      <c r="ACL565" s="103">
        <f t="shared" si="1796"/>
        <v>3310817.45</v>
      </c>
      <c r="ACM565" s="103">
        <f t="shared" si="179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9584600.3000000007</v>
      </c>
      <c r="ADD565" s="103">
        <f t="shared" ref="ADD565:ADH565" si="1797">ADD535+ADD551</f>
        <v>7757100.3899999997</v>
      </c>
      <c r="ADE565" s="103">
        <f t="shared" si="1797"/>
        <v>7757100.3899999997</v>
      </c>
      <c r="ADF565" s="103">
        <f t="shared" si="1797"/>
        <v>3822256.77</v>
      </c>
      <c r="ADG565" s="103">
        <f t="shared" si="1797"/>
        <v>3976373.84</v>
      </c>
      <c r="ADH565" s="103">
        <f t="shared" si="179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22384598.949999999</v>
      </c>
      <c r="ADY565" s="103">
        <f t="shared" ref="ADY565:AEC565" si="1798">ADY535+ADY551</f>
        <v>24351800.850000001</v>
      </c>
      <c r="ADZ565" s="103">
        <f t="shared" si="1798"/>
        <v>24351800.850000001</v>
      </c>
      <c r="AEA565" s="103">
        <f t="shared" si="1798"/>
        <v>7001740.3799999999</v>
      </c>
      <c r="AEB565" s="103">
        <f t="shared" si="1798"/>
        <v>9000544.3699999992</v>
      </c>
      <c r="AEC565" s="103">
        <f t="shared" si="179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13105599.560000001</v>
      </c>
      <c r="AET565" s="103">
        <f t="shared" ref="AET565:AEX565" si="1799">AET535+AET551</f>
        <v>13190000.25</v>
      </c>
      <c r="AEU565" s="103">
        <f t="shared" si="1799"/>
        <v>13190000.25</v>
      </c>
      <c r="AEV565" s="103">
        <f t="shared" si="1799"/>
        <v>4048633.24</v>
      </c>
      <c r="AEW565" s="103">
        <f t="shared" si="1799"/>
        <v>4166200.67</v>
      </c>
      <c r="AEX565" s="103">
        <f t="shared" si="179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6841400.3700000001</v>
      </c>
      <c r="AFO565" s="103">
        <f t="shared" ref="AFO565:AFS565" si="1800">AFO535+AFO551</f>
        <v>6795200.3099999996</v>
      </c>
      <c r="AFP565" s="103">
        <f t="shared" si="1800"/>
        <v>6795200.3099999996</v>
      </c>
      <c r="AFQ565" s="103">
        <f t="shared" si="1800"/>
        <v>3061406.49</v>
      </c>
      <c r="AFR565" s="103">
        <f t="shared" si="1800"/>
        <v>3185250.04</v>
      </c>
      <c r="AFS565" s="103">
        <f t="shared" si="180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11149200.24</v>
      </c>
      <c r="AGJ565" s="103">
        <f t="shared" ref="AGJ565:AGN565" si="1801">AGJ535+AGJ551</f>
        <v>11336600.640000001</v>
      </c>
      <c r="AGK565" s="103">
        <f t="shared" si="1801"/>
        <v>11336600.640000001</v>
      </c>
      <c r="AGL565" s="103">
        <f t="shared" si="1801"/>
        <v>5328615.4000000004</v>
      </c>
      <c r="AGM565" s="103">
        <f t="shared" si="1801"/>
        <v>5560653.4199999999</v>
      </c>
      <c r="AGN565" s="103">
        <f t="shared" si="180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3469600.08</v>
      </c>
      <c r="AHE565" s="103">
        <f t="shared" ref="AHE565:AHI565" si="1802">AHE535+AHE551</f>
        <v>3036199.68</v>
      </c>
      <c r="AHF565" s="103">
        <f t="shared" si="1802"/>
        <v>3036199.68</v>
      </c>
      <c r="AHG565" s="103">
        <f t="shared" si="1802"/>
        <v>2351758.14</v>
      </c>
      <c r="AHH565" s="103">
        <f t="shared" si="1802"/>
        <v>2427919.7400000002</v>
      </c>
      <c r="AHI565" s="103">
        <f t="shared" si="180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8170199.9000000004</v>
      </c>
      <c r="AHZ565" s="103">
        <f t="shared" ref="AHZ565:AID565" si="1803">AHZ535+AHZ551</f>
        <v>8191099.5199999996</v>
      </c>
      <c r="AIA565" s="103">
        <f t="shared" si="1803"/>
        <v>8191099.5199999996</v>
      </c>
      <c r="AIB565" s="103">
        <f t="shared" si="1803"/>
        <v>3452564.04</v>
      </c>
      <c r="AIC565" s="103">
        <f t="shared" si="1803"/>
        <v>3546407.17</v>
      </c>
      <c r="AID565" s="103">
        <f t="shared" si="180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04">AIU535+AIU551</f>
        <v>0</v>
      </c>
      <c r="AIV565" s="103">
        <f t="shared" si="1804"/>
        <v>0</v>
      </c>
      <c r="AIW565" s="103">
        <f t="shared" si="1804"/>
        <v>0</v>
      </c>
      <c r="AIX565" s="103">
        <f t="shared" si="1804"/>
        <v>0</v>
      </c>
      <c r="AIY565" s="103">
        <f t="shared" si="180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11296100.1</v>
      </c>
      <c r="AJP565" s="103">
        <f t="shared" ref="AJP565:AJT565" si="1805">AJP535+AJP551</f>
        <v>11106700.800000001</v>
      </c>
      <c r="AJQ565" s="103">
        <f t="shared" si="1805"/>
        <v>11106700.800000001</v>
      </c>
      <c r="AJR565" s="103">
        <f t="shared" si="1805"/>
        <v>5136151.83</v>
      </c>
      <c r="AJS565" s="103">
        <f t="shared" si="1805"/>
        <v>5269133.66</v>
      </c>
      <c r="AJT565" s="103">
        <f t="shared" si="180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8146300.4500000002</v>
      </c>
      <c r="AKK565" s="103">
        <f t="shared" ref="AKK565:AKO565" si="1806">AKK535+AKK551</f>
        <v>8116400.2000000002</v>
      </c>
      <c r="AKL565" s="103">
        <f t="shared" si="1806"/>
        <v>8116400.2000000002</v>
      </c>
      <c r="AKM565" s="103">
        <f t="shared" si="1806"/>
        <v>3533836.84</v>
      </c>
      <c r="AKN565" s="103">
        <f t="shared" si="1806"/>
        <v>3691616.48</v>
      </c>
      <c r="AKO565" s="103">
        <f t="shared" si="180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8495800.3800000008</v>
      </c>
      <c r="ALF565" s="103">
        <f t="shared" ref="ALF565:ALJ565" si="1807">ALF535+ALF551</f>
        <v>8425300.6099999994</v>
      </c>
      <c r="ALG565" s="103">
        <f t="shared" si="1807"/>
        <v>8425300.6099999994</v>
      </c>
      <c r="ALH565" s="103">
        <f t="shared" si="1807"/>
        <v>3701522.83</v>
      </c>
      <c r="ALI565" s="103">
        <f t="shared" si="1807"/>
        <v>3828636.03</v>
      </c>
      <c r="ALJ565" s="103">
        <f t="shared" si="180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7505699.4400000004</v>
      </c>
      <c r="AMA565" s="103">
        <f t="shared" ref="AMA565:AME565" si="1808">AMA535+AMA551</f>
        <v>7406600.3799999999</v>
      </c>
      <c r="AMB565" s="103">
        <f t="shared" si="1808"/>
        <v>7406600.3799999999</v>
      </c>
      <c r="AMC565" s="103">
        <f t="shared" si="1808"/>
        <v>3840704.38</v>
      </c>
      <c r="AMD565" s="103">
        <f t="shared" si="1808"/>
        <v>3938063.17</v>
      </c>
      <c r="AME565" s="103">
        <f t="shared" si="180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19815299.530000001</v>
      </c>
      <c r="AMV565" s="103">
        <f t="shared" ref="AMV565:AMZ565" si="1809">AMV535+AMV551</f>
        <v>19767698.629999999</v>
      </c>
      <c r="AMW565" s="103">
        <f t="shared" si="1809"/>
        <v>19767698.629999999</v>
      </c>
      <c r="AMX565" s="103">
        <f t="shared" si="1809"/>
        <v>7812703.2999999998</v>
      </c>
      <c r="AMY565" s="103">
        <f t="shared" si="1809"/>
        <v>8132945.4500000002</v>
      </c>
      <c r="AMZ565" s="103">
        <f t="shared" si="180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1220699.97</v>
      </c>
      <c r="ANQ565" s="103">
        <f t="shared" ref="ANQ565:ANU565" si="1810">ANQ535+ANQ551</f>
        <v>0</v>
      </c>
      <c r="ANR565" s="103">
        <f t="shared" si="1810"/>
        <v>0</v>
      </c>
      <c r="ANS565" s="103">
        <f t="shared" si="1810"/>
        <v>1986586.22</v>
      </c>
      <c r="ANT565" s="103">
        <f t="shared" si="1810"/>
        <v>0</v>
      </c>
      <c r="ANU565" s="103">
        <f t="shared" si="181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16852400.879999999</v>
      </c>
      <c r="AOL565" s="103">
        <f t="shared" ref="AOL565:AOP565" si="1811">AOL535+AOL551</f>
        <v>17048501.09</v>
      </c>
      <c r="AOM565" s="103">
        <f t="shared" si="1811"/>
        <v>17048501.09</v>
      </c>
      <c r="AON565" s="103">
        <f t="shared" si="1811"/>
        <v>6924827.6699999999</v>
      </c>
      <c r="AOO565" s="103">
        <f t="shared" si="1811"/>
        <v>7218399.9100000001</v>
      </c>
      <c r="AOP565" s="103">
        <f t="shared" si="181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15931000.99</v>
      </c>
      <c r="APG565" s="103">
        <f t="shared" ref="APG565:APK565" si="1812">APG535+APG551</f>
        <v>15421999.92</v>
      </c>
      <c r="APH565" s="103">
        <f t="shared" si="1812"/>
        <v>15421999.92</v>
      </c>
      <c r="API565" s="103">
        <f t="shared" si="1812"/>
        <v>7935235.8300000001</v>
      </c>
      <c r="APJ565" s="103">
        <f t="shared" si="1812"/>
        <v>8382208.2800000003</v>
      </c>
      <c r="APK565" s="103">
        <f t="shared" si="181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8616100.0099999998</v>
      </c>
      <c r="AQB565" s="103">
        <f t="shared" ref="AQB565:AQF565" si="1813">AQB535+AQB551</f>
        <v>8558799.5199999996</v>
      </c>
      <c r="AQC565" s="103">
        <f t="shared" si="1813"/>
        <v>8558799.5199999996</v>
      </c>
      <c r="AQD565" s="103">
        <f t="shared" si="1813"/>
        <v>3797025.46</v>
      </c>
      <c r="AQE565" s="103">
        <f t="shared" si="1813"/>
        <v>3944126.46</v>
      </c>
      <c r="AQF565" s="103">
        <f t="shared" si="181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17041600.690000001</v>
      </c>
      <c r="AQW565" s="103">
        <f t="shared" ref="AQW565:ARA565" si="1814">AQW535+AQW551</f>
        <v>17486299.600000001</v>
      </c>
      <c r="AQX565" s="103">
        <f t="shared" si="1814"/>
        <v>17486299.600000001</v>
      </c>
      <c r="AQY565" s="103">
        <f t="shared" si="1814"/>
        <v>6066369.6600000001</v>
      </c>
      <c r="AQZ565" s="103">
        <f t="shared" si="1814"/>
        <v>6330419.3300000001</v>
      </c>
      <c r="ARA565" s="103">
        <f t="shared" si="181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9186600.7599999998</v>
      </c>
      <c r="ARR565" s="103">
        <f t="shared" ref="ARR565:ARV565" si="1815">ARR535+ARR551</f>
        <v>9093399.3000000007</v>
      </c>
      <c r="ARS565" s="103">
        <f t="shared" si="1815"/>
        <v>9093399.3000000007</v>
      </c>
      <c r="ART565" s="103">
        <f t="shared" si="1815"/>
        <v>3916801.49</v>
      </c>
      <c r="ARU565" s="103">
        <f t="shared" si="1815"/>
        <v>3965271.19</v>
      </c>
      <c r="ARV565" s="103">
        <f t="shared" si="181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17204399.829999998</v>
      </c>
      <c r="ASM565" s="103">
        <f t="shared" ref="ASM565:ASQ565" si="1816">ASM535+ASM551</f>
        <v>16734198.85</v>
      </c>
      <c r="ASN565" s="103">
        <f t="shared" si="1816"/>
        <v>16734198.85</v>
      </c>
      <c r="ASO565" s="103">
        <f t="shared" si="1816"/>
        <v>7716587.8700000001</v>
      </c>
      <c r="ASP565" s="103">
        <f t="shared" si="1816"/>
        <v>6894852.54</v>
      </c>
      <c r="ASQ565" s="103">
        <f t="shared" si="181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17999900.100000001</v>
      </c>
      <c r="ATH565" s="103">
        <f t="shared" ref="ATH565:ATL565" si="1817">ATH535+ATH551</f>
        <v>17542100.52</v>
      </c>
      <c r="ATI565" s="103">
        <f t="shared" si="1817"/>
        <v>17542100.52</v>
      </c>
      <c r="ATJ565" s="103">
        <f t="shared" si="1817"/>
        <v>6357010.0599999996</v>
      </c>
      <c r="ATK565" s="103">
        <f t="shared" si="1817"/>
        <v>6748521.4100000001</v>
      </c>
      <c r="ATL565" s="103">
        <f t="shared" si="181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29363502.149999999</v>
      </c>
      <c r="AUC565" s="103">
        <f t="shared" ref="AUC565:AUG565" si="1818">AUC535+AUC551</f>
        <v>29485998.710000001</v>
      </c>
      <c r="AUD565" s="103">
        <f t="shared" si="1818"/>
        <v>29485998.710000001</v>
      </c>
      <c r="AUE565" s="103">
        <f t="shared" si="1818"/>
        <v>11918743.140000001</v>
      </c>
      <c r="AUF565" s="103">
        <f t="shared" si="1818"/>
        <v>9723228.1899999995</v>
      </c>
      <c r="AUG565" s="103">
        <f t="shared" si="181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19454900.16</v>
      </c>
      <c r="AUX565" s="103">
        <f t="shared" ref="AUX565:AVB565" si="1819">AUX535+AUX551</f>
        <v>19674599.440000001</v>
      </c>
      <c r="AUY565" s="103">
        <f t="shared" si="1819"/>
        <v>19674599.440000001</v>
      </c>
      <c r="AUZ565" s="103">
        <f t="shared" si="1819"/>
        <v>8530040.7899999991</v>
      </c>
      <c r="AVA565" s="103">
        <f t="shared" si="1819"/>
        <v>6890242.6699999999</v>
      </c>
      <c r="AVB565" s="103">
        <f t="shared" si="181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676411588.91999996</v>
      </c>
      <c r="AVS565" s="103">
        <f t="shared" ref="AVS565:AVW565" si="1820">AVS535+AVS551</f>
        <v>668260794.25</v>
      </c>
      <c r="AVT565" s="103">
        <f t="shared" si="1820"/>
        <v>668260794.25</v>
      </c>
      <c r="AVU565" s="103">
        <f t="shared" si="1820"/>
        <v>289065377.74000001</v>
      </c>
      <c r="AVV565" s="103">
        <f t="shared" si="1820"/>
        <v>285395515.64999998</v>
      </c>
      <c r="AVW565" s="103">
        <f t="shared" si="1820"/>
        <v>285395515.64999998</v>
      </c>
    </row>
    <row r="566" spans="1:1271" s="82" customFormat="1">
      <c r="A566" s="79" t="s">
        <v>215</v>
      </c>
      <c r="B566" s="138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-0.21</v>
      </c>
      <c r="AB566" s="81">
        <f t="shared" ref="AB566:AF566" si="1821">AB568-AB567-AB565</f>
        <v>0</v>
      </c>
      <c r="AC566" s="81">
        <f t="shared" si="1821"/>
        <v>0</v>
      </c>
      <c r="AD566" s="81">
        <f t="shared" si="1821"/>
        <v>-0.3</v>
      </c>
      <c r="AE566" s="81">
        <f t="shared" si="1821"/>
        <v>0</v>
      </c>
      <c r="AF566" s="81">
        <f t="shared" si="182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0.38</v>
      </c>
      <c r="AW566" s="81">
        <f t="shared" ref="AW566:BA566" si="1822">AW568-AW567-AW565</f>
        <v>1.07</v>
      </c>
      <c r="AX566" s="81">
        <f t="shared" si="1822"/>
        <v>1.07</v>
      </c>
      <c r="AY566" s="81">
        <f t="shared" si="1822"/>
        <v>-0.47</v>
      </c>
      <c r="AZ566" s="81">
        <f t="shared" si="1822"/>
        <v>1.65</v>
      </c>
      <c r="BA566" s="81">
        <f t="shared" si="182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0.12</v>
      </c>
      <c r="BR566" s="81">
        <f t="shared" ref="BR566:BV566" si="1823">BR568-BR567-BR565</f>
        <v>0.24</v>
      </c>
      <c r="BS566" s="81">
        <f t="shared" si="1823"/>
        <v>0.24</v>
      </c>
      <c r="BT566" s="81">
        <f t="shared" si="1823"/>
        <v>1.53</v>
      </c>
      <c r="BU566" s="81">
        <f t="shared" si="1823"/>
        <v>-1.84</v>
      </c>
      <c r="BV566" s="81">
        <f t="shared" si="182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24">CM568-CM567-CM565</f>
        <v>0</v>
      </c>
      <c r="CN566" s="81">
        <f t="shared" si="1824"/>
        <v>0</v>
      </c>
      <c r="CO566" s="81">
        <f t="shared" si="1824"/>
        <v>0</v>
      </c>
      <c r="CP566" s="81">
        <f t="shared" si="1824"/>
        <v>0</v>
      </c>
      <c r="CQ566" s="81">
        <f t="shared" si="182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-0.06</v>
      </c>
      <c r="DH566" s="81">
        <f t="shared" ref="DH566:DL566" si="1825">DH568-DH567-DH565</f>
        <v>-0.03</v>
      </c>
      <c r="DI566" s="81">
        <f t="shared" si="1825"/>
        <v>-0.03</v>
      </c>
      <c r="DJ566" s="81">
        <f t="shared" si="1825"/>
        <v>-0.26</v>
      </c>
      <c r="DK566" s="81">
        <f t="shared" si="1825"/>
        <v>-0.55000000000000004</v>
      </c>
      <c r="DL566" s="81">
        <f t="shared" si="182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0.59</v>
      </c>
      <c r="EC566" s="81">
        <f t="shared" ref="EC566:EG566" si="1826">EC568-EC567-EC565</f>
        <v>-0.63</v>
      </c>
      <c r="ED566" s="81">
        <f t="shared" si="1826"/>
        <v>-0.63</v>
      </c>
      <c r="EE566" s="81">
        <f t="shared" si="1826"/>
        <v>0.08</v>
      </c>
      <c r="EF566" s="81">
        <f t="shared" si="1826"/>
        <v>0</v>
      </c>
      <c r="EG566" s="81">
        <f t="shared" si="182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27">EX568-EX567-EX565</f>
        <v>0</v>
      </c>
      <c r="EY566" s="81">
        <f t="shared" si="1827"/>
        <v>0</v>
      </c>
      <c r="EZ566" s="81">
        <f t="shared" si="1827"/>
        <v>-0.33</v>
      </c>
      <c r="FA566" s="81">
        <f t="shared" si="1827"/>
        <v>0.1</v>
      </c>
      <c r="FB566" s="81">
        <f t="shared" si="182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-0.56999999999999995</v>
      </c>
      <c r="FS566" s="81">
        <f t="shared" ref="FS566:FW566" si="1828">FS568-FS567-FS565</f>
        <v>-0.26</v>
      </c>
      <c r="FT566" s="81">
        <f t="shared" si="1828"/>
        <v>-0.26</v>
      </c>
      <c r="FU566" s="81">
        <f t="shared" si="1828"/>
        <v>0.1</v>
      </c>
      <c r="FV566" s="81">
        <f t="shared" si="1828"/>
        <v>0.15</v>
      </c>
      <c r="FW566" s="81">
        <f t="shared" si="182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29">GN568-GN567-GN565</f>
        <v>0</v>
      </c>
      <c r="GO566" s="81">
        <f t="shared" si="1829"/>
        <v>0</v>
      </c>
      <c r="GP566" s="81">
        <f t="shared" si="1829"/>
        <v>1542827.66</v>
      </c>
      <c r="GQ566" s="81">
        <f t="shared" si="1829"/>
        <v>0</v>
      </c>
      <c r="GR566" s="81">
        <f t="shared" si="182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-0.55000000000000004</v>
      </c>
      <c r="HI566" s="81">
        <f t="shared" ref="HI566:HM566" si="1830">HI568-HI567-HI565</f>
        <v>-0.32</v>
      </c>
      <c r="HJ566" s="81">
        <f t="shared" si="1830"/>
        <v>-0.32</v>
      </c>
      <c r="HK566" s="81">
        <f t="shared" si="1830"/>
        <v>0.56000000000000005</v>
      </c>
      <c r="HL566" s="81">
        <f t="shared" si="1830"/>
        <v>-0.09</v>
      </c>
      <c r="HM566" s="81">
        <f t="shared" si="183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</v>
      </c>
      <c r="ID566" s="81">
        <f t="shared" ref="ID566:IH566" si="1831">ID568-ID567-ID565</f>
        <v>0.28999999999999998</v>
      </c>
      <c r="IE566" s="81">
        <f t="shared" si="1831"/>
        <v>0.28999999999999998</v>
      </c>
      <c r="IF566" s="81">
        <f t="shared" si="1831"/>
        <v>1.4</v>
      </c>
      <c r="IG566" s="81">
        <f t="shared" si="1831"/>
        <v>-2.08</v>
      </c>
      <c r="IH566" s="81">
        <f t="shared" si="183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-0.5</v>
      </c>
      <c r="IY566" s="81">
        <f t="shared" ref="IY566:JC566" si="1832">IY568-IY567-IY565</f>
        <v>0.1</v>
      </c>
      <c r="IZ566" s="81">
        <f t="shared" si="1832"/>
        <v>0.1</v>
      </c>
      <c r="JA566" s="81">
        <f t="shared" si="1832"/>
        <v>-0.09</v>
      </c>
      <c r="JB566" s="81">
        <f t="shared" si="1832"/>
        <v>1.05</v>
      </c>
      <c r="JC566" s="81">
        <f t="shared" si="183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0.03</v>
      </c>
      <c r="JT566" s="81">
        <f t="shared" ref="JT566:JX566" si="1833">JT568-JT567-JT565</f>
        <v>-0.18</v>
      </c>
      <c r="JU566" s="81">
        <f t="shared" si="1833"/>
        <v>-0.18</v>
      </c>
      <c r="JV566" s="81">
        <f t="shared" si="1833"/>
        <v>0.17</v>
      </c>
      <c r="JW566" s="81">
        <f t="shared" si="1833"/>
        <v>-0.33</v>
      </c>
      <c r="JX566" s="81">
        <f t="shared" si="183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0.31</v>
      </c>
      <c r="KO566" s="81">
        <f t="shared" ref="KO566:KS566" si="1834">KO568-KO567-KO565</f>
        <v>0.57999999999999996</v>
      </c>
      <c r="KP566" s="81">
        <f t="shared" si="1834"/>
        <v>0.57999999999999996</v>
      </c>
      <c r="KQ566" s="81">
        <f t="shared" si="1834"/>
        <v>1.06</v>
      </c>
      <c r="KR566" s="81">
        <f t="shared" si="1834"/>
        <v>0.26</v>
      </c>
      <c r="KS566" s="81">
        <f t="shared" si="183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-1.08</v>
      </c>
      <c r="LJ566" s="81">
        <f t="shared" ref="LJ566:LN566" si="1835">LJ568-LJ567-LJ565</f>
        <v>-1.44</v>
      </c>
      <c r="LK566" s="81">
        <f t="shared" si="1835"/>
        <v>-1.44</v>
      </c>
      <c r="LL566" s="81">
        <f t="shared" si="1835"/>
        <v>1.45</v>
      </c>
      <c r="LM566" s="81">
        <f t="shared" si="1835"/>
        <v>-1.83</v>
      </c>
      <c r="LN566" s="81">
        <f t="shared" si="183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0.14000000000000001</v>
      </c>
      <c r="ME566" s="81">
        <f t="shared" ref="ME566:MI566" si="1836">ME568-ME567-ME565</f>
        <v>-0.35</v>
      </c>
      <c r="MF566" s="81">
        <f t="shared" si="1836"/>
        <v>-0.35</v>
      </c>
      <c r="MG566" s="81">
        <f t="shared" si="1836"/>
        <v>-0.22</v>
      </c>
      <c r="MH566" s="81">
        <f t="shared" si="1836"/>
        <v>-0.11</v>
      </c>
      <c r="MI566" s="81">
        <f t="shared" si="183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0.42</v>
      </c>
      <c r="MZ566" s="81">
        <f t="shared" ref="MZ566:ND566" si="1837">MZ568-MZ567-MZ565</f>
        <v>0.37</v>
      </c>
      <c r="NA566" s="81">
        <f t="shared" si="1837"/>
        <v>0.37</v>
      </c>
      <c r="NB566" s="81">
        <f t="shared" si="1837"/>
        <v>-0.16</v>
      </c>
      <c r="NC566" s="81">
        <f t="shared" si="1837"/>
        <v>-0.51</v>
      </c>
      <c r="ND566" s="81">
        <f t="shared" si="183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0.52</v>
      </c>
      <c r="NU566" s="81">
        <f t="shared" ref="NU566:NY566" si="1838">NU568-NU567-NU565</f>
        <v>1.24</v>
      </c>
      <c r="NV566" s="81">
        <f t="shared" si="1838"/>
        <v>1.24</v>
      </c>
      <c r="NW566" s="81">
        <f t="shared" si="1838"/>
        <v>-0.39</v>
      </c>
      <c r="NX566" s="81">
        <f t="shared" si="1838"/>
        <v>1.24</v>
      </c>
      <c r="NY566" s="81">
        <f t="shared" si="183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0.3</v>
      </c>
      <c r="OP566" s="81">
        <f t="shared" ref="OP566:OT566" si="1839">OP568-OP567-OP565</f>
        <v>-0.34</v>
      </c>
      <c r="OQ566" s="81">
        <f t="shared" si="1839"/>
        <v>-0.34</v>
      </c>
      <c r="OR566" s="81">
        <f t="shared" si="1839"/>
        <v>-0.28999999999999998</v>
      </c>
      <c r="OS566" s="81">
        <f t="shared" si="1839"/>
        <v>0.47</v>
      </c>
      <c r="OT566" s="81">
        <f t="shared" si="183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:PO566" si="1840">PK568-PK567-PK565</f>
        <v>0.2</v>
      </c>
      <c r="PL566" s="81">
        <f t="shared" si="1840"/>
        <v>0.2</v>
      </c>
      <c r="PM566" s="81">
        <f t="shared" si="1840"/>
        <v>-0.13</v>
      </c>
      <c r="PN566" s="81">
        <f t="shared" si="1840"/>
        <v>-0.15</v>
      </c>
      <c r="PO566" s="81">
        <f t="shared" si="184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-0.64</v>
      </c>
      <c r="QF566" s="81">
        <f t="shared" ref="QF566:QJ566" si="1841">QF568-QF567-QF565</f>
        <v>0.64</v>
      </c>
      <c r="QG566" s="81">
        <f t="shared" si="1841"/>
        <v>0.64</v>
      </c>
      <c r="QH566" s="81">
        <f t="shared" si="1841"/>
        <v>-0.35</v>
      </c>
      <c r="QI566" s="81">
        <f t="shared" si="1841"/>
        <v>0.9</v>
      </c>
      <c r="QJ566" s="81">
        <f t="shared" si="184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-0.34</v>
      </c>
      <c r="RA566" s="81">
        <f t="shared" ref="RA566:RE566" si="1842">RA568-RA567-RA565</f>
        <v>-1.03</v>
      </c>
      <c r="RB566" s="81">
        <f t="shared" si="1842"/>
        <v>-1.03</v>
      </c>
      <c r="RC566" s="81">
        <f t="shared" si="1842"/>
        <v>-0.41</v>
      </c>
      <c r="RD566" s="81">
        <f t="shared" si="1842"/>
        <v>-0.95</v>
      </c>
      <c r="RE566" s="81">
        <f t="shared" si="184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-1.49</v>
      </c>
      <c r="RV566" s="81">
        <f t="shared" ref="RV566:RZ566" si="1843">RV568-RV567-RV565</f>
        <v>1.78</v>
      </c>
      <c r="RW566" s="81">
        <f t="shared" si="1843"/>
        <v>1.78</v>
      </c>
      <c r="RX566" s="81">
        <f t="shared" si="1843"/>
        <v>0.32</v>
      </c>
      <c r="RY566" s="81">
        <f t="shared" si="1843"/>
        <v>0.24</v>
      </c>
      <c r="RZ566" s="81">
        <f t="shared" si="184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-0.24</v>
      </c>
      <c r="SQ566" s="81">
        <f t="shared" ref="SQ566:SU566" si="1844">SQ568-SQ567-SQ565</f>
        <v>-0.08</v>
      </c>
      <c r="SR566" s="81">
        <f t="shared" si="1844"/>
        <v>-0.08</v>
      </c>
      <c r="SS566" s="81">
        <f t="shared" si="1844"/>
        <v>-0.35</v>
      </c>
      <c r="ST566" s="81">
        <f t="shared" si="1844"/>
        <v>-0.45</v>
      </c>
      <c r="SU566" s="81">
        <f t="shared" si="184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0.25</v>
      </c>
      <c r="TL566" s="81">
        <f t="shared" ref="TL566:TP566" si="1845">TL568-TL567-TL565</f>
        <v>-7.0000000000000007E-2</v>
      </c>
      <c r="TM566" s="81">
        <f t="shared" si="1845"/>
        <v>-7.0000000000000007E-2</v>
      </c>
      <c r="TN566" s="81">
        <f t="shared" si="1845"/>
        <v>0.24</v>
      </c>
      <c r="TO566" s="81">
        <f t="shared" si="1845"/>
        <v>0.22</v>
      </c>
      <c r="TP566" s="81">
        <f t="shared" si="184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1.1299999999999999</v>
      </c>
      <c r="UG566" s="81">
        <f t="shared" ref="UG566:UK566" si="1846">UG568-UG567-UG565</f>
        <v>0.42</v>
      </c>
      <c r="UH566" s="81">
        <f t="shared" si="1846"/>
        <v>0.42</v>
      </c>
      <c r="UI566" s="81">
        <f t="shared" si="1846"/>
        <v>-0.47</v>
      </c>
      <c r="UJ566" s="81">
        <f t="shared" si="1846"/>
        <v>0.54</v>
      </c>
      <c r="UK566" s="81">
        <f t="shared" si="184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-0.12</v>
      </c>
      <c r="VB566" s="81">
        <f t="shared" ref="VB566:VF566" si="1847">VB568-VB567-VB565</f>
        <v>-0.25</v>
      </c>
      <c r="VC566" s="81">
        <f t="shared" si="1847"/>
        <v>-0.25</v>
      </c>
      <c r="VD566" s="81">
        <f t="shared" si="1847"/>
        <v>0.24</v>
      </c>
      <c r="VE566" s="81">
        <f t="shared" si="1847"/>
        <v>0.52</v>
      </c>
      <c r="VF566" s="81">
        <f t="shared" si="184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48">VW568-VW567-VW565</f>
        <v>0</v>
      </c>
      <c r="VX566" s="81">
        <f t="shared" si="1848"/>
        <v>0</v>
      </c>
      <c r="VY566" s="81">
        <f t="shared" si="1848"/>
        <v>2089918.45</v>
      </c>
      <c r="VZ566" s="81">
        <f t="shared" si="1848"/>
        <v>0</v>
      </c>
      <c r="WA566" s="81">
        <f t="shared" si="184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0.04</v>
      </c>
      <c r="WR566" s="81">
        <f t="shared" ref="WR566:WV566" si="1849">WR568-WR567-WR565</f>
        <v>0.64</v>
      </c>
      <c r="WS566" s="81">
        <f t="shared" si="1849"/>
        <v>0.64</v>
      </c>
      <c r="WT566" s="81">
        <f t="shared" si="1849"/>
        <v>-0.02</v>
      </c>
      <c r="WU566" s="81">
        <f t="shared" si="1849"/>
        <v>-0.49</v>
      </c>
      <c r="WV566" s="81">
        <f t="shared" si="184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1.18</v>
      </c>
      <c r="XM566" s="81">
        <f t="shared" ref="XM566:XQ566" si="1850">XM568-XM567-XM565</f>
        <v>0.95</v>
      </c>
      <c r="XN566" s="81">
        <f t="shared" si="1850"/>
        <v>0.95</v>
      </c>
      <c r="XO566" s="81">
        <f t="shared" si="1850"/>
        <v>1.6</v>
      </c>
      <c r="XP566" s="81">
        <f t="shared" si="1850"/>
        <v>0.14000000000000001</v>
      </c>
      <c r="XQ566" s="81">
        <f t="shared" si="185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0.77</v>
      </c>
      <c r="YH566" s="81">
        <f t="shared" ref="YH566:YL566" si="1851">YH568-YH567-YH565</f>
        <v>0.68</v>
      </c>
      <c r="YI566" s="81">
        <f t="shared" si="1851"/>
        <v>0.68</v>
      </c>
      <c r="YJ566" s="81">
        <f t="shared" si="1851"/>
        <v>-0.94</v>
      </c>
      <c r="YK566" s="81">
        <f t="shared" si="1851"/>
        <v>0.31</v>
      </c>
      <c r="YL566" s="81">
        <f t="shared" si="185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0.21</v>
      </c>
      <c r="ZC566" s="81">
        <f t="shared" ref="ZC566:ZG566" si="1852">ZC568-ZC567-ZC565</f>
        <v>1.08</v>
      </c>
      <c r="ZD566" s="81">
        <f t="shared" si="1852"/>
        <v>1.08</v>
      </c>
      <c r="ZE566" s="81">
        <f t="shared" si="1852"/>
        <v>0.47</v>
      </c>
      <c r="ZF566" s="81">
        <f t="shared" si="1852"/>
        <v>-0.24</v>
      </c>
      <c r="ZG566" s="81">
        <f t="shared" si="185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0.42</v>
      </c>
      <c r="ZX566" s="81">
        <f t="shared" ref="ZX566:AAB566" si="1853">ZX568-ZX567-ZX565</f>
        <v>0.17</v>
      </c>
      <c r="ZY566" s="81">
        <f t="shared" si="1853"/>
        <v>0.17</v>
      </c>
      <c r="ZZ566" s="81">
        <f t="shared" si="1853"/>
        <v>-0.62</v>
      </c>
      <c r="AAA566" s="81">
        <f t="shared" si="1853"/>
        <v>0.01</v>
      </c>
      <c r="AAB566" s="81">
        <f t="shared" si="185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0.17</v>
      </c>
      <c r="AAS566" s="81">
        <f t="shared" ref="AAS566:AAW566" si="1854">AAS568-AAS567-AAS565</f>
        <v>-0.49</v>
      </c>
      <c r="AAT566" s="81">
        <f t="shared" si="1854"/>
        <v>-0.49</v>
      </c>
      <c r="AAU566" s="81">
        <f t="shared" si="1854"/>
        <v>0.24</v>
      </c>
      <c r="AAV566" s="81">
        <f t="shared" si="1854"/>
        <v>-0.3</v>
      </c>
      <c r="AAW566" s="81">
        <f t="shared" si="185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-0.04</v>
      </c>
      <c r="ABN566" s="81">
        <f t="shared" ref="ABN566:ABR566" si="1855">ABN568-ABN567-ABN565</f>
        <v>-0.2</v>
      </c>
      <c r="ABO566" s="81">
        <f t="shared" si="1855"/>
        <v>-0.2</v>
      </c>
      <c r="ABP566" s="81">
        <f t="shared" si="1855"/>
        <v>-0.21</v>
      </c>
      <c r="ABQ566" s="81">
        <f t="shared" si="1855"/>
        <v>-0.06</v>
      </c>
      <c r="ABR566" s="81">
        <f t="shared" si="185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-0.05</v>
      </c>
      <c r="ACI566" s="81">
        <f t="shared" ref="ACI566:ACM566" si="1856">ACI568-ACI567-ACI565</f>
        <v>0.18</v>
      </c>
      <c r="ACJ566" s="81">
        <f t="shared" si="1856"/>
        <v>0.18</v>
      </c>
      <c r="ACK566" s="81">
        <f t="shared" si="1856"/>
        <v>-0.38</v>
      </c>
      <c r="ACL566" s="81">
        <f t="shared" si="1856"/>
        <v>0.55000000000000004</v>
      </c>
      <c r="ACM566" s="81">
        <f t="shared" si="185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-0.3</v>
      </c>
      <c r="ADD566" s="81">
        <f t="shared" ref="ADD566:ADH566" si="1857">ADD568-ADD567-ADD565</f>
        <v>-0.39</v>
      </c>
      <c r="ADE566" s="81">
        <f t="shared" si="1857"/>
        <v>-0.39</v>
      </c>
      <c r="ADF566" s="81">
        <f t="shared" si="1857"/>
        <v>0.23</v>
      </c>
      <c r="ADG566" s="81">
        <f t="shared" si="1857"/>
        <v>0.16</v>
      </c>
      <c r="ADH566" s="81">
        <f t="shared" si="185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1.05</v>
      </c>
      <c r="ADY566" s="81">
        <f t="shared" ref="ADY566:AEC566" si="1858">ADY568-ADY567-ADY565</f>
        <v>-0.85</v>
      </c>
      <c r="ADZ566" s="81">
        <f t="shared" si="1858"/>
        <v>-0.85</v>
      </c>
      <c r="AEA566" s="81">
        <f t="shared" si="1858"/>
        <v>-0.11</v>
      </c>
      <c r="AEB566" s="81">
        <f t="shared" si="1858"/>
        <v>-0.37</v>
      </c>
      <c r="AEC566" s="81">
        <f t="shared" si="185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0.44</v>
      </c>
      <c r="AET566" s="81">
        <f t="shared" ref="AET566:AEX566" si="1859">AET568-AET567-AET565</f>
        <v>-0.25</v>
      </c>
      <c r="AEU566" s="81">
        <f t="shared" si="1859"/>
        <v>-0.25</v>
      </c>
      <c r="AEV566" s="81">
        <f t="shared" si="1859"/>
        <v>-0.24</v>
      </c>
      <c r="AEW566" s="81">
        <f t="shared" si="1859"/>
        <v>-0.67</v>
      </c>
      <c r="AEX566" s="81">
        <f t="shared" si="185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-0.37</v>
      </c>
      <c r="AFO566" s="81">
        <f t="shared" ref="AFO566:AFS566" si="1860">AFO568-AFO567-AFO565</f>
        <v>-0.31</v>
      </c>
      <c r="AFP566" s="81">
        <f t="shared" si="1860"/>
        <v>-0.31</v>
      </c>
      <c r="AFQ566" s="81">
        <f t="shared" si="1860"/>
        <v>0.51</v>
      </c>
      <c r="AFR566" s="81">
        <f t="shared" si="1860"/>
        <v>-0.04</v>
      </c>
      <c r="AFS566" s="81">
        <f t="shared" si="186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-0.24</v>
      </c>
      <c r="AGJ566" s="81">
        <f t="shared" ref="AGJ566:AGN566" si="1861">AGJ568-AGJ567-AGJ565</f>
        <v>-0.64</v>
      </c>
      <c r="AGK566" s="81">
        <f t="shared" si="1861"/>
        <v>-0.64</v>
      </c>
      <c r="AGL566" s="81">
        <f t="shared" si="1861"/>
        <v>-0.4</v>
      </c>
      <c r="AGM566" s="81">
        <f t="shared" si="1861"/>
        <v>0.57999999999999996</v>
      </c>
      <c r="AGN566" s="81">
        <f t="shared" si="186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62">AHE568-AHE567-AHE565</f>
        <v>0.32</v>
      </c>
      <c r="AHF566" s="81">
        <f t="shared" si="1862"/>
        <v>0.32</v>
      </c>
      <c r="AHG566" s="81">
        <f t="shared" si="1862"/>
        <v>-0.14000000000000001</v>
      </c>
      <c r="AHH566" s="81">
        <f t="shared" si="1862"/>
        <v>0.26</v>
      </c>
      <c r="AHI566" s="81">
        <f t="shared" si="186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0.1</v>
      </c>
      <c r="AHZ566" s="81">
        <f t="shared" ref="AHZ566:AID566" si="1863">AHZ568-AHZ567-AHZ565</f>
        <v>0.48</v>
      </c>
      <c r="AIA566" s="81">
        <f t="shared" si="1863"/>
        <v>0.48</v>
      </c>
      <c r="AIB566" s="81">
        <f t="shared" si="1863"/>
        <v>-0.04</v>
      </c>
      <c r="AIC566" s="81">
        <f t="shared" si="1863"/>
        <v>-0.17</v>
      </c>
      <c r="AID566" s="81">
        <f t="shared" si="186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64">AIU568-AIU567-AIU565</f>
        <v>0</v>
      </c>
      <c r="AIV566" s="81">
        <f t="shared" si="1864"/>
        <v>0</v>
      </c>
      <c r="AIW566" s="81">
        <f t="shared" si="1864"/>
        <v>1482840.73</v>
      </c>
      <c r="AIX566" s="81">
        <f t="shared" si="1864"/>
        <v>0</v>
      </c>
      <c r="AIY566" s="81">
        <f t="shared" si="186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-0.1</v>
      </c>
      <c r="AJP566" s="81">
        <f t="shared" ref="AJP566:AJT566" si="1865">AJP568-AJP567-AJP565</f>
        <v>-0.8</v>
      </c>
      <c r="AJQ566" s="81">
        <f t="shared" si="1865"/>
        <v>-0.8</v>
      </c>
      <c r="AJR566" s="81">
        <f t="shared" si="1865"/>
        <v>0.17</v>
      </c>
      <c r="AJS566" s="81">
        <f t="shared" si="1865"/>
        <v>-0.66</v>
      </c>
      <c r="AJT566" s="81">
        <f t="shared" si="186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-0.45</v>
      </c>
      <c r="AKK566" s="81">
        <f t="shared" ref="AKK566:AKO566" si="1866">AKK568-AKK567-AKK565</f>
        <v>-0.2</v>
      </c>
      <c r="AKL566" s="81">
        <f t="shared" si="1866"/>
        <v>-0.2</v>
      </c>
      <c r="AKM566" s="81">
        <f t="shared" si="1866"/>
        <v>-0.84</v>
      </c>
      <c r="AKN566" s="81">
        <f t="shared" si="1866"/>
        <v>0.52</v>
      </c>
      <c r="AKO566" s="81">
        <f t="shared" si="186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:ALJ566" si="1867">ALF568-ALF567-ALF565</f>
        <v>-0.61</v>
      </c>
      <c r="ALG566" s="81">
        <f t="shared" si="1867"/>
        <v>-0.61</v>
      </c>
      <c r="ALH566" s="81">
        <f t="shared" si="1867"/>
        <v>1.17</v>
      </c>
      <c r="ALI566" s="81">
        <f t="shared" si="1867"/>
        <v>0.97</v>
      </c>
      <c r="ALJ566" s="81">
        <f t="shared" si="186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0.56000000000000005</v>
      </c>
      <c r="AMA566" s="81">
        <f t="shared" ref="AMA566:AME566" si="1868">AMA568-AMA567-AMA565</f>
        <v>-0.38</v>
      </c>
      <c r="AMB566" s="81">
        <f t="shared" si="1868"/>
        <v>-0.38</v>
      </c>
      <c r="AMC566" s="81">
        <f t="shared" si="1868"/>
        <v>0.62</v>
      </c>
      <c r="AMD566" s="81">
        <f t="shared" si="1868"/>
        <v>-0.17</v>
      </c>
      <c r="AME566" s="81">
        <f t="shared" si="186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0.47</v>
      </c>
      <c r="AMV566" s="81">
        <f t="shared" ref="AMV566:AMZ566" si="1869">AMV568-AMV567-AMV565</f>
        <v>1.37</v>
      </c>
      <c r="AMW566" s="81">
        <f t="shared" si="1869"/>
        <v>1.37</v>
      </c>
      <c r="AMX566" s="81">
        <f t="shared" si="1869"/>
        <v>-0.3</v>
      </c>
      <c r="AMY566" s="81">
        <f t="shared" si="1869"/>
        <v>-1.45</v>
      </c>
      <c r="AMZ566" s="81">
        <f t="shared" si="186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0.03</v>
      </c>
      <c r="ANQ566" s="81">
        <f t="shared" ref="ANQ566:ANU566" si="1870">ANQ568-ANQ567-ANQ565</f>
        <v>0</v>
      </c>
      <c r="ANR566" s="81">
        <f t="shared" si="1870"/>
        <v>0</v>
      </c>
      <c r="ANS566" s="81">
        <f t="shared" si="1870"/>
        <v>-0.22</v>
      </c>
      <c r="ANT566" s="81">
        <f t="shared" si="1870"/>
        <v>0</v>
      </c>
      <c r="ANU566" s="81">
        <f t="shared" si="187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-0.88</v>
      </c>
      <c r="AOL566" s="81">
        <f t="shared" ref="AOL566:AOP566" si="1871">AOL568-AOL567-AOL565</f>
        <v>-1.0900000000000001</v>
      </c>
      <c r="AOM566" s="81">
        <f t="shared" si="1871"/>
        <v>-1.0900000000000001</v>
      </c>
      <c r="AON566" s="81">
        <f t="shared" si="1871"/>
        <v>0.33</v>
      </c>
      <c r="AOO566" s="81">
        <f t="shared" si="1871"/>
        <v>0.09</v>
      </c>
      <c r="AOP566" s="81">
        <f t="shared" si="187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-0.99</v>
      </c>
      <c r="APG566" s="81">
        <f t="shared" ref="APG566:APK566" si="1872">APG568-APG567-APG565</f>
        <v>0.08</v>
      </c>
      <c r="APH566" s="81">
        <f t="shared" si="1872"/>
        <v>0.08</v>
      </c>
      <c r="API566" s="81">
        <f t="shared" si="1872"/>
        <v>-0.83</v>
      </c>
      <c r="APJ566" s="81">
        <f t="shared" si="1872"/>
        <v>0.72</v>
      </c>
      <c r="APK566" s="81">
        <f t="shared" si="187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-0.01</v>
      </c>
      <c r="AQB566" s="81">
        <f t="shared" ref="AQB566:AQF566" si="1873">AQB568-AQB567-AQB565</f>
        <v>0.48</v>
      </c>
      <c r="AQC566" s="81">
        <f t="shared" si="1873"/>
        <v>0.48</v>
      </c>
      <c r="AQD566" s="81">
        <f t="shared" si="1873"/>
        <v>-0.46</v>
      </c>
      <c r="AQE566" s="81">
        <f t="shared" si="1873"/>
        <v>0.54</v>
      </c>
      <c r="AQF566" s="81">
        <f t="shared" si="187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-0.69</v>
      </c>
      <c r="AQW566" s="81">
        <f t="shared" ref="AQW566:ARA566" si="1874">AQW568-AQW567-AQW565</f>
        <v>0.4</v>
      </c>
      <c r="AQX566" s="81">
        <f t="shared" si="1874"/>
        <v>0.4</v>
      </c>
      <c r="AQY566" s="81">
        <f t="shared" si="1874"/>
        <v>0.34</v>
      </c>
      <c r="AQZ566" s="81">
        <f t="shared" si="1874"/>
        <v>-1.33</v>
      </c>
      <c r="ARA566" s="81">
        <f t="shared" si="187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-0.76</v>
      </c>
      <c r="ARR566" s="81">
        <f t="shared" ref="ARR566:ARV566" si="1875">ARR568-ARR567-ARR565</f>
        <v>0.7</v>
      </c>
      <c r="ARS566" s="81">
        <f t="shared" si="1875"/>
        <v>0.7</v>
      </c>
      <c r="ART566" s="81">
        <f t="shared" si="1875"/>
        <v>0.51</v>
      </c>
      <c r="ARU566" s="81">
        <f t="shared" si="1875"/>
        <v>-0.19</v>
      </c>
      <c r="ARV566" s="81">
        <f t="shared" si="187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0.17</v>
      </c>
      <c r="ASM566" s="81">
        <f t="shared" ref="ASM566:ASQ566" si="1876">ASM568-ASM567-ASM565</f>
        <v>1.1499999999999999</v>
      </c>
      <c r="ASN566" s="81">
        <f t="shared" si="1876"/>
        <v>1.1499999999999999</v>
      </c>
      <c r="ASO566" s="81">
        <f t="shared" si="1876"/>
        <v>0.13</v>
      </c>
      <c r="ASP566" s="81">
        <f t="shared" si="1876"/>
        <v>1.46</v>
      </c>
      <c r="ASQ566" s="81">
        <f t="shared" si="187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-0.1</v>
      </c>
      <c r="ATH566" s="81">
        <f t="shared" ref="ATH566:ATL566" si="1877">ATH568-ATH567-ATH565</f>
        <v>-0.52</v>
      </c>
      <c r="ATI566" s="81">
        <f t="shared" si="1877"/>
        <v>-0.52</v>
      </c>
      <c r="ATJ566" s="81">
        <f t="shared" si="1877"/>
        <v>1.94</v>
      </c>
      <c r="ATK566" s="81">
        <f t="shared" si="1877"/>
        <v>0.59</v>
      </c>
      <c r="ATL566" s="81">
        <f t="shared" si="187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-2.15</v>
      </c>
      <c r="AUC566" s="81">
        <f t="shared" ref="AUC566:AUG566" si="1878">AUC568-AUC567-AUC565</f>
        <v>1.29</v>
      </c>
      <c r="AUD566" s="81">
        <f t="shared" si="1878"/>
        <v>1.29</v>
      </c>
      <c r="AUE566" s="81">
        <f t="shared" si="1878"/>
        <v>-4.1399999999999997</v>
      </c>
      <c r="AUF566" s="81">
        <f t="shared" si="1878"/>
        <v>-0.19</v>
      </c>
      <c r="AUG566" s="81">
        <f t="shared" si="187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-0.16</v>
      </c>
      <c r="AUX566" s="81">
        <f t="shared" ref="AUX566:AVB566" si="1879">AUX568-AUX567-AUX565</f>
        <v>0.56000000000000005</v>
      </c>
      <c r="AUY566" s="81">
        <f t="shared" si="1879"/>
        <v>0.56000000000000005</v>
      </c>
      <c r="AUZ566" s="81">
        <f t="shared" si="1879"/>
        <v>1.21</v>
      </c>
      <c r="AVA566" s="81">
        <f t="shared" si="1879"/>
        <v>-0.67</v>
      </c>
      <c r="AVB566" s="81">
        <f t="shared" si="187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10781811.08</v>
      </c>
      <c r="AVS566" s="81">
        <f t="shared" ref="AVS566:AVW566" si="1880">AVS568-AVS567-AVS565</f>
        <v>5.75</v>
      </c>
      <c r="AVT566" s="81">
        <f t="shared" si="1880"/>
        <v>5.75</v>
      </c>
      <c r="AVU566" s="81">
        <f t="shared" si="1880"/>
        <v>5115589.3499999996</v>
      </c>
      <c r="AVV566" s="81">
        <f t="shared" si="1880"/>
        <v>-1.65</v>
      </c>
      <c r="AVW566" s="81">
        <f t="shared" si="1880"/>
        <v>-1.65</v>
      </c>
    </row>
    <row r="567" spans="1:1271" ht="51.75" customHeight="1">
      <c r="A567" s="42" t="s">
        <v>204</v>
      </c>
      <c r="B567" s="137"/>
      <c r="C567" s="67" t="s">
        <v>107</v>
      </c>
      <c r="D567" s="185"/>
      <c r="E567" s="186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8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81"/>
        <v>0</v>
      </c>
      <c r="AVT567" s="104">
        <f t="shared" si="1881"/>
        <v>0</v>
      </c>
      <c r="AVU567" s="104">
        <f t="shared" si="1881"/>
        <v>53026886</v>
      </c>
      <c r="AVV567" s="104">
        <f t="shared" si="1881"/>
        <v>53026886</v>
      </c>
      <c r="AVW567" s="104">
        <f t="shared" si="1881"/>
        <v>53026886</v>
      </c>
    </row>
    <row r="568" spans="1:1271" ht="74.25" customHeight="1">
      <c r="A568" s="112" t="s">
        <v>205</v>
      </c>
      <c r="B568" s="33"/>
      <c r="C568" s="41" t="s">
        <v>214</v>
      </c>
      <c r="D568" s="185"/>
      <c r="E568" s="186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</f>
        <v>5823900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</f>
        <v>24945100</v>
      </c>
      <c r="AW568" s="69">
        <v>22058600</v>
      </c>
      <c r="AX568" s="69">
        <v>22058600</v>
      </c>
      <c r="AY568" s="69">
        <f>15109643+494900+158700-130200</f>
        <v>15633043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v>13686600</v>
      </c>
      <c r="BR568" s="69">
        <v>14242500</v>
      </c>
      <c r="BS568" s="69">
        <v>14242500</v>
      </c>
      <c r="BT568" s="69">
        <f>11274618-165450</f>
        <v>11109168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</f>
        <v>6325500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</f>
        <v>7363200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f>6310900+1015600</f>
        <v>7326500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</f>
        <v>8245600</v>
      </c>
      <c r="FS568" s="69">
        <v>8129500</v>
      </c>
      <c r="FT568" s="69">
        <v>8129500</v>
      </c>
      <c r="FU568" s="69">
        <f>4207758+49900+268074</f>
        <v>4525732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</f>
        <v>5838800</v>
      </c>
      <c r="HI568" s="69">
        <v>5349400</v>
      </c>
      <c r="HJ568" s="69">
        <v>5349400</v>
      </c>
      <c r="HK568" s="69">
        <f>5005501-819900</f>
        <v>4185601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</f>
        <v>14842900</v>
      </c>
      <c r="ID568" s="69">
        <f>8810800+10017300</f>
        <v>18828100</v>
      </c>
      <c r="IE568" s="69">
        <f>8810800+10017300</f>
        <v>18828100</v>
      </c>
      <c r="IF568" s="69">
        <f>6777140+2396931.34-195300</f>
        <v>8978771.3399999999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</f>
        <v>8214000</v>
      </c>
      <c r="IY568" s="69">
        <v>8241000</v>
      </c>
      <c r="IZ568" s="69">
        <v>8241000</v>
      </c>
      <c r="JA568" s="69">
        <f>4210469+19300</f>
        <v>4229769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</f>
        <v>6458500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</f>
        <v>11878200</v>
      </c>
      <c r="KO568" s="69">
        <v>12324600</v>
      </c>
      <c r="KP568" s="69">
        <v>12324600</v>
      </c>
      <c r="KQ568" s="69">
        <f>5853722+98200</f>
        <v>5951922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</f>
        <v>15692800</v>
      </c>
      <c r="LJ568" s="69">
        <v>16051000</v>
      </c>
      <c r="LK568" s="69">
        <v>16051000</v>
      </c>
      <c r="LL568" s="69">
        <f>6984375+147200</f>
        <v>7131575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</f>
        <v>5361000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</f>
        <v>8884100</v>
      </c>
      <c r="MZ568" s="69">
        <v>8245600</v>
      </c>
      <c r="NA568" s="69">
        <v>8245600</v>
      </c>
      <c r="NB568" s="69">
        <f>6001646+186630+233141.09</f>
        <v>6421417.0899999999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12581000-46300+2057200-300000</f>
        <v>14291900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</f>
        <v>7444200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</f>
        <v>11613100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</f>
        <v>10498000</v>
      </c>
      <c r="QF568" s="69">
        <v>9726700</v>
      </c>
      <c r="QG568" s="69">
        <v>9726700</v>
      </c>
      <c r="QH568" s="69">
        <f>6667916-130200</f>
        <v>6537716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</f>
        <v>13562400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</f>
        <v>21189400</v>
      </c>
      <c r="RV568" s="69">
        <v>20782600</v>
      </c>
      <c r="RW568" s="69">
        <v>20782600</v>
      </c>
      <c r="RX568" s="69">
        <f>9321133-130200</f>
        <v>9190933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</f>
        <v>16942900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</f>
        <v>5923400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</f>
        <v>12133886.27</v>
      </c>
      <c r="UG568" s="69">
        <f>6891800+8740800</f>
        <v>15632600</v>
      </c>
      <c r="UH568" s="69">
        <f>6891800+8740800</f>
        <v>15632600</v>
      </c>
      <c r="UI568" s="69">
        <f>4343660+3134302.55+14700</f>
        <v>7492662.5499999998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</f>
        <v>18594500</v>
      </c>
      <c r="VB568" s="69">
        <v>19074600</v>
      </c>
      <c r="VC568" s="69">
        <v>19074600</v>
      </c>
      <c r="VD568" s="69">
        <f>10154729+16200</f>
        <v>10170929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</f>
        <v>19897600</v>
      </c>
      <c r="XM568" s="69">
        <v>19415300</v>
      </c>
      <c r="XN568" s="69">
        <v>19415300</v>
      </c>
      <c r="XO568" s="69">
        <f>8520030+169760</f>
        <v>8689790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</f>
        <v>16623400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</f>
        <v>11651400</v>
      </c>
      <c r="ZC568" s="69">
        <v>11262100</v>
      </c>
      <c r="ZD568" s="69">
        <v>11262100</v>
      </c>
      <c r="ZE568" s="69">
        <f>5755254+51200</f>
        <v>5806454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</f>
        <v>9800100</v>
      </c>
      <c r="ZX568" s="69">
        <v>7511800</v>
      </c>
      <c r="ZY568" s="69">
        <v>7511800</v>
      </c>
      <c r="ZZ568" s="69">
        <f>4643573+108220</f>
        <v>4751793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</f>
        <v>7096100</v>
      </c>
      <c r="AAS568" s="69">
        <v>7332100</v>
      </c>
      <c r="AAT568" s="69">
        <v>7332100</v>
      </c>
      <c r="AAU568" s="69">
        <f>4136388+77800</f>
        <v>4214188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19964900-46300+1202300-300000</f>
        <v>20820900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</f>
        <v>15799800</v>
      </c>
      <c r="ACI568" s="69">
        <v>19137900</v>
      </c>
      <c r="ACJ568" s="69">
        <v>19137900</v>
      </c>
      <c r="ACK568" s="69">
        <f>3818267+65800</f>
        <v>3884067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</f>
        <v>9584600</v>
      </c>
      <c r="ADD568" s="69">
        <v>7757100</v>
      </c>
      <c r="ADE568" s="69">
        <v>7757100</v>
      </c>
      <c r="ADF568" s="69">
        <f>4379541+12300</f>
        <v>4391841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</f>
        <v>22384600</v>
      </c>
      <c r="ADY568" s="69">
        <f>16800600+7551200</f>
        <v>24351800</v>
      </c>
      <c r="ADZ568" s="69">
        <f>16800600+7551200</f>
        <v>24351800</v>
      </c>
      <c r="AEA568" s="69">
        <f>6208767+2342514.27+146600-260400</f>
        <v>8437481.2699999996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</f>
        <v>13105600</v>
      </c>
      <c r="AET568" s="69">
        <v>13190000</v>
      </c>
      <c r="AEU568" s="69">
        <v>13190000</v>
      </c>
      <c r="AEV568" s="69">
        <f>4638011+49600</f>
        <v>4687611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</f>
        <v>6841400</v>
      </c>
      <c r="AFO568" s="69">
        <v>6795200</v>
      </c>
      <c r="AFP568" s="69">
        <v>6795200</v>
      </c>
      <c r="AFQ568" s="69">
        <f>3458810+18900</f>
        <v>3477710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</f>
        <v>11149200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</f>
        <v>3469600</v>
      </c>
      <c r="AHE568" s="69">
        <v>3036200</v>
      </c>
      <c r="AHF568" s="69">
        <v>3036200</v>
      </c>
      <c r="AHG568" s="69">
        <f>2765958+29600</f>
        <v>2795558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</f>
        <v>8170200</v>
      </c>
      <c r="AHZ568" s="69">
        <v>8191100</v>
      </c>
      <c r="AIA568" s="69">
        <v>8191100</v>
      </c>
      <c r="AIB568" s="69">
        <f>4038200+57100</f>
        <v>4095300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</f>
        <v>11296100</v>
      </c>
      <c r="AJP568" s="69">
        <v>11106700</v>
      </c>
      <c r="AJQ568" s="69">
        <v>11106700</v>
      </c>
      <c r="AJR568" s="69">
        <f>5623488+86600</f>
        <v>5710088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</f>
        <v>8146300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</f>
        <v>8495800</v>
      </c>
      <c r="ALF568" s="69">
        <v>8425300</v>
      </c>
      <c r="ALG568" s="69">
        <v>8425300</v>
      </c>
      <c r="ALH568" s="69">
        <f>4243937+33800</f>
        <v>4277737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</f>
        <v>7505700</v>
      </c>
      <c r="AMA568" s="69">
        <v>7406600</v>
      </c>
      <c r="AMB568" s="69">
        <v>7406600</v>
      </c>
      <c r="AMC568" s="69">
        <f>4439102+63300</f>
        <v>4502402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</f>
        <v>19815300</v>
      </c>
      <c r="AMV568" s="69">
        <v>19767700</v>
      </c>
      <c r="AMW568" s="69">
        <v>19767700</v>
      </c>
      <c r="AMX568" s="69">
        <f>9107923+9800</f>
        <v>9117723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v>1220700</v>
      </c>
      <c r="ANQ568" s="69">
        <v>0</v>
      </c>
      <c r="ANR568" s="69">
        <v>0</v>
      </c>
      <c r="ANS568" s="69">
        <f>1186829+89517+710240</f>
        <v>1986586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</f>
        <v>16852400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</f>
        <v>15931000</v>
      </c>
      <c r="APG568" s="69">
        <v>15422000</v>
      </c>
      <c r="APH568" s="69">
        <v>15422000</v>
      </c>
      <c r="API568" s="69">
        <f>9438962+23600-130200</f>
        <v>9332362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</f>
        <v>8616100</v>
      </c>
      <c r="AQB568" s="69">
        <v>8558800</v>
      </c>
      <c r="AQC568" s="69">
        <v>8558800</v>
      </c>
      <c r="AQD568" s="69">
        <f>4463799+17300</f>
        <v>4481099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16803300+353900-115600</f>
        <v>17041600</v>
      </c>
      <c r="AQW568" s="69">
        <v>17486300</v>
      </c>
      <c r="AQX568" s="69">
        <v>17486300</v>
      </c>
      <c r="AQY568" s="69">
        <f>7127625+11200</f>
        <v>7138825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</f>
        <v>9186600</v>
      </c>
      <c r="ARR568" s="69">
        <v>9093400</v>
      </c>
      <c r="ARS568" s="69">
        <v>9093400</v>
      </c>
      <c r="ART568" s="69">
        <f>4326657+103700</f>
        <v>4430357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</f>
        <v>17204400</v>
      </c>
      <c r="ASM568" s="69">
        <v>16734200</v>
      </c>
      <c r="ASN568" s="69">
        <v>16734200</v>
      </c>
      <c r="ASO568" s="69">
        <f>8692222+140200</f>
        <v>8832422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</f>
        <v>17999900</v>
      </c>
      <c r="ATH568" s="69">
        <v>17542100</v>
      </c>
      <c r="ATI568" s="69">
        <v>17542100</v>
      </c>
      <c r="ATJ568" s="69">
        <f>7230961+10600-130200</f>
        <v>7111361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</f>
        <v>29363500</v>
      </c>
      <c r="AUC568" s="69">
        <v>29486000</v>
      </c>
      <c r="AUD568" s="69">
        <v>29486000</v>
      </c>
      <c r="AUE568" s="69">
        <f>13791874+19100-322300</f>
        <v>13488674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18906500-46300+894700-300000</f>
        <v>19454900</v>
      </c>
      <c r="AUX568" s="69">
        <v>19674600</v>
      </c>
      <c r="AUY568" s="69">
        <v>19674600</v>
      </c>
      <c r="AUZ568" s="69">
        <f>10081923+7000</f>
        <v>10088923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81"/>
        <v>687193400</v>
      </c>
      <c r="AVS568" s="104">
        <f t="shared" si="1881"/>
        <v>668260800</v>
      </c>
      <c r="AVT568" s="104">
        <f t="shared" si="1881"/>
        <v>668260800</v>
      </c>
      <c r="AVU568" s="104">
        <f t="shared" si="1881"/>
        <v>347207853.08999997</v>
      </c>
      <c r="AVV568" s="104">
        <f t="shared" si="1881"/>
        <v>338422400</v>
      </c>
      <c r="AVW568" s="104">
        <f t="shared" si="188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(30.10.19)</vt:lpstr>
      <vt:lpstr>'прил № 2 (30.10.19)'!Область_печати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2021-02-18T12:38:23Z</dcterms:modified>
</cp:coreProperties>
</file>