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30.05.19)" sheetId="79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2 (30.05.19)'!$A$1:$AVW$572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</definedNames>
  <calcPr calcId="124519" fullPrecision="0"/>
</workbook>
</file>

<file path=xl/calcChain.xml><?xml version="1.0" encoding="utf-8"?>
<calcChain xmlns="http://schemas.openxmlformats.org/spreadsheetml/2006/main">
  <c r="AUW568" i="79"/>
  <c r="ARQ568"/>
  <c r="APF568"/>
  <c r="AOK568"/>
  <c r="ALZ568"/>
  <c r="ALE568"/>
  <c r="AJO568"/>
  <c r="AIT568"/>
  <c r="AHY568"/>
  <c r="AHD568"/>
  <c r="AGI568"/>
  <c r="ADX568"/>
  <c r="ACH568"/>
  <c r="ABM568"/>
  <c r="ZW568"/>
  <c r="ZB568"/>
  <c r="YG568"/>
  <c r="XL568"/>
  <c r="VA568"/>
  <c r="UF568"/>
  <c r="TK568"/>
  <c r="SP568"/>
  <c r="RU568"/>
  <c r="QZ568"/>
  <c r="NT568"/>
  <c r="MY568"/>
  <c r="IC568"/>
  <c r="HH568"/>
  <c r="FR568"/>
  <c r="AUJ561"/>
  <c r="AUI561"/>
  <c r="AUJ551"/>
  <c r="AUI551"/>
  <c r="AUJ537"/>
  <c r="AUI537"/>
  <c r="AUJ535"/>
  <c r="AUI535"/>
  <c r="ARD561"/>
  <c r="ARC561"/>
  <c r="ARD551"/>
  <c r="ARC551"/>
  <c r="ARD537"/>
  <c r="ARC537"/>
  <c r="ARD535"/>
  <c r="ARC535"/>
  <c r="AOS561"/>
  <c r="AOR561"/>
  <c r="AOS551"/>
  <c r="AOR551"/>
  <c r="AOS537"/>
  <c r="AOR537"/>
  <c r="AOS535"/>
  <c r="AOR535"/>
  <c r="ANX561"/>
  <c r="ANW561"/>
  <c r="ANX551"/>
  <c r="ANW551"/>
  <c r="ANX537"/>
  <c r="ANW537"/>
  <c r="ANX535"/>
  <c r="ANW535"/>
  <c r="ALM561"/>
  <c r="ALL561"/>
  <c r="ALM551"/>
  <c r="ALL551"/>
  <c r="ALM537"/>
  <c r="ALL537"/>
  <c r="ALM535"/>
  <c r="ALL535"/>
  <c r="AKR561"/>
  <c r="AKQ561"/>
  <c r="AKR551"/>
  <c r="AKQ551"/>
  <c r="AKR537"/>
  <c r="AKQ537"/>
  <c r="AKR535"/>
  <c r="AKQ535"/>
  <c r="AJB561"/>
  <c r="AJA561"/>
  <c r="AJB551"/>
  <c r="AJA551"/>
  <c r="AJB537"/>
  <c r="AJA537"/>
  <c r="AJB535"/>
  <c r="AJA535"/>
  <c r="AIG561"/>
  <c r="AIF561"/>
  <c r="AIG551"/>
  <c r="AIF551"/>
  <c r="AIG537"/>
  <c r="AIF537"/>
  <c r="AIG535"/>
  <c r="AIF535"/>
  <c r="AHL561"/>
  <c r="AHK561"/>
  <c r="AHL551"/>
  <c r="AHK551"/>
  <c r="AHL537"/>
  <c r="AHK537"/>
  <c r="AHL535"/>
  <c r="AHK535"/>
  <c r="AGQ561"/>
  <c r="AGP561"/>
  <c r="AGQ551"/>
  <c r="AGP551"/>
  <c r="AGQ539"/>
  <c r="AGP539"/>
  <c r="AGQ535"/>
  <c r="AGP535"/>
  <c r="AFV561"/>
  <c r="AFU561"/>
  <c r="AFV551"/>
  <c r="AFU551"/>
  <c r="AFV537"/>
  <c r="AFU537"/>
  <c r="AFV535"/>
  <c r="AFU535"/>
  <c r="ADK561"/>
  <c r="ADJ561"/>
  <c r="ADK551"/>
  <c r="ADJ551"/>
  <c r="ADK537"/>
  <c r="ADJ537"/>
  <c r="ADK535"/>
  <c r="ADJ535"/>
  <c r="ABU561"/>
  <c r="ABT561"/>
  <c r="ABU551"/>
  <c r="ABT551"/>
  <c r="ABU544"/>
  <c r="ABT544"/>
  <c r="ABU535"/>
  <c r="ABT535"/>
  <c r="AAZ561"/>
  <c r="AAY561"/>
  <c r="AAZ551"/>
  <c r="AAY551"/>
  <c r="AAZ537"/>
  <c r="AAY537"/>
  <c r="AAZ535"/>
  <c r="AAY535"/>
  <c r="ZJ561"/>
  <c r="ZI561"/>
  <c r="ZJ551"/>
  <c r="ZI551"/>
  <c r="ZJ537"/>
  <c r="ZI537"/>
  <c r="ZJ535"/>
  <c r="ZI535"/>
  <c r="YO561"/>
  <c r="YN561"/>
  <c r="YO551"/>
  <c r="YN551"/>
  <c r="YO537"/>
  <c r="YN537"/>
  <c r="YO535"/>
  <c r="YN535"/>
  <c r="XT561"/>
  <c r="XS561"/>
  <c r="XT551"/>
  <c r="XS551"/>
  <c r="XT537"/>
  <c r="XS537"/>
  <c r="XT535"/>
  <c r="XS535"/>
  <c r="WY561"/>
  <c r="WX561"/>
  <c r="WY551"/>
  <c r="WX551"/>
  <c r="WY537"/>
  <c r="WX537"/>
  <c r="WY535"/>
  <c r="WX535"/>
  <c r="UN561"/>
  <c r="UM561"/>
  <c r="UN551"/>
  <c r="UM551"/>
  <c r="UN537"/>
  <c r="UM537"/>
  <c r="UN535"/>
  <c r="UM535"/>
  <c r="TS561"/>
  <c r="TR561"/>
  <c r="TS560"/>
  <c r="TR560"/>
  <c r="TS556"/>
  <c r="TR556"/>
  <c r="TS555"/>
  <c r="TR555"/>
  <c r="TS551"/>
  <c r="TR551"/>
  <c r="TS537"/>
  <c r="TR537"/>
  <c r="TS536"/>
  <c r="TR536"/>
  <c r="TS535"/>
  <c r="TR535"/>
  <c r="SX561"/>
  <c r="SW561"/>
  <c r="SX551"/>
  <c r="SW551"/>
  <c r="SX537"/>
  <c r="SW537"/>
  <c r="SX535"/>
  <c r="SW535"/>
  <c r="SC561"/>
  <c r="SB561"/>
  <c r="SC551"/>
  <c r="SB551"/>
  <c r="SC537"/>
  <c r="SB537"/>
  <c r="SC535"/>
  <c r="SB535"/>
  <c r="RH561"/>
  <c r="RG561"/>
  <c r="RH551"/>
  <c r="RG551"/>
  <c r="RH537"/>
  <c r="RG537"/>
  <c r="RH535"/>
  <c r="RG535"/>
  <c r="QM561"/>
  <c r="QL561"/>
  <c r="QM551"/>
  <c r="QL551"/>
  <c r="QM537"/>
  <c r="QL537"/>
  <c r="QM535"/>
  <c r="QL535"/>
  <c r="NG561"/>
  <c r="NF561"/>
  <c r="NG551"/>
  <c r="NF551"/>
  <c r="NG537"/>
  <c r="NF537"/>
  <c r="NG535"/>
  <c r="NF535"/>
  <c r="ML561"/>
  <c r="MK561"/>
  <c r="ML551"/>
  <c r="MK551"/>
  <c r="ML537"/>
  <c r="MK537"/>
  <c r="ML535"/>
  <c r="MK535"/>
  <c r="HP561"/>
  <c r="HO561"/>
  <c r="HP560"/>
  <c r="HO560"/>
  <c r="HP559"/>
  <c r="HO559"/>
  <c r="HP556"/>
  <c r="HO556"/>
  <c r="HP555"/>
  <c r="HO555"/>
  <c r="HP551"/>
  <c r="HO551"/>
  <c r="HP542"/>
  <c r="HO542"/>
  <c r="HP537"/>
  <c r="HO537"/>
  <c r="HP536"/>
  <c r="HO536"/>
  <c r="HP535"/>
  <c r="HO535"/>
  <c r="GU561"/>
  <c r="GT561"/>
  <c r="GU551"/>
  <c r="GT551"/>
  <c r="GU537"/>
  <c r="GT537"/>
  <c r="GU535"/>
  <c r="GT535"/>
  <c r="FE561"/>
  <c r="FD561"/>
  <c r="FE551"/>
  <c r="FD551"/>
  <c r="FE537"/>
  <c r="FD537"/>
  <c r="FE535"/>
  <c r="FD535"/>
  <c r="N551"/>
  <c r="M551"/>
  <c r="N535"/>
  <c r="M535"/>
  <c r="AUH561"/>
  <c r="AUH537"/>
  <c r="ARB561"/>
  <c r="ARB537"/>
  <c r="AOQ561"/>
  <c r="AOQ537"/>
  <c r="ANV561"/>
  <c r="ANV537"/>
  <c r="ALK561"/>
  <c r="ALK537"/>
  <c r="AKP561"/>
  <c r="AKP537"/>
  <c r="AIZ561"/>
  <c r="AIZ537"/>
  <c r="AIE561"/>
  <c r="AIE537"/>
  <c r="AHJ561"/>
  <c r="AHJ537"/>
  <c r="AGO561"/>
  <c r="AGO539"/>
  <c r="AFT561"/>
  <c r="AFT537"/>
  <c r="ADI561"/>
  <c r="ADI537"/>
  <c r="ABS544"/>
  <c r="ABS561"/>
  <c r="AAX561" l="1"/>
  <c r="AAX537"/>
  <c r="ZH561"/>
  <c r="ZH537"/>
  <c r="YM561"/>
  <c r="YM537"/>
  <c r="XR561"/>
  <c r="XR537"/>
  <c r="WW561"/>
  <c r="WW537"/>
  <c r="UL561"/>
  <c r="UL537"/>
  <c r="TQ561"/>
  <c r="TQ537"/>
  <c r="SV561"/>
  <c r="SV537"/>
  <c r="SA561"/>
  <c r="SA537"/>
  <c r="RF561"/>
  <c r="RF537"/>
  <c r="QK561"/>
  <c r="QK537"/>
  <c r="NE561"/>
  <c r="NE537"/>
  <c r="MJ561"/>
  <c r="MJ537"/>
  <c r="GS537"/>
  <c r="HN561"/>
  <c r="HN537"/>
  <c r="GS561"/>
  <c r="FC561"/>
  <c r="FC537"/>
  <c r="VV568" l="1"/>
  <c r="VX568"/>
  <c r="VW568"/>
  <c r="UH568"/>
  <c r="UG568"/>
  <c r="WA568"/>
  <c r="VZ568"/>
  <c r="UK568"/>
  <c r="UJ568"/>
  <c r="UI568"/>
  <c r="VY568"/>
  <c r="WA567"/>
  <c r="VZ567"/>
  <c r="UK567"/>
  <c r="UJ567"/>
  <c r="UI567"/>
  <c r="VY567"/>
  <c r="GO568"/>
  <c r="GN568"/>
  <c r="IE568"/>
  <c r="ID568"/>
  <c r="GM568"/>
  <c r="IF568" l="1"/>
  <c r="GP568"/>
  <c r="GR568"/>
  <c r="GQ568"/>
  <c r="IH568"/>
  <c r="IG568"/>
  <c r="GR567"/>
  <c r="GQ567"/>
  <c r="IH567"/>
  <c r="IG567"/>
  <c r="IF567"/>
  <c r="GP567"/>
  <c r="VI561" l="1"/>
  <c r="VH561"/>
  <c r="VI560"/>
  <c r="VH560"/>
  <c r="VI556"/>
  <c r="VH556"/>
  <c r="VI555"/>
  <c r="VH555"/>
  <c r="VG561"/>
  <c r="VG560"/>
  <c r="VG556"/>
  <c r="VG555"/>
  <c r="HN560"/>
  <c r="HN559"/>
  <c r="HN556"/>
  <c r="HN555"/>
  <c r="HN542"/>
  <c r="HN536"/>
  <c r="TQ536"/>
  <c r="TQ560"/>
  <c r="TQ556"/>
  <c r="TQ555"/>
  <c r="VI537"/>
  <c r="VH537"/>
  <c r="VI536"/>
  <c r="VH536"/>
  <c r="VG537"/>
  <c r="VG536"/>
  <c r="FZ561"/>
  <c r="FY561"/>
  <c r="FZ560"/>
  <c r="FY560"/>
  <c r="FZ559"/>
  <c r="FY559"/>
  <c r="FZ556"/>
  <c r="FY556"/>
  <c r="FZ555"/>
  <c r="FY555"/>
  <c r="FX561"/>
  <c r="FX560"/>
  <c r="FX559"/>
  <c r="FX556"/>
  <c r="FX555"/>
  <c r="FZ542"/>
  <c r="FY542"/>
  <c r="FZ537"/>
  <c r="FY537"/>
  <c r="FZ536"/>
  <c r="FY536"/>
  <c r="FX542"/>
  <c r="FX537"/>
  <c r="FX536"/>
  <c r="AVW568" l="1"/>
  <c r="AVV568"/>
  <c r="AVU568"/>
  <c r="AVT568"/>
  <c r="AVS568"/>
  <c r="AVR568"/>
  <c r="AVW567"/>
  <c r="AVV567"/>
  <c r="AVU567"/>
  <c r="AVT567"/>
  <c r="AVS567"/>
  <c r="AVR567"/>
  <c r="AVT561"/>
  <c r="AVS561"/>
  <c r="AVR561"/>
  <c r="AVT560"/>
  <c r="AVS560"/>
  <c r="AVR560"/>
  <c r="AVT559"/>
  <c r="AVS559"/>
  <c r="AVR559"/>
  <c r="AVT558"/>
  <c r="AVS558"/>
  <c r="AVR558"/>
  <c r="AVT557"/>
  <c r="AVS557"/>
  <c r="AVR557"/>
  <c r="AVT556"/>
  <c r="AVS556"/>
  <c r="AVR556"/>
  <c r="AVT555"/>
  <c r="AVS555"/>
  <c r="AVR555"/>
  <c r="AVT554"/>
  <c r="AVS554"/>
  <c r="AVR554"/>
  <c r="AVT553"/>
  <c r="AVS553"/>
  <c r="AVR553"/>
  <c r="AVT552"/>
  <c r="AVS552"/>
  <c r="AVR552"/>
  <c r="AVH561"/>
  <c r="AVG561"/>
  <c r="AVF561"/>
  <c r="AVH560"/>
  <c r="AVG560"/>
  <c r="AVF560"/>
  <c r="AVH559"/>
  <c r="AVG559"/>
  <c r="AVF559"/>
  <c r="AVH558"/>
  <c r="AVG558"/>
  <c r="AVF558"/>
  <c r="AVH557"/>
  <c r="AVG557"/>
  <c r="AVF557"/>
  <c r="AVH556"/>
  <c r="AVG556"/>
  <c r="AVF556"/>
  <c r="AVH555"/>
  <c r="AVG555"/>
  <c r="AVF555"/>
  <c r="AVH554"/>
  <c r="AVG554"/>
  <c r="AVF554"/>
  <c r="AVH553"/>
  <c r="AVG553"/>
  <c r="AVF553"/>
  <c r="AVH552"/>
  <c r="AVG552"/>
  <c r="AVF552"/>
  <c r="AVE561"/>
  <c r="AVD561"/>
  <c r="AVC561"/>
  <c r="AVE560"/>
  <c r="AVD560"/>
  <c r="AVC560"/>
  <c r="AVE559"/>
  <c r="AVD559"/>
  <c r="AVC559"/>
  <c r="AVE558"/>
  <c r="AVD558"/>
  <c r="AVC558"/>
  <c r="AVE557"/>
  <c r="AVD557"/>
  <c r="AVC557"/>
  <c r="AVE556"/>
  <c r="AVD556"/>
  <c r="AVC556"/>
  <c r="AVE555"/>
  <c r="AVD555"/>
  <c r="AVC555"/>
  <c r="AVE554"/>
  <c r="AVD554"/>
  <c r="AVC554"/>
  <c r="AVE553"/>
  <c r="AVD553"/>
  <c r="AVC553"/>
  <c r="AVE552"/>
  <c r="AVD552"/>
  <c r="AVC552"/>
  <c r="AVE549"/>
  <c r="AVD549"/>
  <c r="AVC549"/>
  <c r="AVE548"/>
  <c r="AVD548"/>
  <c r="AVC548"/>
  <c r="AVE547"/>
  <c r="AVD547"/>
  <c r="AVC547"/>
  <c r="AVE546"/>
  <c r="AVD546"/>
  <c r="AVC546"/>
  <c r="AVE545"/>
  <c r="AVD545"/>
  <c r="AVC545"/>
  <c r="AVE544"/>
  <c r="AVD544"/>
  <c r="AVC544"/>
  <c r="AVE543"/>
  <c r="AVD543"/>
  <c r="AVC543"/>
  <c r="AVE542"/>
  <c r="AVD542"/>
  <c r="AVC542"/>
  <c r="AVE541"/>
  <c r="AVD541"/>
  <c r="AVC541"/>
  <c r="AVE540"/>
  <c r="AVD540"/>
  <c r="AVC540"/>
  <c r="AVE539"/>
  <c r="AVD539"/>
  <c r="AVC539"/>
  <c r="AVE538"/>
  <c r="AVD538"/>
  <c r="AVC538"/>
  <c r="AVE537"/>
  <c r="AVD537"/>
  <c r="AVC537"/>
  <c r="AVE536"/>
  <c r="AVD536"/>
  <c r="AVC536"/>
  <c r="AVT551"/>
  <c r="AVS551"/>
  <c r="AVR551"/>
  <c r="AVH551"/>
  <c r="AVG551"/>
  <c r="AVF551"/>
  <c r="AUY551"/>
  <c r="AUX551"/>
  <c r="AUW551"/>
  <c r="AUM551"/>
  <c r="AUL551"/>
  <c r="AUK551"/>
  <c r="AUH551"/>
  <c r="AUH535"/>
  <c r="AUD551"/>
  <c r="AUC551"/>
  <c r="AUB551"/>
  <c r="ATR551"/>
  <c r="ATQ551"/>
  <c r="ATP551"/>
  <c r="ATO551"/>
  <c r="ATN551"/>
  <c r="ATM551"/>
  <c r="ATO535"/>
  <c r="ATN535"/>
  <c r="ATM535"/>
  <c r="ATI551"/>
  <c r="ATH551"/>
  <c r="ATG551"/>
  <c r="ASW551"/>
  <c r="ASV551"/>
  <c r="ASU551"/>
  <c r="AST551"/>
  <c r="ASS551"/>
  <c r="ASR551"/>
  <c r="AST535"/>
  <c r="ASS535"/>
  <c r="ASR535"/>
  <c r="ASN551"/>
  <c r="ASM551"/>
  <c r="ASL551"/>
  <c r="ASB551"/>
  <c r="ASA551"/>
  <c r="ARZ551"/>
  <c r="ARY551"/>
  <c r="ARX551"/>
  <c r="ARW551"/>
  <c r="ARY535"/>
  <c r="ARX535"/>
  <c r="ARW535"/>
  <c r="ARS551"/>
  <c r="ARR551"/>
  <c r="ARQ551"/>
  <c r="ARG551"/>
  <c r="ARF551"/>
  <c r="ARE551"/>
  <c r="ARB551"/>
  <c r="ARB535"/>
  <c r="AQX551"/>
  <c r="AQW551"/>
  <c r="AQV551"/>
  <c r="AQL551"/>
  <c r="AQK551"/>
  <c r="AQJ551"/>
  <c r="AQI551"/>
  <c r="AQH551"/>
  <c r="AQG551"/>
  <c r="AQI535"/>
  <c r="AQH535"/>
  <c r="AQG535"/>
  <c r="AQC551"/>
  <c r="AQB551"/>
  <c r="AQA551"/>
  <c r="APQ551"/>
  <c r="APP551"/>
  <c r="APO551"/>
  <c r="APN551"/>
  <c r="APM551"/>
  <c r="APL551"/>
  <c r="APN535"/>
  <c r="APM535"/>
  <c r="APL535"/>
  <c r="APH551"/>
  <c r="APG551"/>
  <c r="APF551"/>
  <c r="AOV551"/>
  <c r="AOU551"/>
  <c r="AOT551"/>
  <c r="AOQ551"/>
  <c r="AOQ535"/>
  <c r="AOM551"/>
  <c r="AOL551"/>
  <c r="AOK551"/>
  <c r="AOA551"/>
  <c r="ANZ551"/>
  <c r="ANY551"/>
  <c r="ANV551"/>
  <c r="ANV535"/>
  <c r="ANR551"/>
  <c r="ANQ551"/>
  <c r="ANP551"/>
  <c r="ANF551"/>
  <c r="ANE551"/>
  <c r="AND551"/>
  <c r="ANC551"/>
  <c r="ANB551"/>
  <c r="ANA551"/>
  <c r="ANC535"/>
  <c r="ANB535"/>
  <c r="ANA535"/>
  <c r="AMW551"/>
  <c r="AMV551"/>
  <c r="AMU551"/>
  <c r="AMK551"/>
  <c r="AMJ551"/>
  <c r="AMI551"/>
  <c r="AMH551"/>
  <c r="AMG551"/>
  <c r="AMF551"/>
  <c r="AMH535"/>
  <c r="AMG535"/>
  <c r="AMF535"/>
  <c r="AMB551"/>
  <c r="AMA551"/>
  <c r="ALZ551"/>
  <c r="ALP551"/>
  <c r="ALO551"/>
  <c r="ALN551"/>
  <c r="ALK551"/>
  <c r="ALK535"/>
  <c r="ALG551"/>
  <c r="ALF551"/>
  <c r="ALE551"/>
  <c r="AKU551"/>
  <c r="AKT551"/>
  <c r="AKS551"/>
  <c r="AKP551"/>
  <c r="AKP535"/>
  <c r="AKL551"/>
  <c r="AKK551"/>
  <c r="AKJ551"/>
  <c r="AJZ551"/>
  <c r="AJY551"/>
  <c r="AJX551"/>
  <c r="AJW551"/>
  <c r="AJV551"/>
  <c r="AJU551"/>
  <c r="AJW535"/>
  <c r="AJV535"/>
  <c r="AJU535"/>
  <c r="AJQ551"/>
  <c r="AJP551"/>
  <c r="AJO551"/>
  <c r="AJE551"/>
  <c r="AJD551"/>
  <c r="AJC551"/>
  <c r="AIZ551"/>
  <c r="AIZ535"/>
  <c r="AIV551"/>
  <c r="AIU551"/>
  <c r="AIT551"/>
  <c r="AIJ551"/>
  <c r="AII551"/>
  <c r="AIH551"/>
  <c r="AIE551"/>
  <c r="AIE535"/>
  <c r="AIA551"/>
  <c r="AHZ551"/>
  <c r="AHY551"/>
  <c r="AHO551"/>
  <c r="AHN551"/>
  <c r="AHM551"/>
  <c r="AHJ551"/>
  <c r="AHJ535"/>
  <c r="AHF551"/>
  <c r="AHE551"/>
  <c r="AHD551"/>
  <c r="AGT551"/>
  <c r="AGS551"/>
  <c r="AGR551"/>
  <c r="AGO551"/>
  <c r="AGO535"/>
  <c r="AGK551"/>
  <c r="AGJ551"/>
  <c r="AGI551"/>
  <c r="AFY551"/>
  <c r="AFX551"/>
  <c r="AFW551"/>
  <c r="AFT551"/>
  <c r="AFT535"/>
  <c r="AFP551"/>
  <c r="AFO551"/>
  <c r="AFN551"/>
  <c r="AFD551"/>
  <c r="AFC551"/>
  <c r="AFB551"/>
  <c r="AFA551"/>
  <c r="AEZ551"/>
  <c r="AEY551"/>
  <c r="AFA535"/>
  <c r="AEZ535"/>
  <c r="AEY535"/>
  <c r="AEU551"/>
  <c r="AET551"/>
  <c r="AES551"/>
  <c r="AEI551"/>
  <c r="AEH551"/>
  <c r="AEG551"/>
  <c r="AEF551"/>
  <c r="AEE551"/>
  <c r="AED551"/>
  <c r="AEF535"/>
  <c r="AEE535"/>
  <c r="AED535"/>
  <c r="ADZ551"/>
  <c r="ADY551"/>
  <c r="ADX551"/>
  <c r="ADN551"/>
  <c r="ADM551"/>
  <c r="ADL551"/>
  <c r="ADI551"/>
  <c r="ADI535"/>
  <c r="ADE551"/>
  <c r="ADD551"/>
  <c r="ADC551"/>
  <c r="ACS551"/>
  <c r="ACR551"/>
  <c r="ACQ551"/>
  <c r="ACP551"/>
  <c r="ACO551"/>
  <c r="ACN551"/>
  <c r="ACP535"/>
  <c r="ACO535"/>
  <c r="ACN535"/>
  <c r="ACJ551"/>
  <c r="ACI551"/>
  <c r="ACH551"/>
  <c r="ABX551"/>
  <c r="ABW551"/>
  <c r="ABV551"/>
  <c r="ABS551"/>
  <c r="ABS535"/>
  <c r="ABO551"/>
  <c r="ABN551"/>
  <c r="ABM551"/>
  <c r="ABC551"/>
  <c r="ABB551"/>
  <c r="ABA551"/>
  <c r="AAX551"/>
  <c r="AAX535"/>
  <c r="AAT551"/>
  <c r="AAS551"/>
  <c r="AAR551"/>
  <c r="AAH551"/>
  <c r="AAG551"/>
  <c r="AAF551"/>
  <c r="AAE551"/>
  <c r="AAD551"/>
  <c r="AAC551"/>
  <c r="AAE535"/>
  <c r="AAD535"/>
  <c r="AAC535"/>
  <c r="ZY551"/>
  <c r="ZX551"/>
  <c r="ZW551"/>
  <c r="ZM551"/>
  <c r="ZL551"/>
  <c r="ZK551"/>
  <c r="ZH551"/>
  <c r="ZH535"/>
  <c r="ZD551"/>
  <c r="ZC551"/>
  <c r="ZB551"/>
  <c r="YR551"/>
  <c r="YQ551"/>
  <c r="YP551"/>
  <c r="YM551"/>
  <c r="YM535"/>
  <c r="YI551"/>
  <c r="YH551"/>
  <c r="YG551"/>
  <c r="XW551"/>
  <c r="XV551"/>
  <c r="XU551"/>
  <c r="XR551"/>
  <c r="XR535"/>
  <c r="XN551"/>
  <c r="XM551"/>
  <c r="XL551"/>
  <c r="XB551"/>
  <c r="XA551"/>
  <c r="WZ551"/>
  <c r="WW551"/>
  <c r="WW535"/>
  <c r="WS551"/>
  <c r="WR551"/>
  <c r="WQ551"/>
  <c r="WG551"/>
  <c r="WF551"/>
  <c r="WE551"/>
  <c r="WD551"/>
  <c r="WC551"/>
  <c r="WB551"/>
  <c r="WD535"/>
  <c r="WC535"/>
  <c r="WB535"/>
  <c r="VX551"/>
  <c r="VW551"/>
  <c r="VV551"/>
  <c r="VL551"/>
  <c r="VK551"/>
  <c r="VJ551"/>
  <c r="VI551"/>
  <c r="VH551"/>
  <c r="VG551"/>
  <c r="VI535"/>
  <c r="VH535"/>
  <c r="VG535"/>
  <c r="VC551"/>
  <c r="VB551"/>
  <c r="VA551"/>
  <c r="UQ551"/>
  <c r="UP551"/>
  <c r="UO551"/>
  <c r="UL551"/>
  <c r="UL535"/>
  <c r="UH551"/>
  <c r="UG551"/>
  <c r="UF551"/>
  <c r="TV551"/>
  <c r="TU551"/>
  <c r="TT551"/>
  <c r="TQ551"/>
  <c r="TQ535"/>
  <c r="TM551"/>
  <c r="TL551"/>
  <c r="TK551"/>
  <c r="TA551"/>
  <c r="SZ551"/>
  <c r="SY551"/>
  <c r="SV551"/>
  <c r="SV535"/>
  <c r="SR551"/>
  <c r="SQ551"/>
  <c r="SP551"/>
  <c r="SF551"/>
  <c r="SE551"/>
  <c r="SD551"/>
  <c r="SA551"/>
  <c r="SA535"/>
  <c r="RW551"/>
  <c r="RV551"/>
  <c r="RU551"/>
  <c r="RK551"/>
  <c r="RJ551"/>
  <c r="RI551"/>
  <c r="RF551"/>
  <c r="RF535"/>
  <c r="RB551"/>
  <c r="RA551"/>
  <c r="QZ551"/>
  <c r="QP551"/>
  <c r="QO551"/>
  <c r="QN551"/>
  <c r="QK551"/>
  <c r="QK535"/>
  <c r="QG551"/>
  <c r="QF551"/>
  <c r="QE551"/>
  <c r="PU551"/>
  <c r="PT551"/>
  <c r="PS551"/>
  <c r="PR551"/>
  <c r="PQ551"/>
  <c r="PP551"/>
  <c r="PR535"/>
  <c r="PQ535"/>
  <c r="PP535"/>
  <c r="PL551"/>
  <c r="PK551"/>
  <c r="PJ551"/>
  <c r="OZ551"/>
  <c r="OY551"/>
  <c r="OX551"/>
  <c r="OW551"/>
  <c r="OV551"/>
  <c r="OU551"/>
  <c r="OW535"/>
  <c r="OV535"/>
  <c r="OU535"/>
  <c r="OQ551"/>
  <c r="OP551"/>
  <c r="OO551"/>
  <c r="OE551"/>
  <c r="OD551"/>
  <c r="OC551"/>
  <c r="OB551"/>
  <c r="OA551"/>
  <c r="NZ551"/>
  <c r="OB535"/>
  <c r="OA535"/>
  <c r="NZ535"/>
  <c r="NV551"/>
  <c r="NU551"/>
  <c r="NT551"/>
  <c r="NJ551"/>
  <c r="NI551"/>
  <c r="NH551"/>
  <c r="NE551"/>
  <c r="NE535"/>
  <c r="NA551"/>
  <c r="MZ551"/>
  <c r="MY551"/>
  <c r="MO551"/>
  <c r="MN551"/>
  <c r="MM551"/>
  <c r="MJ551"/>
  <c r="MJ535"/>
  <c r="MF551"/>
  <c r="ME551"/>
  <c r="MD551"/>
  <c r="LT551"/>
  <c r="LS551"/>
  <c r="LR551"/>
  <c r="LQ551"/>
  <c r="LP551"/>
  <c r="LO551"/>
  <c r="LQ535"/>
  <c r="LP535"/>
  <c r="LO535"/>
  <c r="LK551"/>
  <c r="LJ551"/>
  <c r="LI551"/>
  <c r="KY551"/>
  <c r="KX551"/>
  <c r="KW551"/>
  <c r="KV551"/>
  <c r="KU551"/>
  <c r="KT551"/>
  <c r="KV535"/>
  <c r="KU535"/>
  <c r="KT535"/>
  <c r="KP551"/>
  <c r="KO551"/>
  <c r="KN551"/>
  <c r="KD551"/>
  <c r="KC551"/>
  <c r="KB551"/>
  <c r="KA551"/>
  <c r="JZ551"/>
  <c r="JY551"/>
  <c r="KA535"/>
  <c r="JZ535"/>
  <c r="JY535"/>
  <c r="JU551"/>
  <c r="JT551"/>
  <c r="JS551"/>
  <c r="JI551"/>
  <c r="JH551"/>
  <c r="JG551"/>
  <c r="JF551"/>
  <c r="JE551"/>
  <c r="JD551"/>
  <c r="JF535"/>
  <c r="JE535"/>
  <c r="JD535"/>
  <c r="IZ551"/>
  <c r="IY551"/>
  <c r="IX551"/>
  <c r="IN551"/>
  <c r="IM551"/>
  <c r="IL551"/>
  <c r="IK551"/>
  <c r="IJ551"/>
  <c r="II551"/>
  <c r="IK535"/>
  <c r="IJ535"/>
  <c r="II535"/>
  <c r="IE551"/>
  <c r="ID551"/>
  <c r="IC551"/>
  <c r="HS551"/>
  <c r="HR551"/>
  <c r="HQ551"/>
  <c r="HN551"/>
  <c r="HN535"/>
  <c r="HJ551"/>
  <c r="HI551"/>
  <c r="HH551"/>
  <c r="GX551"/>
  <c r="GW551"/>
  <c r="GV551"/>
  <c r="GS551"/>
  <c r="GS535"/>
  <c r="GO551"/>
  <c r="GN551"/>
  <c r="GM551"/>
  <c r="GC551"/>
  <c r="GB551"/>
  <c r="GA551"/>
  <c r="FZ551"/>
  <c r="FY551"/>
  <c r="FX551"/>
  <c r="FZ535"/>
  <c r="FY535"/>
  <c r="FX535"/>
  <c r="FT551"/>
  <c r="FS551"/>
  <c r="FR551"/>
  <c r="FH551"/>
  <c r="FG551"/>
  <c r="FF551"/>
  <c r="FC551"/>
  <c r="FC535"/>
  <c r="EY551"/>
  <c r="EX551"/>
  <c r="EW551"/>
  <c r="EM551"/>
  <c r="EL551"/>
  <c r="EK551"/>
  <c r="EJ551"/>
  <c r="EI551"/>
  <c r="EH551"/>
  <c r="EJ535"/>
  <c r="EI535"/>
  <c r="EH535"/>
  <c r="ED551"/>
  <c r="EC551"/>
  <c r="EB551"/>
  <c r="DR551"/>
  <c r="DQ551"/>
  <c r="DP551"/>
  <c r="DO551"/>
  <c r="DN551"/>
  <c r="DM551"/>
  <c r="DO535"/>
  <c r="DN535"/>
  <c r="DM535"/>
  <c r="DI551"/>
  <c r="DH551"/>
  <c r="DG551"/>
  <c r="CW551"/>
  <c r="CV551"/>
  <c r="CU551"/>
  <c r="CT551"/>
  <c r="CS551"/>
  <c r="CR551"/>
  <c r="CT535"/>
  <c r="CS535"/>
  <c r="CR535"/>
  <c r="CN551"/>
  <c r="CM551"/>
  <c r="CL551"/>
  <c r="CB551"/>
  <c r="CA551"/>
  <c r="BZ551"/>
  <c r="BY551"/>
  <c r="BX551"/>
  <c r="BW551"/>
  <c r="BY535"/>
  <c r="BX535"/>
  <c r="BW535"/>
  <c r="BS551"/>
  <c r="BR551"/>
  <c r="BQ551"/>
  <c r="BG551"/>
  <c r="BF551"/>
  <c r="BE551"/>
  <c r="BD551"/>
  <c r="BC551"/>
  <c r="BB551"/>
  <c r="BD535"/>
  <c r="BC535"/>
  <c r="BB535"/>
  <c r="AY568"/>
  <c r="AX551"/>
  <c r="AW551"/>
  <c r="AV551"/>
  <c r="AL551"/>
  <c r="AK551"/>
  <c r="AJ551"/>
  <c r="AI551"/>
  <c r="AH551"/>
  <c r="AG551"/>
  <c r="AI535"/>
  <c r="AH535"/>
  <c r="AG535"/>
  <c r="AC551"/>
  <c r="AB551"/>
  <c r="AA551"/>
  <c r="Q551"/>
  <c r="P551"/>
  <c r="O551"/>
  <c r="L551"/>
  <c r="L535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49" s="1"/>
  <c r="SI549" s="1"/>
  <c r="G165"/>
  <c r="J549" s="1"/>
  <c r="F165"/>
  <c r="I549" s="1"/>
  <c r="SG549" s="1"/>
  <c r="H164"/>
  <c r="K548" s="1"/>
  <c r="G164"/>
  <c r="J548" s="1"/>
  <c r="TC548" s="1"/>
  <c r="F164"/>
  <c r="I548" s="1"/>
  <c r="H163"/>
  <c r="K547" s="1"/>
  <c r="SI547" s="1"/>
  <c r="G163"/>
  <c r="J547" s="1"/>
  <c r="F163"/>
  <c r="I547" s="1"/>
  <c r="SG547" s="1"/>
  <c r="H162"/>
  <c r="K546" s="1"/>
  <c r="G162"/>
  <c r="J546" s="1"/>
  <c r="TC546" s="1"/>
  <c r="F162"/>
  <c r="I546" s="1"/>
  <c r="H161"/>
  <c r="K545" s="1"/>
  <c r="SI545" s="1"/>
  <c r="G161"/>
  <c r="J545" s="1"/>
  <c r="F161"/>
  <c r="I545" s="1"/>
  <c r="SG545" s="1"/>
  <c r="H160"/>
  <c r="K544" s="1"/>
  <c r="G160"/>
  <c r="J544" s="1"/>
  <c r="TC544" s="1"/>
  <c r="F160"/>
  <c r="I544" s="1"/>
  <c r="H159"/>
  <c r="K543" s="1"/>
  <c r="SI543" s="1"/>
  <c r="G159"/>
  <c r="J543" s="1"/>
  <c r="F159"/>
  <c r="I543" s="1"/>
  <c r="SG543" s="1"/>
  <c r="H158"/>
  <c r="K542" s="1"/>
  <c r="G158"/>
  <c r="J542" s="1"/>
  <c r="TC542" s="1"/>
  <c r="F158"/>
  <c r="I542" s="1"/>
  <c r="H157"/>
  <c r="K541" s="1"/>
  <c r="SI541" s="1"/>
  <c r="G157"/>
  <c r="J541" s="1"/>
  <c r="F157"/>
  <c r="I541" s="1"/>
  <c r="SG541" s="1"/>
  <c r="H156"/>
  <c r="K540" s="1"/>
  <c r="G156"/>
  <c r="J540" s="1"/>
  <c r="TC540" s="1"/>
  <c r="F156"/>
  <c r="I540" s="1"/>
  <c r="H155"/>
  <c r="K539" s="1"/>
  <c r="SI539" s="1"/>
  <c r="G155"/>
  <c r="J539" s="1"/>
  <c r="F155"/>
  <c r="I539" s="1"/>
  <c r="SG539" s="1"/>
  <c r="H154"/>
  <c r="K538" s="1"/>
  <c r="G154"/>
  <c r="J538" s="1"/>
  <c r="TC538" s="1"/>
  <c r="F154"/>
  <c r="I538" s="1"/>
  <c r="H153"/>
  <c r="K537" s="1"/>
  <c r="SI537" s="1"/>
  <c r="G153"/>
  <c r="J537" s="1"/>
  <c r="F153"/>
  <c r="I537" s="1"/>
  <c r="SG537" s="1"/>
  <c r="H152"/>
  <c r="K536" s="1"/>
  <c r="G152"/>
  <c r="J536" s="1"/>
  <c r="TC536" s="1"/>
  <c r="F152"/>
  <c r="I536" s="1"/>
  <c r="H95"/>
  <c r="G95"/>
  <c r="F95"/>
  <c r="F41" s="1"/>
  <c r="F527" s="1"/>
  <c r="I561" s="1"/>
  <c r="RL561" s="1"/>
  <c r="H94"/>
  <c r="G94"/>
  <c r="F94"/>
  <c r="H93"/>
  <c r="G93"/>
  <c r="F93"/>
  <c r="H92"/>
  <c r="G92"/>
  <c r="F92"/>
  <c r="H91"/>
  <c r="G91"/>
  <c r="F91"/>
  <c r="F37" s="1"/>
  <c r="F523" s="1"/>
  <c r="I557" s="1"/>
  <c r="RL557" s="1"/>
  <c r="H90"/>
  <c r="G90"/>
  <c r="F90"/>
  <c r="H89"/>
  <c r="G89"/>
  <c r="F89"/>
  <c r="F35" s="1"/>
  <c r="F521" s="1"/>
  <c r="I555" s="1"/>
  <c r="RL555" s="1"/>
  <c r="H88"/>
  <c r="G88"/>
  <c r="F88"/>
  <c r="H87"/>
  <c r="G87"/>
  <c r="F87"/>
  <c r="H86"/>
  <c r="G86"/>
  <c r="F86"/>
  <c r="F32" s="1"/>
  <c r="F518" s="1"/>
  <c r="I552" s="1"/>
  <c r="H84"/>
  <c r="G84"/>
  <c r="F84"/>
  <c r="H83"/>
  <c r="G83"/>
  <c r="G29" s="1"/>
  <c r="G548" s="1"/>
  <c r="SE548" s="1"/>
  <c r="F83"/>
  <c r="H82"/>
  <c r="G82"/>
  <c r="F82"/>
  <c r="F28" s="1"/>
  <c r="F547" s="1"/>
  <c r="SY547" s="1"/>
  <c r="H81"/>
  <c r="G81"/>
  <c r="G27" s="1"/>
  <c r="G546" s="1"/>
  <c r="SE546" s="1"/>
  <c r="F81"/>
  <c r="F27" s="1"/>
  <c r="F546" s="1"/>
  <c r="H80"/>
  <c r="H26" s="1"/>
  <c r="H545" s="1"/>
  <c r="TA545" s="1"/>
  <c r="G80"/>
  <c r="F80"/>
  <c r="F26" s="1"/>
  <c r="F545" s="1"/>
  <c r="SY545" s="1"/>
  <c r="H79"/>
  <c r="G79"/>
  <c r="G25" s="1"/>
  <c r="G544" s="1"/>
  <c r="SE544" s="1"/>
  <c r="F79"/>
  <c r="F25" s="1"/>
  <c r="F544" s="1"/>
  <c r="H78"/>
  <c r="G78"/>
  <c r="G24" s="1"/>
  <c r="G543" s="1"/>
  <c r="F78"/>
  <c r="F24" s="1"/>
  <c r="F543" s="1"/>
  <c r="SY543" s="1"/>
  <c r="H77"/>
  <c r="G77"/>
  <c r="G23" s="1"/>
  <c r="G542" s="1"/>
  <c r="SE542" s="1"/>
  <c r="F77"/>
  <c r="H76"/>
  <c r="H22" s="1"/>
  <c r="H541" s="1"/>
  <c r="TA541" s="1"/>
  <c r="G76"/>
  <c r="G22" s="1"/>
  <c r="G541" s="1"/>
  <c r="F76"/>
  <c r="F22" s="1"/>
  <c r="F541" s="1"/>
  <c r="SY541" s="1"/>
  <c r="H75"/>
  <c r="G75"/>
  <c r="G21" s="1"/>
  <c r="G540" s="1"/>
  <c r="SE540" s="1"/>
  <c r="F75"/>
  <c r="F21" s="1"/>
  <c r="F540" s="1"/>
  <c r="H74"/>
  <c r="H20" s="1"/>
  <c r="H539" s="1"/>
  <c r="TA539" s="1"/>
  <c r="G74"/>
  <c r="G20" s="1"/>
  <c r="G539" s="1"/>
  <c r="F74"/>
  <c r="F20" s="1"/>
  <c r="F539" s="1"/>
  <c r="SY539" s="1"/>
  <c r="H73"/>
  <c r="G73"/>
  <c r="G19" s="1"/>
  <c r="G538" s="1"/>
  <c r="SE538" s="1"/>
  <c r="F73"/>
  <c r="F19" s="1"/>
  <c r="F538" s="1"/>
  <c r="H72"/>
  <c r="H18" s="1"/>
  <c r="H537" s="1"/>
  <c r="TA537" s="1"/>
  <c r="G72"/>
  <c r="G18" s="1"/>
  <c r="G537" s="1"/>
  <c r="F72"/>
  <c r="F18" s="1"/>
  <c r="F537" s="1"/>
  <c r="SY537" s="1"/>
  <c r="H71"/>
  <c r="G71"/>
  <c r="G17" s="1"/>
  <c r="G536" s="1"/>
  <c r="SE536" s="1"/>
  <c r="F71"/>
  <c r="F17" s="1"/>
  <c r="F536" s="1"/>
  <c r="H41"/>
  <c r="H527" s="1"/>
  <c r="K561" s="1"/>
  <c r="RN561" s="1"/>
  <c r="G41"/>
  <c r="G527" s="1"/>
  <c r="J561" s="1"/>
  <c r="H40"/>
  <c r="H526" s="1"/>
  <c r="K560" s="1"/>
  <c r="G40"/>
  <c r="G526" s="1"/>
  <c r="J560" s="1"/>
  <c r="RM560" s="1"/>
  <c r="F40"/>
  <c r="F526" s="1"/>
  <c r="I560" s="1"/>
  <c r="H39"/>
  <c r="H525" s="1"/>
  <c r="K559" s="1"/>
  <c r="RN559" s="1"/>
  <c r="G39"/>
  <c r="G525" s="1"/>
  <c r="J559" s="1"/>
  <c r="F39"/>
  <c r="F525" s="1"/>
  <c r="I559" s="1"/>
  <c r="RL559" s="1"/>
  <c r="H38"/>
  <c r="H524" s="1"/>
  <c r="K558" s="1"/>
  <c r="G38"/>
  <c r="G524" s="1"/>
  <c r="J558" s="1"/>
  <c r="RM558" s="1"/>
  <c r="F38"/>
  <c r="F524" s="1"/>
  <c r="I558" s="1"/>
  <c r="H37"/>
  <c r="H523" s="1"/>
  <c r="K557" s="1"/>
  <c r="RN557" s="1"/>
  <c r="G37"/>
  <c r="G523" s="1"/>
  <c r="J557" s="1"/>
  <c r="H36"/>
  <c r="H522" s="1"/>
  <c r="K556" s="1"/>
  <c r="G36"/>
  <c r="G522" s="1"/>
  <c r="J556" s="1"/>
  <c r="RM556" s="1"/>
  <c r="F36"/>
  <c r="F522" s="1"/>
  <c r="I556" s="1"/>
  <c r="H35"/>
  <c r="H521" s="1"/>
  <c r="K555" s="1"/>
  <c r="RN555" s="1"/>
  <c r="G35"/>
  <c r="G521" s="1"/>
  <c r="J555" s="1"/>
  <c r="H34"/>
  <c r="H520" s="1"/>
  <c r="K554" s="1"/>
  <c r="G34"/>
  <c r="G520" s="1"/>
  <c r="J554" s="1"/>
  <c r="RM554" s="1"/>
  <c r="F34"/>
  <c r="F520" s="1"/>
  <c r="I554" s="1"/>
  <c r="H33"/>
  <c r="H519" s="1"/>
  <c r="K553" s="1"/>
  <c r="RN553" s="1"/>
  <c r="G33"/>
  <c r="G519" s="1"/>
  <c r="J553" s="1"/>
  <c r="F33"/>
  <c r="F519" s="1"/>
  <c r="I553" s="1"/>
  <c r="RL553" s="1"/>
  <c r="H32"/>
  <c r="H518" s="1"/>
  <c r="K552" s="1"/>
  <c r="G32"/>
  <c r="G518" s="1"/>
  <c r="J552" s="1"/>
  <c r="RM552" s="1"/>
  <c r="H30"/>
  <c r="H549" s="1"/>
  <c r="TA549" s="1"/>
  <c r="G30"/>
  <c r="G549" s="1"/>
  <c r="F30"/>
  <c r="F549" s="1"/>
  <c r="SY549" s="1"/>
  <c r="H29"/>
  <c r="H548" s="1"/>
  <c r="F29"/>
  <c r="F548" s="1"/>
  <c r="H28"/>
  <c r="H547" s="1"/>
  <c r="TA547" s="1"/>
  <c r="G28"/>
  <c r="G547" s="1"/>
  <c r="H27"/>
  <c r="H546" s="1"/>
  <c r="G26"/>
  <c r="G545" s="1"/>
  <c r="H25"/>
  <c r="H544" s="1"/>
  <c r="H24"/>
  <c r="H543" s="1"/>
  <c r="TA543" s="1"/>
  <c r="H23"/>
  <c r="H542" s="1"/>
  <c r="F23"/>
  <c r="F542" s="1"/>
  <c r="H21"/>
  <c r="H540" s="1"/>
  <c r="H19"/>
  <c r="H538" s="1"/>
  <c r="H17"/>
  <c r="H536" s="1"/>
  <c r="AVD551" l="1"/>
  <c r="AVE535"/>
  <c r="AVD535"/>
  <c r="AVC551"/>
  <c r="AVE551"/>
  <c r="AVC535"/>
  <c r="AJ536"/>
  <c r="ASU536"/>
  <c r="AUK536"/>
  <c r="ATP536"/>
  <c r="ARZ536"/>
  <c r="ARE536"/>
  <c r="AQJ536"/>
  <c r="APO536"/>
  <c r="AOT536"/>
  <c r="ANY536"/>
  <c r="AMI536"/>
  <c r="AND536"/>
  <c r="ALN536"/>
  <c r="AKS536"/>
  <c r="AJX536"/>
  <c r="AJC536"/>
  <c r="AHM536"/>
  <c r="AGR536"/>
  <c r="AIH536"/>
  <c r="AFB536"/>
  <c r="ADL536"/>
  <c r="ABV536"/>
  <c r="YP536"/>
  <c r="XU536"/>
  <c r="WZ536"/>
  <c r="VJ536"/>
  <c r="UO536"/>
  <c r="AFW536"/>
  <c r="AEG536"/>
  <c r="ACQ536"/>
  <c r="ABA536"/>
  <c r="AAF536"/>
  <c r="ZK536"/>
  <c r="WE536"/>
  <c r="TT536"/>
  <c r="ASW536"/>
  <c r="AUM536"/>
  <c r="ATR536"/>
  <c r="ASB536"/>
  <c r="ARG536"/>
  <c r="AQL536"/>
  <c r="APQ536"/>
  <c r="AOV536"/>
  <c r="AOA536"/>
  <c r="AMK536"/>
  <c r="ALP536"/>
  <c r="AKU536"/>
  <c r="AJZ536"/>
  <c r="AJE536"/>
  <c r="AHO536"/>
  <c r="AGT536"/>
  <c r="ANF536"/>
  <c r="AIJ536"/>
  <c r="AFY536"/>
  <c r="AFD536"/>
  <c r="ADN536"/>
  <c r="ABX536"/>
  <c r="YR536"/>
  <c r="XW536"/>
  <c r="XB536"/>
  <c r="VL536"/>
  <c r="UQ536"/>
  <c r="AEI536"/>
  <c r="ACS536"/>
  <c r="ABC536"/>
  <c r="AAH536"/>
  <c r="ZM536"/>
  <c r="WG536"/>
  <c r="TV536"/>
  <c r="AUL537"/>
  <c r="ATQ537"/>
  <c r="ASV537"/>
  <c r="APP537"/>
  <c r="AOU537"/>
  <c r="ANZ537"/>
  <c r="ASA537"/>
  <c r="ARF537"/>
  <c r="AQK537"/>
  <c r="ANE537"/>
  <c r="AII537"/>
  <c r="AFX537"/>
  <c r="AMJ537"/>
  <c r="ALO537"/>
  <c r="AKT537"/>
  <c r="AJY537"/>
  <c r="AJD537"/>
  <c r="AHN537"/>
  <c r="AGS537"/>
  <c r="AEH537"/>
  <c r="ACR537"/>
  <c r="ABB537"/>
  <c r="AAG537"/>
  <c r="ZL537"/>
  <c r="WF537"/>
  <c r="TU537"/>
  <c r="AFC537"/>
  <c r="ADM537"/>
  <c r="ABW537"/>
  <c r="YQ537"/>
  <c r="XV537"/>
  <c r="XA537"/>
  <c r="VK537"/>
  <c r="UP537"/>
  <c r="AJ538"/>
  <c r="ASU538"/>
  <c r="AUK538"/>
  <c r="ATP538"/>
  <c r="ARZ538"/>
  <c r="ARE538"/>
  <c r="AQJ538"/>
  <c r="AND538"/>
  <c r="APO538"/>
  <c r="AOT538"/>
  <c r="ANY538"/>
  <c r="AMI538"/>
  <c r="ALN538"/>
  <c r="AKS538"/>
  <c r="AJX538"/>
  <c r="AJC538"/>
  <c r="AHM538"/>
  <c r="AGR538"/>
  <c r="AIH538"/>
  <c r="AFB538"/>
  <c r="ADL538"/>
  <c r="ABV538"/>
  <c r="YP538"/>
  <c r="XU538"/>
  <c r="WZ538"/>
  <c r="VJ538"/>
  <c r="UO538"/>
  <c r="AFW538"/>
  <c r="AEG538"/>
  <c r="ACQ538"/>
  <c r="ABA538"/>
  <c r="AAF538"/>
  <c r="ZK538"/>
  <c r="WE538"/>
  <c r="TT538"/>
  <c r="ASW538"/>
  <c r="AUM538"/>
  <c r="ATR538"/>
  <c r="ASB538"/>
  <c r="ARG538"/>
  <c r="AQL538"/>
  <c r="ANF538"/>
  <c r="APQ538"/>
  <c r="AOV538"/>
  <c r="AOA538"/>
  <c r="AMK538"/>
  <c r="ALP538"/>
  <c r="AKU538"/>
  <c r="AJZ538"/>
  <c r="AJE538"/>
  <c r="AHO538"/>
  <c r="AGT538"/>
  <c r="AIJ538"/>
  <c r="AFY538"/>
  <c r="AFD538"/>
  <c r="ADN538"/>
  <c r="ABX538"/>
  <c r="YR538"/>
  <c r="XW538"/>
  <c r="XB538"/>
  <c r="VL538"/>
  <c r="UQ538"/>
  <c r="AEI538"/>
  <c r="ACS538"/>
  <c r="ABC538"/>
  <c r="AAH538"/>
  <c r="ZM538"/>
  <c r="WG538"/>
  <c r="TV538"/>
  <c r="AUL539"/>
  <c r="ATQ539"/>
  <c r="ASV539"/>
  <c r="APP539"/>
  <c r="AOU539"/>
  <c r="ANZ539"/>
  <c r="ASA539"/>
  <c r="ARF539"/>
  <c r="AQK539"/>
  <c r="ANE539"/>
  <c r="AII539"/>
  <c r="AFX539"/>
  <c r="AMJ539"/>
  <c r="ALO539"/>
  <c r="AKT539"/>
  <c r="AJY539"/>
  <c r="AJD539"/>
  <c r="AHN539"/>
  <c r="AGS539"/>
  <c r="AEH539"/>
  <c r="ACR539"/>
  <c r="ABB539"/>
  <c r="AAG539"/>
  <c r="ZL539"/>
  <c r="WF539"/>
  <c r="TU539"/>
  <c r="AFC539"/>
  <c r="ADM539"/>
  <c r="ABW539"/>
  <c r="YQ539"/>
  <c r="XV539"/>
  <c r="XA539"/>
  <c r="VK539"/>
  <c r="UP539"/>
  <c r="AJ540"/>
  <c r="ASU540"/>
  <c r="AUK540"/>
  <c r="ATP540"/>
  <c r="ARZ540"/>
  <c r="ARE540"/>
  <c r="AQJ540"/>
  <c r="AND540"/>
  <c r="APO540"/>
  <c r="AOT540"/>
  <c r="ANY540"/>
  <c r="AMI540"/>
  <c r="ALN540"/>
  <c r="AKS540"/>
  <c r="AJX540"/>
  <c r="AJC540"/>
  <c r="AHM540"/>
  <c r="AGR540"/>
  <c r="AIH540"/>
  <c r="AFB540"/>
  <c r="ADL540"/>
  <c r="ABV540"/>
  <c r="YP540"/>
  <c r="XU540"/>
  <c r="WZ540"/>
  <c r="VJ540"/>
  <c r="UO540"/>
  <c r="AFW540"/>
  <c r="AEG540"/>
  <c r="ACQ540"/>
  <c r="ABA540"/>
  <c r="AAF540"/>
  <c r="ZK540"/>
  <c r="WE540"/>
  <c r="TT540"/>
  <c r="ASW540"/>
  <c r="AUM540"/>
  <c r="ATR540"/>
  <c r="ASB540"/>
  <c r="ARG540"/>
  <c r="AQL540"/>
  <c r="ANF540"/>
  <c r="APQ540"/>
  <c r="AOV540"/>
  <c r="AOA540"/>
  <c r="AMK540"/>
  <c r="ALP540"/>
  <c r="AKU540"/>
  <c r="AJZ540"/>
  <c r="AJE540"/>
  <c r="AHO540"/>
  <c r="AGT540"/>
  <c r="AIJ540"/>
  <c r="AFY540"/>
  <c r="AFD540"/>
  <c r="ADN540"/>
  <c r="ABX540"/>
  <c r="YR540"/>
  <c r="XW540"/>
  <c r="XB540"/>
  <c r="VL540"/>
  <c r="UQ540"/>
  <c r="AEI540"/>
  <c r="ACS540"/>
  <c r="ABC540"/>
  <c r="AAH540"/>
  <c r="ZM540"/>
  <c r="WG540"/>
  <c r="TV540"/>
  <c r="AUL541"/>
  <c r="ATQ541"/>
  <c r="ASV541"/>
  <c r="APP541"/>
  <c r="AOU541"/>
  <c r="ANZ541"/>
  <c r="ASA541"/>
  <c r="ARF541"/>
  <c r="AQK541"/>
  <c r="ANE541"/>
  <c r="AII541"/>
  <c r="AFX541"/>
  <c r="AMJ541"/>
  <c r="ALO541"/>
  <c r="AKT541"/>
  <c r="AJY541"/>
  <c r="AJD541"/>
  <c r="AHN541"/>
  <c r="AGS541"/>
  <c r="AEH541"/>
  <c r="ACR541"/>
  <c r="ABB541"/>
  <c r="AAG541"/>
  <c r="ZL541"/>
  <c r="WF541"/>
  <c r="TU541"/>
  <c r="AFC541"/>
  <c r="ADM541"/>
  <c r="ABW541"/>
  <c r="YQ541"/>
  <c r="XV541"/>
  <c r="XA541"/>
  <c r="VK541"/>
  <c r="UP541"/>
  <c r="DP542"/>
  <c r="ASU542"/>
  <c r="AUK542"/>
  <c r="ATP542"/>
  <c r="ARZ542"/>
  <c r="ARE542"/>
  <c r="AQJ542"/>
  <c r="AND542"/>
  <c r="APO542"/>
  <c r="AOT542"/>
  <c r="ANY542"/>
  <c r="AMI542"/>
  <c r="ALN542"/>
  <c r="AKS542"/>
  <c r="AJX542"/>
  <c r="AJC542"/>
  <c r="AHM542"/>
  <c r="AGR542"/>
  <c r="AIH542"/>
  <c r="AFB542"/>
  <c r="ADL542"/>
  <c r="ABV542"/>
  <c r="YP542"/>
  <c r="XU542"/>
  <c r="WZ542"/>
  <c r="VJ542"/>
  <c r="UO542"/>
  <c r="AFW542"/>
  <c r="AEG542"/>
  <c r="ACQ542"/>
  <c r="ABA542"/>
  <c r="AAF542"/>
  <c r="ZK542"/>
  <c r="WE542"/>
  <c r="TT542"/>
  <c r="ASW542"/>
  <c r="AUM542"/>
  <c r="ATR542"/>
  <c r="ASB542"/>
  <c r="ARG542"/>
  <c r="AQL542"/>
  <c r="ANF542"/>
  <c r="APQ542"/>
  <c r="AOV542"/>
  <c r="AOA542"/>
  <c r="AMK542"/>
  <c r="ALP542"/>
  <c r="AKU542"/>
  <c r="AJZ542"/>
  <c r="AJE542"/>
  <c r="AHO542"/>
  <c r="AGT542"/>
  <c r="AIJ542"/>
  <c r="AFY542"/>
  <c r="AFD542"/>
  <c r="ADN542"/>
  <c r="ABX542"/>
  <c r="YR542"/>
  <c r="XW542"/>
  <c r="XB542"/>
  <c r="VL542"/>
  <c r="UQ542"/>
  <c r="AEI542"/>
  <c r="ACS542"/>
  <c r="ABC542"/>
  <c r="AAH542"/>
  <c r="ZM542"/>
  <c r="WG542"/>
  <c r="TV542"/>
  <c r="AUL543"/>
  <c r="ATQ543"/>
  <c r="ASV543"/>
  <c r="APP543"/>
  <c r="AOU543"/>
  <c r="ANZ543"/>
  <c r="ASA543"/>
  <c r="ARF543"/>
  <c r="AQK543"/>
  <c r="ANE543"/>
  <c r="AII543"/>
  <c r="AFX543"/>
  <c r="AMJ543"/>
  <c r="ALO543"/>
  <c r="AKT543"/>
  <c r="AJY543"/>
  <c r="AJD543"/>
  <c r="AHN543"/>
  <c r="AGS543"/>
  <c r="AEH543"/>
  <c r="ACR543"/>
  <c r="ABB543"/>
  <c r="AAG543"/>
  <c r="ZL543"/>
  <c r="WF543"/>
  <c r="TU543"/>
  <c r="AFC543"/>
  <c r="ADM543"/>
  <c r="ABW543"/>
  <c r="YQ543"/>
  <c r="XV543"/>
  <c r="XA543"/>
  <c r="VK543"/>
  <c r="UP543"/>
  <c r="AJ544"/>
  <c r="ASU544"/>
  <c r="AUK544"/>
  <c r="ATP544"/>
  <c r="ARZ544"/>
  <c r="ARE544"/>
  <c r="AQJ544"/>
  <c r="AND544"/>
  <c r="APO544"/>
  <c r="AOT544"/>
  <c r="ANY544"/>
  <c r="AMI544"/>
  <c r="ALN544"/>
  <c r="AKS544"/>
  <c r="AJX544"/>
  <c r="AJC544"/>
  <c r="AHM544"/>
  <c r="AGR544"/>
  <c r="AIH544"/>
  <c r="AFB544"/>
  <c r="ADL544"/>
  <c r="ABV544"/>
  <c r="YP544"/>
  <c r="XU544"/>
  <c r="WZ544"/>
  <c r="VJ544"/>
  <c r="UO544"/>
  <c r="AFW544"/>
  <c r="AEG544"/>
  <c r="ACQ544"/>
  <c r="ABA544"/>
  <c r="AAF544"/>
  <c r="ZK544"/>
  <c r="WE544"/>
  <c r="TT544"/>
  <c r="ASW544"/>
  <c r="AUM544"/>
  <c r="ATR544"/>
  <c r="ASB544"/>
  <c r="ARG544"/>
  <c r="AQL544"/>
  <c r="ANF544"/>
  <c r="APQ544"/>
  <c r="AOV544"/>
  <c r="AOA544"/>
  <c r="AMK544"/>
  <c r="ALP544"/>
  <c r="AKU544"/>
  <c r="AJZ544"/>
  <c r="AJE544"/>
  <c r="AHO544"/>
  <c r="AGT544"/>
  <c r="AIJ544"/>
  <c r="AFY544"/>
  <c r="AFD544"/>
  <c r="ADN544"/>
  <c r="ABX544"/>
  <c r="YR544"/>
  <c r="XW544"/>
  <c r="XB544"/>
  <c r="VL544"/>
  <c r="UQ544"/>
  <c r="AEI544"/>
  <c r="ACS544"/>
  <c r="ABC544"/>
  <c r="AAH544"/>
  <c r="ZM544"/>
  <c r="WG544"/>
  <c r="TV544"/>
  <c r="AUL545"/>
  <c r="ATQ545"/>
  <c r="ASV545"/>
  <c r="APP545"/>
  <c r="AOU545"/>
  <c r="ANZ545"/>
  <c r="ASA545"/>
  <c r="ARF545"/>
  <c r="AQK545"/>
  <c r="ANE545"/>
  <c r="ALO545"/>
  <c r="AII545"/>
  <c r="AFX545"/>
  <c r="AMJ545"/>
  <c r="AKT545"/>
  <c r="AJY545"/>
  <c r="AJD545"/>
  <c r="AHN545"/>
  <c r="AGS545"/>
  <c r="AEH545"/>
  <c r="ACR545"/>
  <c r="ABB545"/>
  <c r="AAG545"/>
  <c r="ZL545"/>
  <c r="WF545"/>
  <c r="TU545"/>
  <c r="AFC545"/>
  <c r="ADM545"/>
  <c r="ABW545"/>
  <c r="YQ545"/>
  <c r="XV545"/>
  <c r="XA545"/>
  <c r="VK545"/>
  <c r="UP545"/>
  <c r="AJ546"/>
  <c r="ASU546"/>
  <c r="AUK546"/>
  <c r="ATP546"/>
  <c r="ARZ546"/>
  <c r="ARE546"/>
  <c r="AQJ546"/>
  <c r="AND546"/>
  <c r="APO546"/>
  <c r="AOT546"/>
  <c r="ANY546"/>
  <c r="AMI546"/>
  <c r="ALN546"/>
  <c r="AKS546"/>
  <c r="AJX546"/>
  <c r="AJC546"/>
  <c r="AHM546"/>
  <c r="AGR546"/>
  <c r="AIH546"/>
  <c r="AFB546"/>
  <c r="ADL546"/>
  <c r="ABV546"/>
  <c r="YP546"/>
  <c r="XU546"/>
  <c r="WZ546"/>
  <c r="VJ546"/>
  <c r="UO546"/>
  <c r="AFW546"/>
  <c r="AEG546"/>
  <c r="ACQ546"/>
  <c r="ABA546"/>
  <c r="AAF546"/>
  <c r="ZK546"/>
  <c r="WE546"/>
  <c r="TT546"/>
  <c r="ASW546"/>
  <c r="AUM546"/>
  <c r="ATR546"/>
  <c r="ASB546"/>
  <c r="ARG546"/>
  <c r="AQL546"/>
  <c r="ANF546"/>
  <c r="APQ546"/>
  <c r="AOV546"/>
  <c r="AOA546"/>
  <c r="AMK546"/>
  <c r="ALP546"/>
  <c r="AKU546"/>
  <c r="AJZ546"/>
  <c r="AJE546"/>
  <c r="AHO546"/>
  <c r="AGT546"/>
  <c r="AIJ546"/>
  <c r="AFY546"/>
  <c r="AFD546"/>
  <c r="ADN546"/>
  <c r="ABX546"/>
  <c r="YR546"/>
  <c r="XW546"/>
  <c r="XB546"/>
  <c r="VL546"/>
  <c r="UQ546"/>
  <c r="AEI546"/>
  <c r="ACS546"/>
  <c r="ABC546"/>
  <c r="AAH546"/>
  <c r="ZM546"/>
  <c r="WG546"/>
  <c r="TV546"/>
  <c r="AUL547"/>
  <c r="ATQ547"/>
  <c r="ASV547"/>
  <c r="APP547"/>
  <c r="AOU547"/>
  <c r="ANZ547"/>
  <c r="ASA547"/>
  <c r="ARF547"/>
  <c r="AQK547"/>
  <c r="ANE547"/>
  <c r="ALO547"/>
  <c r="AII547"/>
  <c r="AFX547"/>
  <c r="AMJ547"/>
  <c r="AKT547"/>
  <c r="AJY547"/>
  <c r="AJD547"/>
  <c r="AHN547"/>
  <c r="AGS547"/>
  <c r="AEH547"/>
  <c r="ACR547"/>
  <c r="ABB547"/>
  <c r="AAG547"/>
  <c r="ZL547"/>
  <c r="WF547"/>
  <c r="TU547"/>
  <c r="AFC547"/>
  <c r="ADM547"/>
  <c r="ABW547"/>
  <c r="YQ547"/>
  <c r="XV547"/>
  <c r="XA547"/>
  <c r="VK547"/>
  <c r="UP547"/>
  <c r="AJ548"/>
  <c r="ASU548"/>
  <c r="AUK548"/>
  <c r="ATP548"/>
  <c r="ARZ548"/>
  <c r="ARE548"/>
  <c r="AQJ548"/>
  <c r="AND548"/>
  <c r="APO548"/>
  <c r="AOT548"/>
  <c r="ANY548"/>
  <c r="AMI548"/>
  <c r="ALN548"/>
  <c r="AKS548"/>
  <c r="AJX548"/>
  <c r="AJC548"/>
  <c r="AHM548"/>
  <c r="AGR548"/>
  <c r="AIH548"/>
  <c r="AFB548"/>
  <c r="ADL548"/>
  <c r="ABV548"/>
  <c r="YP548"/>
  <c r="XU548"/>
  <c r="WZ548"/>
  <c r="VJ548"/>
  <c r="UO548"/>
  <c r="AFW548"/>
  <c r="AEG548"/>
  <c r="ACQ548"/>
  <c r="ABA548"/>
  <c r="AAF548"/>
  <c r="ZK548"/>
  <c r="WE548"/>
  <c r="TT548"/>
  <c r="ASW548"/>
  <c r="AUM548"/>
  <c r="ATR548"/>
  <c r="ASB548"/>
  <c r="ARG548"/>
  <c r="AQL548"/>
  <c r="ANF548"/>
  <c r="APQ548"/>
  <c r="AOV548"/>
  <c r="AOA548"/>
  <c r="AMK548"/>
  <c r="ALP548"/>
  <c r="AKU548"/>
  <c r="AJZ548"/>
  <c r="AJE548"/>
  <c r="AHO548"/>
  <c r="AGT548"/>
  <c r="AIJ548"/>
  <c r="AFY548"/>
  <c r="AFD548"/>
  <c r="ADN548"/>
  <c r="ABX548"/>
  <c r="YR548"/>
  <c r="XW548"/>
  <c r="XB548"/>
  <c r="VL548"/>
  <c r="UQ548"/>
  <c r="AEI548"/>
  <c r="ACS548"/>
  <c r="ABC548"/>
  <c r="AAH548"/>
  <c r="ZM548"/>
  <c r="WG548"/>
  <c r="TV548"/>
  <c r="AUL549"/>
  <c r="ATQ549"/>
  <c r="ASV549"/>
  <c r="APP549"/>
  <c r="AOU549"/>
  <c r="ANZ549"/>
  <c r="ASA549"/>
  <c r="ARF549"/>
  <c r="AQK549"/>
  <c r="ANE549"/>
  <c r="ALO549"/>
  <c r="AII549"/>
  <c r="AFX549"/>
  <c r="AMJ549"/>
  <c r="AKT549"/>
  <c r="AJY549"/>
  <c r="AJD549"/>
  <c r="AHN549"/>
  <c r="AGS549"/>
  <c r="AEH549"/>
  <c r="ACR549"/>
  <c r="ABB549"/>
  <c r="AAG549"/>
  <c r="ZL549"/>
  <c r="WF549"/>
  <c r="TU549"/>
  <c r="AFC549"/>
  <c r="ADM549"/>
  <c r="ABW549"/>
  <c r="YQ549"/>
  <c r="XV549"/>
  <c r="XA549"/>
  <c r="VK549"/>
  <c r="UP549"/>
  <c r="AUN552"/>
  <c r="ATS552"/>
  <c r="ASX552"/>
  <c r="ARH552"/>
  <c r="AQM552"/>
  <c r="APR552"/>
  <c r="ASC552"/>
  <c r="AOW552"/>
  <c r="AOB552"/>
  <c r="ANG552"/>
  <c r="AML552"/>
  <c r="AKV552"/>
  <c r="AKA552"/>
  <c r="AJF552"/>
  <c r="AIK552"/>
  <c r="AGU552"/>
  <c r="AFZ552"/>
  <c r="ALQ552"/>
  <c r="AFE552"/>
  <c r="AEJ552"/>
  <c r="ACT552"/>
  <c r="ABD552"/>
  <c r="XX552"/>
  <c r="XC552"/>
  <c r="WH552"/>
  <c r="AHP552"/>
  <c r="ADO552"/>
  <c r="ABY552"/>
  <c r="AAI552"/>
  <c r="ZN552"/>
  <c r="YS552"/>
  <c r="VM552"/>
  <c r="UR552"/>
  <c r="TW552"/>
  <c r="AUP552"/>
  <c r="ATU552"/>
  <c r="ASZ552"/>
  <c r="ARJ552"/>
  <c r="AQO552"/>
  <c r="APT552"/>
  <c r="ASE552"/>
  <c r="AOY552"/>
  <c r="AOD552"/>
  <c r="ANI552"/>
  <c r="ALS552"/>
  <c r="AKX552"/>
  <c r="AKC552"/>
  <c r="AJH552"/>
  <c r="AIM552"/>
  <c r="AGW552"/>
  <c r="AGB552"/>
  <c r="AMN552"/>
  <c r="AHR552"/>
  <c r="AFG552"/>
  <c r="AEL552"/>
  <c r="ACV552"/>
  <c r="ABF552"/>
  <c r="XZ552"/>
  <c r="XE552"/>
  <c r="WJ552"/>
  <c r="ADQ552"/>
  <c r="ACA552"/>
  <c r="AAK552"/>
  <c r="ZP552"/>
  <c r="YU552"/>
  <c r="VO552"/>
  <c r="UT552"/>
  <c r="TY552"/>
  <c r="AUO553"/>
  <c r="ATT553"/>
  <c r="ASY553"/>
  <c r="ARI553"/>
  <c r="AQN553"/>
  <c r="APS553"/>
  <c r="ASD553"/>
  <c r="AOX553"/>
  <c r="AOC553"/>
  <c r="ANH553"/>
  <c r="AMM553"/>
  <c r="AKW553"/>
  <c r="AKB553"/>
  <c r="AJG553"/>
  <c r="AIL553"/>
  <c r="AGV553"/>
  <c r="AGA553"/>
  <c r="ALR553"/>
  <c r="AFF553"/>
  <c r="AEK553"/>
  <c r="ACU553"/>
  <c r="ABE553"/>
  <c r="XY553"/>
  <c r="XD553"/>
  <c r="WI553"/>
  <c r="AHQ553"/>
  <c r="ADP553"/>
  <c r="ABZ553"/>
  <c r="AAJ553"/>
  <c r="ZO553"/>
  <c r="YT553"/>
  <c r="VN553"/>
  <c r="US553"/>
  <c r="TX553"/>
  <c r="AUN554"/>
  <c r="ATS554"/>
  <c r="ASX554"/>
  <c r="ARH554"/>
  <c r="AQM554"/>
  <c r="APR554"/>
  <c r="ASC554"/>
  <c r="AOW554"/>
  <c r="AOB554"/>
  <c r="ANG554"/>
  <c r="ALQ554"/>
  <c r="AKV554"/>
  <c r="AKA554"/>
  <c r="AJF554"/>
  <c r="AIK554"/>
  <c r="AGU554"/>
  <c r="AFZ554"/>
  <c r="AML554"/>
  <c r="AHP554"/>
  <c r="AFE554"/>
  <c r="AEJ554"/>
  <c r="ACT554"/>
  <c r="ABD554"/>
  <c r="XX554"/>
  <c r="XC554"/>
  <c r="WH554"/>
  <c r="ADO554"/>
  <c r="ABY554"/>
  <c r="AAI554"/>
  <c r="ZN554"/>
  <c r="YS554"/>
  <c r="VM554"/>
  <c r="UR554"/>
  <c r="TW554"/>
  <c r="CZ554"/>
  <c r="AUP554"/>
  <c r="ATU554"/>
  <c r="ASZ554"/>
  <c r="ARJ554"/>
  <c r="AQO554"/>
  <c r="APT554"/>
  <c r="ASE554"/>
  <c r="AOY554"/>
  <c r="AOD554"/>
  <c r="ANI554"/>
  <c r="AMN554"/>
  <c r="AKX554"/>
  <c r="AKC554"/>
  <c r="AJH554"/>
  <c r="AIM554"/>
  <c r="AGW554"/>
  <c r="AGB554"/>
  <c r="ALS554"/>
  <c r="AFG554"/>
  <c r="AEL554"/>
  <c r="ACV554"/>
  <c r="ABF554"/>
  <c r="XZ554"/>
  <c r="XE554"/>
  <c r="WJ554"/>
  <c r="AHR554"/>
  <c r="ADQ554"/>
  <c r="ACA554"/>
  <c r="AAK554"/>
  <c r="ZP554"/>
  <c r="YU554"/>
  <c r="VO554"/>
  <c r="UT554"/>
  <c r="TY554"/>
  <c r="AUO555"/>
  <c r="ATT555"/>
  <c r="ASY555"/>
  <c r="ASD555"/>
  <c r="ARI555"/>
  <c r="AQN555"/>
  <c r="APS555"/>
  <c r="AOX555"/>
  <c r="AOC555"/>
  <c r="ANH555"/>
  <c r="ALR555"/>
  <c r="AKW555"/>
  <c r="AKB555"/>
  <c r="AJG555"/>
  <c r="AIL555"/>
  <c r="AGV555"/>
  <c r="AGA555"/>
  <c r="AMM555"/>
  <c r="AHQ555"/>
  <c r="AFF555"/>
  <c r="AEK555"/>
  <c r="ACU555"/>
  <c r="ABE555"/>
  <c r="XY555"/>
  <c r="XD555"/>
  <c r="WI555"/>
  <c r="ADP555"/>
  <c r="ABZ555"/>
  <c r="AAJ555"/>
  <c r="ZO555"/>
  <c r="YT555"/>
  <c r="VN555"/>
  <c r="US555"/>
  <c r="TX555"/>
  <c r="TC555"/>
  <c r="ASC556"/>
  <c r="AUN556"/>
  <c r="ATS556"/>
  <c r="ASX556"/>
  <c r="ARH556"/>
  <c r="AQM556"/>
  <c r="APR556"/>
  <c r="AOW556"/>
  <c r="AOB556"/>
  <c r="ANG556"/>
  <c r="AML556"/>
  <c r="AKV556"/>
  <c r="AKA556"/>
  <c r="AJF556"/>
  <c r="AIK556"/>
  <c r="AGU556"/>
  <c r="AFZ556"/>
  <c r="ALQ556"/>
  <c r="AFE556"/>
  <c r="AEJ556"/>
  <c r="ACT556"/>
  <c r="ABD556"/>
  <c r="XX556"/>
  <c r="XC556"/>
  <c r="WH556"/>
  <c r="AHP556"/>
  <c r="ADO556"/>
  <c r="ABY556"/>
  <c r="AAI556"/>
  <c r="ZN556"/>
  <c r="YS556"/>
  <c r="VM556"/>
  <c r="UR556"/>
  <c r="TW556"/>
  <c r="TB556"/>
  <c r="ASE556"/>
  <c r="AUP556"/>
  <c r="ATU556"/>
  <c r="ASZ556"/>
  <c r="ARJ556"/>
  <c r="AQO556"/>
  <c r="APT556"/>
  <c r="AOY556"/>
  <c r="AOD556"/>
  <c r="ANI556"/>
  <c r="ALS556"/>
  <c r="AKX556"/>
  <c r="AKC556"/>
  <c r="AJH556"/>
  <c r="AIM556"/>
  <c r="AGW556"/>
  <c r="AGB556"/>
  <c r="AMN556"/>
  <c r="AHR556"/>
  <c r="AFG556"/>
  <c r="AEL556"/>
  <c r="ACV556"/>
  <c r="ABF556"/>
  <c r="XZ556"/>
  <c r="XE556"/>
  <c r="WJ556"/>
  <c r="ADQ556"/>
  <c r="ACA556"/>
  <c r="AAK556"/>
  <c r="ZP556"/>
  <c r="YU556"/>
  <c r="VO556"/>
  <c r="UT556"/>
  <c r="TY556"/>
  <c r="TD556"/>
  <c r="CY557"/>
  <c r="ASD557"/>
  <c r="AUO557"/>
  <c r="ATT557"/>
  <c r="ASY557"/>
  <c r="ARI557"/>
  <c r="AQN557"/>
  <c r="APS557"/>
  <c r="AOX557"/>
  <c r="AOC557"/>
  <c r="ANH557"/>
  <c r="AMM557"/>
  <c r="AKW557"/>
  <c r="AKB557"/>
  <c r="AJG557"/>
  <c r="AIL557"/>
  <c r="AGV557"/>
  <c r="AGA557"/>
  <c r="ALR557"/>
  <c r="AFF557"/>
  <c r="AEK557"/>
  <c r="ACU557"/>
  <c r="ABE557"/>
  <c r="XY557"/>
  <c r="XD557"/>
  <c r="WI557"/>
  <c r="AHQ557"/>
  <c r="ADP557"/>
  <c r="ABZ557"/>
  <c r="AAJ557"/>
  <c r="ZO557"/>
  <c r="YT557"/>
  <c r="VN557"/>
  <c r="US557"/>
  <c r="TX557"/>
  <c r="TC557"/>
  <c r="ASC558"/>
  <c r="AUN558"/>
  <c r="ATS558"/>
  <c r="ASX558"/>
  <c r="ARH558"/>
  <c r="AQM558"/>
  <c r="APR558"/>
  <c r="AOW558"/>
  <c r="AOB558"/>
  <c r="ANG558"/>
  <c r="ALQ558"/>
  <c r="AKV558"/>
  <c r="AKA558"/>
  <c r="AJF558"/>
  <c r="AIK558"/>
  <c r="AGU558"/>
  <c r="AFZ558"/>
  <c r="AML558"/>
  <c r="AHP558"/>
  <c r="AFE558"/>
  <c r="AEJ558"/>
  <c r="ACT558"/>
  <c r="ABD558"/>
  <c r="XX558"/>
  <c r="XC558"/>
  <c r="WH558"/>
  <c r="ADO558"/>
  <c r="ABY558"/>
  <c r="AAI558"/>
  <c r="ZN558"/>
  <c r="YS558"/>
  <c r="VM558"/>
  <c r="UR558"/>
  <c r="TW558"/>
  <c r="TB558"/>
  <c r="ASE558"/>
  <c r="AUP558"/>
  <c r="ATU558"/>
  <c r="ASZ558"/>
  <c r="ARJ558"/>
  <c r="AQO558"/>
  <c r="APT558"/>
  <c r="AOY558"/>
  <c r="AOD558"/>
  <c r="ANI558"/>
  <c r="AMN558"/>
  <c r="AKX558"/>
  <c r="AKC558"/>
  <c r="AJH558"/>
  <c r="AIM558"/>
  <c r="AGW558"/>
  <c r="AGB558"/>
  <c r="ALS558"/>
  <c r="AFG558"/>
  <c r="AEL558"/>
  <c r="ACV558"/>
  <c r="ABF558"/>
  <c r="XZ558"/>
  <c r="XE558"/>
  <c r="WJ558"/>
  <c r="AHR558"/>
  <c r="ADQ558"/>
  <c r="ACA558"/>
  <c r="AAK558"/>
  <c r="ZP558"/>
  <c r="YU558"/>
  <c r="VO558"/>
  <c r="UT558"/>
  <c r="TY558"/>
  <c r="TD558"/>
  <c r="ASD559"/>
  <c r="AUO559"/>
  <c r="ATT559"/>
  <c r="ASY559"/>
  <c r="ARI559"/>
  <c r="AQN559"/>
  <c r="APS559"/>
  <c r="AOX559"/>
  <c r="AOC559"/>
  <c r="ANH559"/>
  <c r="ALR559"/>
  <c r="AKW559"/>
  <c r="AKB559"/>
  <c r="AJG559"/>
  <c r="AIL559"/>
  <c r="AGV559"/>
  <c r="AGA559"/>
  <c r="AMM559"/>
  <c r="AHQ559"/>
  <c r="AFF559"/>
  <c r="AEK559"/>
  <c r="ACU559"/>
  <c r="ABE559"/>
  <c r="XY559"/>
  <c r="XD559"/>
  <c r="WI559"/>
  <c r="ADP559"/>
  <c r="ABZ559"/>
  <c r="AAJ559"/>
  <c r="ZO559"/>
  <c r="YT559"/>
  <c r="VN559"/>
  <c r="US559"/>
  <c r="TX559"/>
  <c r="TC559"/>
  <c r="CX560"/>
  <c r="ASC560"/>
  <c r="AUN560"/>
  <c r="ATS560"/>
  <c r="ASX560"/>
  <c r="ARH560"/>
  <c r="AQM560"/>
  <c r="APR560"/>
  <c r="AOW560"/>
  <c r="AOB560"/>
  <c r="ANG560"/>
  <c r="AML560"/>
  <c r="AKV560"/>
  <c r="AKA560"/>
  <c r="AJF560"/>
  <c r="AIK560"/>
  <c r="AGU560"/>
  <c r="AFZ560"/>
  <c r="ALQ560"/>
  <c r="AFE560"/>
  <c r="AEJ560"/>
  <c r="ACT560"/>
  <c r="ABD560"/>
  <c r="XX560"/>
  <c r="XC560"/>
  <c r="WH560"/>
  <c r="AHP560"/>
  <c r="ADO560"/>
  <c r="ABY560"/>
  <c r="AAI560"/>
  <c r="ZN560"/>
  <c r="YS560"/>
  <c r="VM560"/>
  <c r="UR560"/>
  <c r="TW560"/>
  <c r="TB560"/>
  <c r="ASE560"/>
  <c r="AUP560"/>
  <c r="ATU560"/>
  <c r="ASZ560"/>
  <c r="ARJ560"/>
  <c r="AQO560"/>
  <c r="APT560"/>
  <c r="AOY560"/>
  <c r="AOD560"/>
  <c r="ANI560"/>
  <c r="ALS560"/>
  <c r="AKX560"/>
  <c r="AKC560"/>
  <c r="AJH560"/>
  <c r="AIM560"/>
  <c r="AGW560"/>
  <c r="AGB560"/>
  <c r="AMN560"/>
  <c r="AHR560"/>
  <c r="AFG560"/>
  <c r="AEL560"/>
  <c r="ACV560"/>
  <c r="ABF560"/>
  <c r="XZ560"/>
  <c r="XE560"/>
  <c r="WJ560"/>
  <c r="ADQ560"/>
  <c r="ACA560"/>
  <c r="AAK560"/>
  <c r="ZP560"/>
  <c r="YU560"/>
  <c r="VO560"/>
  <c r="UT560"/>
  <c r="TY560"/>
  <c r="TD560"/>
  <c r="ASD561"/>
  <c r="AUO561"/>
  <c r="ATT561"/>
  <c r="ASY561"/>
  <c r="ARI561"/>
  <c r="AQN561"/>
  <c r="APS561"/>
  <c r="AOX561"/>
  <c r="AOC561"/>
  <c r="ANH561"/>
  <c r="AMM561"/>
  <c r="AKW561"/>
  <c r="AKB561"/>
  <c r="AJG561"/>
  <c r="AIL561"/>
  <c r="AGV561"/>
  <c r="AGA561"/>
  <c r="ALR561"/>
  <c r="AFF561"/>
  <c r="AEK561"/>
  <c r="ACU561"/>
  <c r="ABE561"/>
  <c r="XY561"/>
  <c r="XD561"/>
  <c r="WI561"/>
  <c r="AHQ561"/>
  <c r="ADP561"/>
  <c r="ABZ561"/>
  <c r="AAJ561"/>
  <c r="ZO561"/>
  <c r="YT561"/>
  <c r="VN561"/>
  <c r="US561"/>
  <c r="TX561"/>
  <c r="TC561"/>
  <c r="AUN536"/>
  <c r="ATS536"/>
  <c r="ASX536"/>
  <c r="APR536"/>
  <c r="AOW536"/>
  <c r="AOB536"/>
  <c r="ASC536"/>
  <c r="ARH536"/>
  <c r="AQM536"/>
  <c r="ANG536"/>
  <c r="AIK536"/>
  <c r="AFZ536"/>
  <c r="AML536"/>
  <c r="ALQ536"/>
  <c r="AKV536"/>
  <c r="AKA536"/>
  <c r="AJF536"/>
  <c r="AHP536"/>
  <c r="AGU536"/>
  <c r="AEJ536"/>
  <c r="ACT536"/>
  <c r="ABD536"/>
  <c r="AAI536"/>
  <c r="ZN536"/>
  <c r="WH536"/>
  <c r="TW536"/>
  <c r="AFE536"/>
  <c r="ADO536"/>
  <c r="ABY536"/>
  <c r="YS536"/>
  <c r="XX536"/>
  <c r="XC536"/>
  <c r="VM536"/>
  <c r="UR536"/>
  <c r="CZ536"/>
  <c r="AUP536"/>
  <c r="ATU536"/>
  <c r="ASZ536"/>
  <c r="APT536"/>
  <c r="AOY536"/>
  <c r="AOD536"/>
  <c r="ASE536"/>
  <c r="ARJ536"/>
  <c r="AQO536"/>
  <c r="ANI536"/>
  <c r="AMN536"/>
  <c r="AIM536"/>
  <c r="AGB536"/>
  <c r="ALS536"/>
  <c r="AKX536"/>
  <c r="AKC536"/>
  <c r="AJH536"/>
  <c r="AEL536"/>
  <c r="ACV536"/>
  <c r="ABF536"/>
  <c r="AAK536"/>
  <c r="ZP536"/>
  <c r="WJ536"/>
  <c r="TY536"/>
  <c r="AHR536"/>
  <c r="AGW536"/>
  <c r="AFG536"/>
  <c r="ADQ536"/>
  <c r="ACA536"/>
  <c r="YU536"/>
  <c r="XZ536"/>
  <c r="XE536"/>
  <c r="VO536"/>
  <c r="UT536"/>
  <c r="ASY537"/>
  <c r="AUO537"/>
  <c r="ATT537"/>
  <c r="ASD537"/>
  <c r="ARI537"/>
  <c r="AQN537"/>
  <c r="APS537"/>
  <c r="AOX537"/>
  <c r="AOC537"/>
  <c r="AMM537"/>
  <c r="ALR537"/>
  <c r="AKW537"/>
  <c r="AKB537"/>
  <c r="AJG537"/>
  <c r="AHQ537"/>
  <c r="AGV537"/>
  <c r="ANH537"/>
  <c r="AIL537"/>
  <c r="AGA537"/>
  <c r="AFF537"/>
  <c r="ADP537"/>
  <c r="ABZ537"/>
  <c r="YT537"/>
  <c r="XY537"/>
  <c r="XD537"/>
  <c r="VN537"/>
  <c r="US537"/>
  <c r="AEK537"/>
  <c r="ACU537"/>
  <c r="ABE537"/>
  <c r="AAJ537"/>
  <c r="ZO537"/>
  <c r="WI537"/>
  <c r="TX537"/>
  <c r="AUN538"/>
  <c r="ATS538"/>
  <c r="ASX538"/>
  <c r="APR538"/>
  <c r="AOW538"/>
  <c r="AOB538"/>
  <c r="ASC538"/>
  <c r="ARH538"/>
  <c r="AQM538"/>
  <c r="ANG538"/>
  <c r="AIK538"/>
  <c r="AFZ538"/>
  <c r="AML538"/>
  <c r="ALQ538"/>
  <c r="AKV538"/>
  <c r="AKA538"/>
  <c r="AJF538"/>
  <c r="AHP538"/>
  <c r="AGU538"/>
  <c r="AEJ538"/>
  <c r="ACT538"/>
  <c r="ABD538"/>
  <c r="AAI538"/>
  <c r="ZN538"/>
  <c r="WH538"/>
  <c r="TW538"/>
  <c r="AFE538"/>
  <c r="ADO538"/>
  <c r="ABY538"/>
  <c r="YS538"/>
  <c r="XX538"/>
  <c r="XC538"/>
  <c r="VM538"/>
  <c r="UR538"/>
  <c r="CZ538"/>
  <c r="AUP538"/>
  <c r="ATU538"/>
  <c r="ASZ538"/>
  <c r="APT538"/>
  <c r="AOY538"/>
  <c r="AOD538"/>
  <c r="ASE538"/>
  <c r="ARJ538"/>
  <c r="AQO538"/>
  <c r="ANI538"/>
  <c r="AMN538"/>
  <c r="AIM538"/>
  <c r="AGB538"/>
  <c r="ALS538"/>
  <c r="AKX538"/>
  <c r="AKC538"/>
  <c r="AJH538"/>
  <c r="AEL538"/>
  <c r="ACV538"/>
  <c r="ABF538"/>
  <c r="AAK538"/>
  <c r="ZP538"/>
  <c r="WJ538"/>
  <c r="TY538"/>
  <c r="AHR538"/>
  <c r="AGW538"/>
  <c r="AFG538"/>
  <c r="ADQ538"/>
  <c r="ACA538"/>
  <c r="YU538"/>
  <c r="XZ538"/>
  <c r="XE538"/>
  <c r="VO538"/>
  <c r="UT538"/>
  <c r="ASY539"/>
  <c r="AUO539"/>
  <c r="ATT539"/>
  <c r="ASD539"/>
  <c r="ARI539"/>
  <c r="AQN539"/>
  <c r="ANH539"/>
  <c r="APS539"/>
  <c r="AOX539"/>
  <c r="AOC539"/>
  <c r="AMM539"/>
  <c r="ALR539"/>
  <c r="AKW539"/>
  <c r="AKB539"/>
  <c r="AJG539"/>
  <c r="AHQ539"/>
  <c r="AGV539"/>
  <c r="AIL539"/>
  <c r="AGA539"/>
  <c r="AFF539"/>
  <c r="ADP539"/>
  <c r="ABZ539"/>
  <c r="YT539"/>
  <c r="XY539"/>
  <c r="XD539"/>
  <c r="VN539"/>
  <c r="US539"/>
  <c r="AEK539"/>
  <c r="ACU539"/>
  <c r="ABE539"/>
  <c r="AAJ539"/>
  <c r="ZO539"/>
  <c r="WI539"/>
  <c r="TX539"/>
  <c r="AUN540"/>
  <c r="ATS540"/>
  <c r="ASX540"/>
  <c r="APR540"/>
  <c r="AOW540"/>
  <c r="AOB540"/>
  <c r="ASC540"/>
  <c r="ARH540"/>
  <c r="AQM540"/>
  <c r="ANG540"/>
  <c r="AIK540"/>
  <c r="AFZ540"/>
  <c r="AML540"/>
  <c r="ALQ540"/>
  <c r="AKV540"/>
  <c r="AKA540"/>
  <c r="AJF540"/>
  <c r="AHP540"/>
  <c r="AGU540"/>
  <c r="AEJ540"/>
  <c r="ACT540"/>
  <c r="ABD540"/>
  <c r="AAI540"/>
  <c r="ZN540"/>
  <c r="WH540"/>
  <c r="TW540"/>
  <c r="AFE540"/>
  <c r="ADO540"/>
  <c r="ABY540"/>
  <c r="YS540"/>
  <c r="XX540"/>
  <c r="XC540"/>
  <c r="VM540"/>
  <c r="UR540"/>
  <c r="CZ540"/>
  <c r="AUP540"/>
  <c r="ATU540"/>
  <c r="ASZ540"/>
  <c r="APT540"/>
  <c r="AOY540"/>
  <c r="AOD540"/>
  <c r="ASE540"/>
  <c r="ARJ540"/>
  <c r="AQO540"/>
  <c r="ANI540"/>
  <c r="AMN540"/>
  <c r="AIM540"/>
  <c r="AGB540"/>
  <c r="ALS540"/>
  <c r="AKX540"/>
  <c r="AKC540"/>
  <c r="AJH540"/>
  <c r="AEL540"/>
  <c r="ACV540"/>
  <c r="ABF540"/>
  <c r="AAK540"/>
  <c r="ZP540"/>
  <c r="WJ540"/>
  <c r="TY540"/>
  <c r="AHR540"/>
  <c r="AGW540"/>
  <c r="AFG540"/>
  <c r="ADQ540"/>
  <c r="ACA540"/>
  <c r="YU540"/>
  <c r="XZ540"/>
  <c r="XE540"/>
  <c r="VO540"/>
  <c r="UT540"/>
  <c r="ASY541"/>
  <c r="AUO541"/>
  <c r="ATT541"/>
  <c r="ASD541"/>
  <c r="ARI541"/>
  <c r="AQN541"/>
  <c r="ANH541"/>
  <c r="APS541"/>
  <c r="AOX541"/>
  <c r="AOC541"/>
  <c r="AMM541"/>
  <c r="ALR541"/>
  <c r="AKW541"/>
  <c r="AKB541"/>
  <c r="AJG541"/>
  <c r="AHQ541"/>
  <c r="AGV541"/>
  <c r="AIL541"/>
  <c r="AGA541"/>
  <c r="AFF541"/>
  <c r="ADP541"/>
  <c r="ABZ541"/>
  <c r="YT541"/>
  <c r="XY541"/>
  <c r="XD541"/>
  <c r="VN541"/>
  <c r="US541"/>
  <c r="AEK541"/>
  <c r="ACU541"/>
  <c r="ABE541"/>
  <c r="AAJ541"/>
  <c r="ZO541"/>
  <c r="WI541"/>
  <c r="TX541"/>
  <c r="AUN542"/>
  <c r="ATS542"/>
  <c r="ASX542"/>
  <c r="APR542"/>
  <c r="AOW542"/>
  <c r="AOB542"/>
  <c r="ASC542"/>
  <c r="ARH542"/>
  <c r="AQM542"/>
  <c r="ANG542"/>
  <c r="AIK542"/>
  <c r="AFZ542"/>
  <c r="AML542"/>
  <c r="ALQ542"/>
  <c r="AKV542"/>
  <c r="AKA542"/>
  <c r="AJF542"/>
  <c r="AHP542"/>
  <c r="AGU542"/>
  <c r="AEJ542"/>
  <c r="ACT542"/>
  <c r="ABD542"/>
  <c r="AAI542"/>
  <c r="ZN542"/>
  <c r="WH542"/>
  <c r="TW542"/>
  <c r="AFE542"/>
  <c r="ADO542"/>
  <c r="ABY542"/>
  <c r="YS542"/>
  <c r="XX542"/>
  <c r="XC542"/>
  <c r="VM542"/>
  <c r="UR542"/>
  <c r="CZ542"/>
  <c r="AUP542"/>
  <c r="ATU542"/>
  <c r="ASZ542"/>
  <c r="APT542"/>
  <c r="AOY542"/>
  <c r="AOD542"/>
  <c r="ASE542"/>
  <c r="ARJ542"/>
  <c r="AQO542"/>
  <c r="ANI542"/>
  <c r="AMN542"/>
  <c r="AIM542"/>
  <c r="AGB542"/>
  <c r="ALS542"/>
  <c r="AKX542"/>
  <c r="AKC542"/>
  <c r="AJH542"/>
  <c r="AEL542"/>
  <c r="ACV542"/>
  <c r="ABF542"/>
  <c r="AAK542"/>
  <c r="ZP542"/>
  <c r="WJ542"/>
  <c r="TY542"/>
  <c r="AHR542"/>
  <c r="AGW542"/>
  <c r="AFG542"/>
  <c r="ADQ542"/>
  <c r="ACA542"/>
  <c r="YU542"/>
  <c r="XZ542"/>
  <c r="XE542"/>
  <c r="VO542"/>
  <c r="UT542"/>
  <c r="ASY543"/>
  <c r="AUO543"/>
  <c r="ATT543"/>
  <c r="ASD543"/>
  <c r="ARI543"/>
  <c r="AQN543"/>
  <c r="ANH543"/>
  <c r="APS543"/>
  <c r="AOX543"/>
  <c r="AOC543"/>
  <c r="AMM543"/>
  <c r="ALR543"/>
  <c r="AKW543"/>
  <c r="AKB543"/>
  <c r="AJG543"/>
  <c r="AHQ543"/>
  <c r="AGV543"/>
  <c r="AIL543"/>
  <c r="AGA543"/>
  <c r="AFF543"/>
  <c r="ADP543"/>
  <c r="ABZ543"/>
  <c r="YT543"/>
  <c r="XY543"/>
  <c r="XD543"/>
  <c r="VN543"/>
  <c r="US543"/>
  <c r="AEK543"/>
  <c r="ACU543"/>
  <c r="ABE543"/>
  <c r="AAJ543"/>
  <c r="ZO543"/>
  <c r="WI543"/>
  <c r="TX543"/>
  <c r="AUN544"/>
  <c r="ATS544"/>
  <c r="ASX544"/>
  <c r="APR544"/>
  <c r="AOW544"/>
  <c r="AOB544"/>
  <c r="ASC544"/>
  <c r="ARH544"/>
  <c r="AQM544"/>
  <c r="ANG544"/>
  <c r="AIK544"/>
  <c r="AFZ544"/>
  <c r="AML544"/>
  <c r="ALQ544"/>
  <c r="AKV544"/>
  <c r="AKA544"/>
  <c r="AJF544"/>
  <c r="AHP544"/>
  <c r="AGU544"/>
  <c r="AEJ544"/>
  <c r="ACT544"/>
  <c r="ABD544"/>
  <c r="AAI544"/>
  <c r="ZN544"/>
  <c r="WH544"/>
  <c r="TW544"/>
  <c r="AFE544"/>
  <c r="ADO544"/>
  <c r="ABY544"/>
  <c r="YS544"/>
  <c r="XX544"/>
  <c r="XC544"/>
  <c r="VM544"/>
  <c r="UR544"/>
  <c r="CZ544"/>
  <c r="AUP544"/>
  <c r="ATU544"/>
  <c r="ASZ544"/>
  <c r="APT544"/>
  <c r="AOY544"/>
  <c r="AOD544"/>
  <c r="ASE544"/>
  <c r="ARJ544"/>
  <c r="AQO544"/>
  <c r="ANI544"/>
  <c r="AMN544"/>
  <c r="AIM544"/>
  <c r="AGB544"/>
  <c r="ALS544"/>
  <c r="AKX544"/>
  <c r="AKC544"/>
  <c r="AJH544"/>
  <c r="AEL544"/>
  <c r="ACV544"/>
  <c r="ABF544"/>
  <c r="AAK544"/>
  <c r="ZP544"/>
  <c r="WJ544"/>
  <c r="TY544"/>
  <c r="AHR544"/>
  <c r="AGW544"/>
  <c r="AFG544"/>
  <c r="ADQ544"/>
  <c r="ACA544"/>
  <c r="YU544"/>
  <c r="XZ544"/>
  <c r="XE544"/>
  <c r="VO544"/>
  <c r="UT544"/>
  <c r="ASY545"/>
  <c r="AUO545"/>
  <c r="ATT545"/>
  <c r="ASD545"/>
  <c r="ARI545"/>
  <c r="AQN545"/>
  <c r="ANH545"/>
  <c r="APS545"/>
  <c r="AOX545"/>
  <c r="AOC545"/>
  <c r="AMM545"/>
  <c r="ALR545"/>
  <c r="AKW545"/>
  <c r="AKB545"/>
  <c r="AJG545"/>
  <c r="AHQ545"/>
  <c r="AGV545"/>
  <c r="AIL545"/>
  <c r="AGA545"/>
  <c r="AFF545"/>
  <c r="ADP545"/>
  <c r="ABZ545"/>
  <c r="YT545"/>
  <c r="XY545"/>
  <c r="XD545"/>
  <c r="VN545"/>
  <c r="US545"/>
  <c r="AEK545"/>
  <c r="ACU545"/>
  <c r="ABE545"/>
  <c r="AAJ545"/>
  <c r="ZO545"/>
  <c r="WI545"/>
  <c r="TX545"/>
  <c r="AUN546"/>
  <c r="ATS546"/>
  <c r="ASX546"/>
  <c r="APR546"/>
  <c r="AOW546"/>
  <c r="AOB546"/>
  <c r="ASC546"/>
  <c r="ARH546"/>
  <c r="AQM546"/>
  <c r="ANG546"/>
  <c r="ALQ546"/>
  <c r="AIK546"/>
  <c r="AFZ546"/>
  <c r="AML546"/>
  <c r="AKV546"/>
  <c r="AKA546"/>
  <c r="AJF546"/>
  <c r="AHP546"/>
  <c r="AGU546"/>
  <c r="AEJ546"/>
  <c r="ACT546"/>
  <c r="ABD546"/>
  <c r="AAI546"/>
  <c r="ZN546"/>
  <c r="WH546"/>
  <c r="TW546"/>
  <c r="AFE546"/>
  <c r="ADO546"/>
  <c r="ABY546"/>
  <c r="YS546"/>
  <c r="XX546"/>
  <c r="XC546"/>
  <c r="VM546"/>
  <c r="UR546"/>
  <c r="CZ546"/>
  <c r="AUP546"/>
  <c r="ATU546"/>
  <c r="ASZ546"/>
  <c r="APT546"/>
  <c r="AOY546"/>
  <c r="AOD546"/>
  <c r="ASE546"/>
  <c r="ARJ546"/>
  <c r="AQO546"/>
  <c r="ANI546"/>
  <c r="AMN546"/>
  <c r="AIM546"/>
  <c r="AGB546"/>
  <c r="ALS546"/>
  <c r="AKX546"/>
  <c r="AKC546"/>
  <c r="AJH546"/>
  <c r="AEL546"/>
  <c r="ACV546"/>
  <c r="ABF546"/>
  <c r="AAK546"/>
  <c r="ZP546"/>
  <c r="WJ546"/>
  <c r="TY546"/>
  <c r="AHR546"/>
  <c r="AGW546"/>
  <c r="AFG546"/>
  <c r="ADQ546"/>
  <c r="ACA546"/>
  <c r="YU546"/>
  <c r="XZ546"/>
  <c r="XE546"/>
  <c r="VO546"/>
  <c r="UT546"/>
  <c r="ASY547"/>
  <c r="AUO547"/>
  <c r="ATT547"/>
  <c r="ASD547"/>
  <c r="ARI547"/>
  <c r="AQN547"/>
  <c r="ANH547"/>
  <c r="APS547"/>
  <c r="AOX547"/>
  <c r="AOC547"/>
  <c r="AMM547"/>
  <c r="ALR547"/>
  <c r="AKW547"/>
  <c r="AKB547"/>
  <c r="AJG547"/>
  <c r="AHQ547"/>
  <c r="AGV547"/>
  <c r="AIL547"/>
  <c r="AGA547"/>
  <c r="AFF547"/>
  <c r="ADP547"/>
  <c r="ABZ547"/>
  <c r="YT547"/>
  <c r="XY547"/>
  <c r="XD547"/>
  <c r="VN547"/>
  <c r="US547"/>
  <c r="AEK547"/>
  <c r="ACU547"/>
  <c r="ABE547"/>
  <c r="AAJ547"/>
  <c r="ZO547"/>
  <c r="WI547"/>
  <c r="TX547"/>
  <c r="AUN548"/>
  <c r="ATS548"/>
  <c r="ASX548"/>
  <c r="APR548"/>
  <c r="AOW548"/>
  <c r="AOB548"/>
  <c r="ASC548"/>
  <c r="ARH548"/>
  <c r="AQM548"/>
  <c r="ANG548"/>
  <c r="ALQ548"/>
  <c r="AIK548"/>
  <c r="AFZ548"/>
  <c r="AML548"/>
  <c r="AKV548"/>
  <c r="AKA548"/>
  <c r="AJF548"/>
  <c r="AHP548"/>
  <c r="AGU548"/>
  <c r="AEJ548"/>
  <c r="ACT548"/>
  <c r="ABD548"/>
  <c r="AAI548"/>
  <c r="ZN548"/>
  <c r="WH548"/>
  <c r="TW548"/>
  <c r="AFE548"/>
  <c r="ADO548"/>
  <c r="ABY548"/>
  <c r="YS548"/>
  <c r="XX548"/>
  <c r="XC548"/>
  <c r="VM548"/>
  <c r="UR548"/>
  <c r="CZ548"/>
  <c r="AUP548"/>
  <c r="ATU548"/>
  <c r="ASZ548"/>
  <c r="APT548"/>
  <c r="AOY548"/>
  <c r="AOD548"/>
  <c r="ASE548"/>
  <c r="ARJ548"/>
  <c r="AQO548"/>
  <c r="ANI548"/>
  <c r="AMN548"/>
  <c r="AIM548"/>
  <c r="AGB548"/>
  <c r="ALS548"/>
  <c r="AKX548"/>
  <c r="AKC548"/>
  <c r="AJH548"/>
  <c r="AEL548"/>
  <c r="ACV548"/>
  <c r="ABF548"/>
  <c r="AAK548"/>
  <c r="ZP548"/>
  <c r="WJ548"/>
  <c r="TY548"/>
  <c r="AHR548"/>
  <c r="AGW548"/>
  <c r="AFG548"/>
  <c r="ADQ548"/>
  <c r="ACA548"/>
  <c r="YU548"/>
  <c r="XZ548"/>
  <c r="XE548"/>
  <c r="VO548"/>
  <c r="UT548"/>
  <c r="ASY549"/>
  <c r="AUO549"/>
  <c r="ATT549"/>
  <c r="ASD549"/>
  <c r="ARI549"/>
  <c r="AQN549"/>
  <c r="ANH549"/>
  <c r="APS549"/>
  <c r="AOX549"/>
  <c r="AOC549"/>
  <c r="AMM549"/>
  <c r="ALR549"/>
  <c r="AKW549"/>
  <c r="AKB549"/>
  <c r="AJG549"/>
  <c r="AHQ549"/>
  <c r="AGV549"/>
  <c r="AIL549"/>
  <c r="AGA549"/>
  <c r="AFF549"/>
  <c r="ADP549"/>
  <c r="ABZ549"/>
  <c r="YT549"/>
  <c r="XY549"/>
  <c r="XD549"/>
  <c r="VN549"/>
  <c r="US549"/>
  <c r="AEK549"/>
  <c r="ACU549"/>
  <c r="ABE549"/>
  <c r="AAJ549"/>
  <c r="ZO549"/>
  <c r="WI549"/>
  <c r="TX549"/>
  <c r="IL536"/>
  <c r="IN536"/>
  <c r="IP536"/>
  <c r="IL537"/>
  <c r="IN537"/>
  <c r="IP537"/>
  <c r="IL538"/>
  <c r="IN538"/>
  <c r="IP538"/>
  <c r="IL539"/>
  <c r="IN539"/>
  <c r="IP539"/>
  <c r="IL540"/>
  <c r="IN540"/>
  <c r="IP540"/>
  <c r="IL541"/>
  <c r="IN541"/>
  <c r="IP541"/>
  <c r="IL542"/>
  <c r="IN542"/>
  <c r="IP542"/>
  <c r="IL543"/>
  <c r="IN543"/>
  <c r="IP543"/>
  <c r="IL544"/>
  <c r="IN544"/>
  <c r="IP544"/>
  <c r="IL545"/>
  <c r="IN545"/>
  <c r="IP545"/>
  <c r="IL546"/>
  <c r="IN546"/>
  <c r="IP546"/>
  <c r="IL547"/>
  <c r="IN547"/>
  <c r="IP547"/>
  <c r="IL548"/>
  <c r="IN548"/>
  <c r="IP548"/>
  <c r="IL549"/>
  <c r="IN549"/>
  <c r="IP549"/>
  <c r="IO552"/>
  <c r="IQ552"/>
  <c r="IP553"/>
  <c r="IO554"/>
  <c r="IQ554"/>
  <c r="IP555"/>
  <c r="IO556"/>
  <c r="IQ556"/>
  <c r="IP557"/>
  <c r="IO558"/>
  <c r="IQ558"/>
  <c r="IP559"/>
  <c r="IO560"/>
  <c r="IQ560"/>
  <c r="IP561"/>
  <c r="JG536"/>
  <c r="JI536"/>
  <c r="JK536"/>
  <c r="JG537"/>
  <c r="JI537"/>
  <c r="JK537"/>
  <c r="JG538"/>
  <c r="JI538"/>
  <c r="JK538"/>
  <c r="JG539"/>
  <c r="JI539"/>
  <c r="JK539"/>
  <c r="JG540"/>
  <c r="JI540"/>
  <c r="JK540"/>
  <c r="JG541"/>
  <c r="JI541"/>
  <c r="JK541"/>
  <c r="JG542"/>
  <c r="JI542"/>
  <c r="JK542"/>
  <c r="JG543"/>
  <c r="JI543"/>
  <c r="JK543"/>
  <c r="JG544"/>
  <c r="JI544"/>
  <c r="JK544"/>
  <c r="JG545"/>
  <c r="JI545"/>
  <c r="JK545"/>
  <c r="JG546"/>
  <c r="JI546"/>
  <c r="JK546"/>
  <c r="JG547"/>
  <c r="JI547"/>
  <c r="JK547"/>
  <c r="JG548"/>
  <c r="JI548"/>
  <c r="JK548"/>
  <c r="JG549"/>
  <c r="JI549"/>
  <c r="JK549"/>
  <c r="JJ552"/>
  <c r="JL552"/>
  <c r="JK553"/>
  <c r="JJ554"/>
  <c r="JL554"/>
  <c r="JK555"/>
  <c r="JJ556"/>
  <c r="JL556"/>
  <c r="JK557"/>
  <c r="JJ558"/>
  <c r="JL558"/>
  <c r="JK559"/>
  <c r="JJ560"/>
  <c r="JL560"/>
  <c r="JK561"/>
  <c r="KB536"/>
  <c r="KD536"/>
  <c r="KF536"/>
  <c r="KB537"/>
  <c r="KD537"/>
  <c r="KF537"/>
  <c r="KB538"/>
  <c r="KD538"/>
  <c r="KF538"/>
  <c r="KB539"/>
  <c r="KD539"/>
  <c r="KF539"/>
  <c r="KB540"/>
  <c r="KD540"/>
  <c r="KF540"/>
  <c r="KB541"/>
  <c r="KD541"/>
  <c r="KF541"/>
  <c r="KB542"/>
  <c r="KD542"/>
  <c r="KF542"/>
  <c r="KB543"/>
  <c r="KD543"/>
  <c r="KF543"/>
  <c r="KB544"/>
  <c r="KD544"/>
  <c r="KF544"/>
  <c r="KB545"/>
  <c r="KD545"/>
  <c r="KF545"/>
  <c r="KB546"/>
  <c r="KD546"/>
  <c r="KF546"/>
  <c r="KB547"/>
  <c r="KD547"/>
  <c r="KF547"/>
  <c r="KB548"/>
  <c r="KD548"/>
  <c r="KF548"/>
  <c r="KB549"/>
  <c r="KD549"/>
  <c r="KF549"/>
  <c r="KE552"/>
  <c r="KG552"/>
  <c r="KF553"/>
  <c r="KE554"/>
  <c r="KG554"/>
  <c r="KF555"/>
  <c r="KE556"/>
  <c r="KG556"/>
  <c r="KF557"/>
  <c r="KE558"/>
  <c r="KG558"/>
  <c r="KF559"/>
  <c r="KE560"/>
  <c r="KG560"/>
  <c r="KF561"/>
  <c r="KW536"/>
  <c r="KY536"/>
  <c r="LA536"/>
  <c r="KW537"/>
  <c r="KY537"/>
  <c r="LA537"/>
  <c r="KW538"/>
  <c r="KY538"/>
  <c r="LA538"/>
  <c r="KW539"/>
  <c r="KY539"/>
  <c r="LA539"/>
  <c r="KW540"/>
  <c r="KY540"/>
  <c r="LA540"/>
  <c r="KW541"/>
  <c r="KY541"/>
  <c r="LA541"/>
  <c r="KW542"/>
  <c r="KY542"/>
  <c r="LA542"/>
  <c r="KW543"/>
  <c r="KY543"/>
  <c r="LA543"/>
  <c r="KW544"/>
  <c r="KY544"/>
  <c r="LA544"/>
  <c r="KW545"/>
  <c r="KY545"/>
  <c r="LA545"/>
  <c r="KW546"/>
  <c r="KY546"/>
  <c r="LA546"/>
  <c r="KW547"/>
  <c r="KY547"/>
  <c r="LA547"/>
  <c r="KW548"/>
  <c r="KY548"/>
  <c r="LA548"/>
  <c r="KW549"/>
  <c r="KY549"/>
  <c r="LA549"/>
  <c r="LA552"/>
  <c r="KZ553"/>
  <c r="LB553"/>
  <c r="LA554"/>
  <c r="KZ555"/>
  <c r="LB555"/>
  <c r="LA556"/>
  <c r="KZ557"/>
  <c r="LB557"/>
  <c r="LA558"/>
  <c r="KZ559"/>
  <c r="LB559"/>
  <c r="LA560"/>
  <c r="KZ561"/>
  <c r="LB561"/>
  <c r="LS536"/>
  <c r="LU536"/>
  <c r="LW536"/>
  <c r="LS537"/>
  <c r="LU537"/>
  <c r="LW537"/>
  <c r="LS538"/>
  <c r="LU538"/>
  <c r="LW538"/>
  <c r="LS539"/>
  <c r="LU539"/>
  <c r="LW539"/>
  <c r="LS540"/>
  <c r="LU540"/>
  <c r="LW540"/>
  <c r="LS541"/>
  <c r="LU541"/>
  <c r="LW541"/>
  <c r="LS542"/>
  <c r="LU542"/>
  <c r="LW542"/>
  <c r="LS543"/>
  <c r="LU543"/>
  <c r="LW543"/>
  <c r="LS544"/>
  <c r="LU544"/>
  <c r="LW544"/>
  <c r="LS545"/>
  <c r="LU545"/>
  <c r="LW545"/>
  <c r="LS546"/>
  <c r="LU546"/>
  <c r="LW546"/>
  <c r="LS547"/>
  <c r="LU547"/>
  <c r="LW547"/>
  <c r="LS548"/>
  <c r="LU548"/>
  <c r="LW548"/>
  <c r="LS549"/>
  <c r="LU549"/>
  <c r="LW549"/>
  <c r="LV552"/>
  <c r="LU553"/>
  <c r="LW553"/>
  <c r="LV554"/>
  <c r="LU555"/>
  <c r="LW555"/>
  <c r="LV556"/>
  <c r="LU557"/>
  <c r="LW557"/>
  <c r="LV558"/>
  <c r="LU559"/>
  <c r="LW559"/>
  <c r="LV560"/>
  <c r="LU561"/>
  <c r="LW561"/>
  <c r="MM536"/>
  <c r="MO536"/>
  <c r="MQ536"/>
  <c r="MM537"/>
  <c r="MO537"/>
  <c r="MQ537"/>
  <c r="MM538"/>
  <c r="MO538"/>
  <c r="MQ538"/>
  <c r="MM539"/>
  <c r="MO539"/>
  <c r="MQ539"/>
  <c r="MM540"/>
  <c r="MO540"/>
  <c r="MQ540"/>
  <c r="MM541"/>
  <c r="MO541"/>
  <c r="MQ541"/>
  <c r="MM542"/>
  <c r="MO542"/>
  <c r="MQ542"/>
  <c r="MM543"/>
  <c r="MO543"/>
  <c r="MQ543"/>
  <c r="MM544"/>
  <c r="MO544"/>
  <c r="MQ544"/>
  <c r="MM545"/>
  <c r="MO545"/>
  <c r="MQ545"/>
  <c r="MM546"/>
  <c r="MO546"/>
  <c r="MQ546"/>
  <c r="MM547"/>
  <c r="MO547"/>
  <c r="MQ547"/>
  <c r="MM548"/>
  <c r="MO548"/>
  <c r="MQ548"/>
  <c r="MM549"/>
  <c r="MO549"/>
  <c r="MQ549"/>
  <c r="MP552"/>
  <c r="MR552"/>
  <c r="MQ553"/>
  <c r="MP554"/>
  <c r="MR554"/>
  <c r="MQ555"/>
  <c r="MP556"/>
  <c r="MR556"/>
  <c r="MQ557"/>
  <c r="MP558"/>
  <c r="MR558"/>
  <c r="MQ559"/>
  <c r="MP560"/>
  <c r="MR560"/>
  <c r="MQ561"/>
  <c r="NH536"/>
  <c r="NJ536"/>
  <c r="NL536"/>
  <c r="NH537"/>
  <c r="NJ537"/>
  <c r="NL537"/>
  <c r="NH538"/>
  <c r="NJ538"/>
  <c r="NL538"/>
  <c r="NH539"/>
  <c r="NJ539"/>
  <c r="NL539"/>
  <c r="NH540"/>
  <c r="NJ540"/>
  <c r="NL540"/>
  <c r="NH541"/>
  <c r="NJ541"/>
  <c r="NL541"/>
  <c r="NH542"/>
  <c r="NJ542"/>
  <c r="NL542"/>
  <c r="NH543"/>
  <c r="NJ543"/>
  <c r="NL543"/>
  <c r="NH544"/>
  <c r="NJ544"/>
  <c r="NL544"/>
  <c r="NH545"/>
  <c r="NJ545"/>
  <c r="NL545"/>
  <c r="NH546"/>
  <c r="NJ546"/>
  <c r="NL546"/>
  <c r="NH547"/>
  <c r="NJ547"/>
  <c r="NL547"/>
  <c r="NH548"/>
  <c r="NJ548"/>
  <c r="NL548"/>
  <c r="NH549"/>
  <c r="NJ549"/>
  <c r="NL549"/>
  <c r="NL552"/>
  <c r="NK553"/>
  <c r="NM553"/>
  <c r="NL554"/>
  <c r="NK555"/>
  <c r="NM555"/>
  <c r="NL556"/>
  <c r="NK557"/>
  <c r="NM557"/>
  <c r="NL558"/>
  <c r="NK559"/>
  <c r="NM559"/>
  <c r="NL560"/>
  <c r="NK561"/>
  <c r="NM561"/>
  <c r="OC536"/>
  <c r="OE536"/>
  <c r="OG536"/>
  <c r="OC537"/>
  <c r="OE537"/>
  <c r="OG537"/>
  <c r="OC538"/>
  <c r="OE538"/>
  <c r="OG538"/>
  <c r="OC539"/>
  <c r="OE539"/>
  <c r="OG539"/>
  <c r="OC540"/>
  <c r="OE540"/>
  <c r="OG540"/>
  <c r="OC541"/>
  <c r="OE541"/>
  <c r="OG541"/>
  <c r="OC542"/>
  <c r="OE542"/>
  <c r="OG542"/>
  <c r="OC543"/>
  <c r="OE543"/>
  <c r="OG543"/>
  <c r="OC544"/>
  <c r="OE544"/>
  <c r="OG544"/>
  <c r="OC545"/>
  <c r="OE545"/>
  <c r="OG545"/>
  <c r="OC546"/>
  <c r="OE546"/>
  <c r="OG546"/>
  <c r="OC547"/>
  <c r="OE547"/>
  <c r="OG547"/>
  <c r="OC548"/>
  <c r="OE548"/>
  <c r="OG548"/>
  <c r="OC549"/>
  <c r="OE549"/>
  <c r="OG549"/>
  <c r="OG552"/>
  <c r="OF553"/>
  <c r="OH553"/>
  <c r="OG554"/>
  <c r="OF555"/>
  <c r="OH555"/>
  <c r="OG556"/>
  <c r="OF557"/>
  <c r="OH557"/>
  <c r="OG558"/>
  <c r="OF559"/>
  <c r="OH559"/>
  <c r="OG560"/>
  <c r="OF561"/>
  <c r="OH561"/>
  <c r="OY536"/>
  <c r="PA536"/>
  <c r="PC536"/>
  <c r="OY537"/>
  <c r="PA537"/>
  <c r="PC537"/>
  <c r="OY538"/>
  <c r="PA538"/>
  <c r="PC538"/>
  <c r="OY539"/>
  <c r="PA539"/>
  <c r="PC539"/>
  <c r="OY540"/>
  <c r="PA540"/>
  <c r="PC540"/>
  <c r="OY541"/>
  <c r="PA541"/>
  <c r="PC541"/>
  <c r="OY542"/>
  <c r="PA542"/>
  <c r="PC542"/>
  <c r="OY543"/>
  <c r="PA543"/>
  <c r="PC543"/>
  <c r="OY544"/>
  <c r="PA544"/>
  <c r="PC544"/>
  <c r="OY545"/>
  <c r="PA545"/>
  <c r="PC545"/>
  <c r="OY546"/>
  <c r="PA546"/>
  <c r="PC546"/>
  <c r="OY547"/>
  <c r="PA547"/>
  <c r="PC547"/>
  <c r="OY548"/>
  <c r="PA548"/>
  <c r="PC548"/>
  <c r="OY549"/>
  <c r="PA549"/>
  <c r="PC549"/>
  <c r="PB552"/>
  <c r="PA553"/>
  <c r="PC553"/>
  <c r="PB554"/>
  <c r="PA555"/>
  <c r="PC555"/>
  <c r="PB556"/>
  <c r="PA557"/>
  <c r="PC557"/>
  <c r="PB558"/>
  <c r="PA559"/>
  <c r="PC559"/>
  <c r="PB560"/>
  <c r="PA561"/>
  <c r="PC561"/>
  <c r="PT536"/>
  <c r="PV536"/>
  <c r="PX536"/>
  <c r="PT537"/>
  <c r="PV537"/>
  <c r="PX537"/>
  <c r="PT538"/>
  <c r="PV538"/>
  <c r="PX538"/>
  <c r="PT539"/>
  <c r="PV539"/>
  <c r="PX539"/>
  <c r="PT540"/>
  <c r="PV540"/>
  <c r="PX540"/>
  <c r="PT541"/>
  <c r="PV541"/>
  <c r="PX541"/>
  <c r="PT542"/>
  <c r="PV542"/>
  <c r="PX542"/>
  <c r="PT543"/>
  <c r="PV543"/>
  <c r="PX543"/>
  <c r="PT544"/>
  <c r="PV544"/>
  <c r="PX544"/>
  <c r="PT545"/>
  <c r="PV545"/>
  <c r="PX545"/>
  <c r="PT546"/>
  <c r="PV546"/>
  <c r="PX546"/>
  <c r="PT547"/>
  <c r="PV547"/>
  <c r="PX547"/>
  <c r="PT548"/>
  <c r="PV548"/>
  <c r="PX548"/>
  <c r="PT549"/>
  <c r="PV549"/>
  <c r="PX549"/>
  <c r="PV552"/>
  <c r="PX552"/>
  <c r="PW553"/>
  <c r="PV554"/>
  <c r="PX554"/>
  <c r="PW555"/>
  <c r="PV556"/>
  <c r="PX556"/>
  <c r="PW557"/>
  <c r="PV558"/>
  <c r="PX558"/>
  <c r="PW559"/>
  <c r="PV560"/>
  <c r="PX560"/>
  <c r="PW561"/>
  <c r="QN536"/>
  <c r="QP536"/>
  <c r="QR536"/>
  <c r="QN537"/>
  <c r="QP537"/>
  <c r="QR537"/>
  <c r="QN538"/>
  <c r="QP538"/>
  <c r="QR538"/>
  <c r="QN539"/>
  <c r="QP539"/>
  <c r="QR539"/>
  <c r="QN540"/>
  <c r="QP540"/>
  <c r="QR540"/>
  <c r="QN541"/>
  <c r="QP541"/>
  <c r="QR541"/>
  <c r="QN542"/>
  <c r="QP542"/>
  <c r="QR542"/>
  <c r="QN543"/>
  <c r="QP543"/>
  <c r="QR543"/>
  <c r="QN544"/>
  <c r="QP544"/>
  <c r="QR544"/>
  <c r="QN545"/>
  <c r="QP545"/>
  <c r="QR545"/>
  <c r="QN546"/>
  <c r="QP546"/>
  <c r="QR546"/>
  <c r="QN547"/>
  <c r="QP547"/>
  <c r="QR547"/>
  <c r="QN548"/>
  <c r="QP548"/>
  <c r="QR548"/>
  <c r="QN549"/>
  <c r="QP549"/>
  <c r="QR549"/>
  <c r="QQ552"/>
  <c r="QS552"/>
  <c r="QR553"/>
  <c r="QQ554"/>
  <c r="QS554"/>
  <c r="QR555"/>
  <c r="QQ556"/>
  <c r="QS556"/>
  <c r="QR557"/>
  <c r="QQ558"/>
  <c r="QS558"/>
  <c r="QR559"/>
  <c r="QQ560"/>
  <c r="QS560"/>
  <c r="QR561"/>
  <c r="RI536"/>
  <c r="RK536"/>
  <c r="RM536"/>
  <c r="RI537"/>
  <c r="RK537"/>
  <c r="RM537"/>
  <c r="RI538"/>
  <c r="RK538"/>
  <c r="RM538"/>
  <c r="RI539"/>
  <c r="RK539"/>
  <c r="RM539"/>
  <c r="RI540"/>
  <c r="RK540"/>
  <c r="RM540"/>
  <c r="RI541"/>
  <c r="RK541"/>
  <c r="RM541"/>
  <c r="RI542"/>
  <c r="RK542"/>
  <c r="RM542"/>
  <c r="RI543"/>
  <c r="RK543"/>
  <c r="RM543"/>
  <c r="RI544"/>
  <c r="RK544"/>
  <c r="RM544"/>
  <c r="RI545"/>
  <c r="RK545"/>
  <c r="RM545"/>
  <c r="RI546"/>
  <c r="RK546"/>
  <c r="RM546"/>
  <c r="RI547"/>
  <c r="RK547"/>
  <c r="RM547"/>
  <c r="RI548"/>
  <c r="RK548"/>
  <c r="RM548"/>
  <c r="RI549"/>
  <c r="RK549"/>
  <c r="RM549"/>
  <c r="SG536"/>
  <c r="SI536"/>
  <c r="SE537"/>
  <c r="SG538"/>
  <c r="SI538"/>
  <c r="SE539"/>
  <c r="SG540"/>
  <c r="SI540"/>
  <c r="SE541"/>
  <c r="SG542"/>
  <c r="SI542"/>
  <c r="SE543"/>
  <c r="SG544"/>
  <c r="SI544"/>
  <c r="SE545"/>
  <c r="SG546"/>
  <c r="SI546"/>
  <c r="SE547"/>
  <c r="SG548"/>
  <c r="SI548"/>
  <c r="SE549"/>
  <c r="SG552"/>
  <c r="SI552"/>
  <c r="SH553"/>
  <c r="SG554"/>
  <c r="SI554"/>
  <c r="SH555"/>
  <c r="SG556"/>
  <c r="SI556"/>
  <c r="SH557"/>
  <c r="SG558"/>
  <c r="SI558"/>
  <c r="SH559"/>
  <c r="SG560"/>
  <c r="SI560"/>
  <c r="SH561"/>
  <c r="SY536"/>
  <c r="TA536"/>
  <c r="TC537"/>
  <c r="SY538"/>
  <c r="TA538"/>
  <c r="TC539"/>
  <c r="SY540"/>
  <c r="TA540"/>
  <c r="TC541"/>
  <c r="SY542"/>
  <c r="TA542"/>
  <c r="TC543"/>
  <c r="SY544"/>
  <c r="TA544"/>
  <c r="TC545"/>
  <c r="SY546"/>
  <c r="TA546"/>
  <c r="TC547"/>
  <c r="SY548"/>
  <c r="TA548"/>
  <c r="TC549"/>
  <c r="TB552"/>
  <c r="TD552"/>
  <c r="TC553"/>
  <c r="TB554"/>
  <c r="TD554"/>
  <c r="CV536"/>
  <c r="AUL536"/>
  <c r="ATQ536"/>
  <c r="ASV536"/>
  <c r="APP536"/>
  <c r="AOU536"/>
  <c r="ANZ536"/>
  <c r="ASA536"/>
  <c r="ARF536"/>
  <c r="AQK536"/>
  <c r="ANE536"/>
  <c r="AMJ536"/>
  <c r="AII536"/>
  <c r="AFX536"/>
  <c r="ALO536"/>
  <c r="AKT536"/>
  <c r="AJY536"/>
  <c r="AJD536"/>
  <c r="AEH536"/>
  <c r="ACR536"/>
  <c r="ABB536"/>
  <c r="AAG536"/>
  <c r="ZL536"/>
  <c r="WF536"/>
  <c r="TU536"/>
  <c r="AHN536"/>
  <c r="AGS536"/>
  <c r="AFC536"/>
  <c r="ADM536"/>
  <c r="ABW536"/>
  <c r="YQ536"/>
  <c r="XV536"/>
  <c r="XA536"/>
  <c r="VK536"/>
  <c r="UP536"/>
  <c r="AJ537"/>
  <c r="ASU537"/>
  <c r="AUK537"/>
  <c r="ATP537"/>
  <c r="ARZ537"/>
  <c r="ARE537"/>
  <c r="AQJ537"/>
  <c r="APO537"/>
  <c r="AOT537"/>
  <c r="ANY537"/>
  <c r="AMI537"/>
  <c r="ALN537"/>
  <c r="AKS537"/>
  <c r="AJX537"/>
  <c r="AJC537"/>
  <c r="AHM537"/>
  <c r="AGR537"/>
  <c r="AND537"/>
  <c r="AIH537"/>
  <c r="AFW537"/>
  <c r="AFB537"/>
  <c r="ADL537"/>
  <c r="ABV537"/>
  <c r="YP537"/>
  <c r="XU537"/>
  <c r="WZ537"/>
  <c r="VJ537"/>
  <c r="UO537"/>
  <c r="AEG537"/>
  <c r="ACQ537"/>
  <c r="ABA537"/>
  <c r="AAF537"/>
  <c r="ZK537"/>
  <c r="WE537"/>
  <c r="TT537"/>
  <c r="DR537"/>
  <c r="ASW537"/>
  <c r="AUM537"/>
  <c r="ATR537"/>
  <c r="ASB537"/>
  <c r="ARG537"/>
  <c r="AQL537"/>
  <c r="APQ537"/>
  <c r="AOV537"/>
  <c r="AOA537"/>
  <c r="AMK537"/>
  <c r="ANF537"/>
  <c r="ALP537"/>
  <c r="AKU537"/>
  <c r="AJZ537"/>
  <c r="AJE537"/>
  <c r="AHO537"/>
  <c r="AGT537"/>
  <c r="AIJ537"/>
  <c r="AFD537"/>
  <c r="ADN537"/>
  <c r="ABX537"/>
  <c r="YR537"/>
  <c r="XW537"/>
  <c r="XB537"/>
  <c r="VL537"/>
  <c r="UQ537"/>
  <c r="AFY537"/>
  <c r="AEI537"/>
  <c r="ACS537"/>
  <c r="ABC537"/>
  <c r="AAH537"/>
  <c r="ZM537"/>
  <c r="WG537"/>
  <c r="TV537"/>
  <c r="GW538"/>
  <c r="AUL538"/>
  <c r="ATQ538"/>
  <c r="ASV538"/>
  <c r="APP538"/>
  <c r="AOU538"/>
  <c r="ANZ538"/>
  <c r="ASA538"/>
  <c r="ARF538"/>
  <c r="AQK538"/>
  <c r="ANE538"/>
  <c r="AMJ538"/>
  <c r="AII538"/>
  <c r="AFX538"/>
  <c r="ALO538"/>
  <c r="AKT538"/>
  <c r="AJY538"/>
  <c r="AJD538"/>
  <c r="AEH538"/>
  <c r="ACR538"/>
  <c r="ABB538"/>
  <c r="AAG538"/>
  <c r="ZL538"/>
  <c r="WF538"/>
  <c r="TU538"/>
  <c r="AHN538"/>
  <c r="AGS538"/>
  <c r="AFC538"/>
  <c r="ADM538"/>
  <c r="ABW538"/>
  <c r="YQ538"/>
  <c r="XV538"/>
  <c r="XA538"/>
  <c r="VK538"/>
  <c r="UP538"/>
  <c r="AJ539"/>
  <c r="ASU539"/>
  <c r="AUK539"/>
  <c r="ATP539"/>
  <c r="ARZ539"/>
  <c r="ARE539"/>
  <c r="AQJ539"/>
  <c r="AND539"/>
  <c r="APO539"/>
  <c r="AOT539"/>
  <c r="ANY539"/>
  <c r="AMI539"/>
  <c r="ALN539"/>
  <c r="AKS539"/>
  <c r="AJX539"/>
  <c r="AJC539"/>
  <c r="AHM539"/>
  <c r="AGR539"/>
  <c r="AIH539"/>
  <c r="AFW539"/>
  <c r="AFB539"/>
  <c r="ADL539"/>
  <c r="ABV539"/>
  <c r="YP539"/>
  <c r="XU539"/>
  <c r="WZ539"/>
  <c r="VJ539"/>
  <c r="UO539"/>
  <c r="AEG539"/>
  <c r="ACQ539"/>
  <c r="ABA539"/>
  <c r="AAF539"/>
  <c r="ZK539"/>
  <c r="WE539"/>
  <c r="TT539"/>
  <c r="GC539"/>
  <c r="ASW539"/>
  <c r="AUM539"/>
  <c r="ATR539"/>
  <c r="ASB539"/>
  <c r="ARG539"/>
  <c r="AQL539"/>
  <c r="ANF539"/>
  <c r="APQ539"/>
  <c r="AOV539"/>
  <c r="AOA539"/>
  <c r="AMK539"/>
  <c r="ALP539"/>
  <c r="AKU539"/>
  <c r="AJZ539"/>
  <c r="AJE539"/>
  <c r="AHO539"/>
  <c r="AGT539"/>
  <c r="AIJ539"/>
  <c r="AFD539"/>
  <c r="ADN539"/>
  <c r="ABX539"/>
  <c r="YR539"/>
  <c r="XW539"/>
  <c r="XB539"/>
  <c r="VL539"/>
  <c r="UQ539"/>
  <c r="AFY539"/>
  <c r="AEI539"/>
  <c r="ACS539"/>
  <c r="ABC539"/>
  <c r="AAH539"/>
  <c r="ZM539"/>
  <c r="WG539"/>
  <c r="TV539"/>
  <c r="CV540"/>
  <c r="AUL540"/>
  <c r="ATQ540"/>
  <c r="ASV540"/>
  <c r="APP540"/>
  <c r="AOU540"/>
  <c r="ANZ540"/>
  <c r="ASA540"/>
  <c r="ARF540"/>
  <c r="AQK540"/>
  <c r="ANE540"/>
  <c r="AMJ540"/>
  <c r="AII540"/>
  <c r="AFX540"/>
  <c r="ALO540"/>
  <c r="AKT540"/>
  <c r="AJY540"/>
  <c r="AJD540"/>
  <c r="AEH540"/>
  <c r="ACR540"/>
  <c r="ABB540"/>
  <c r="AAG540"/>
  <c r="ZL540"/>
  <c r="WF540"/>
  <c r="TU540"/>
  <c r="AHN540"/>
  <c r="AGS540"/>
  <c r="AFC540"/>
  <c r="ADM540"/>
  <c r="ABW540"/>
  <c r="YQ540"/>
  <c r="XV540"/>
  <c r="XA540"/>
  <c r="VK540"/>
  <c r="UP540"/>
  <c r="AJ541"/>
  <c r="ASU541"/>
  <c r="AUK541"/>
  <c r="ATP541"/>
  <c r="ARZ541"/>
  <c r="ARE541"/>
  <c r="AQJ541"/>
  <c r="AND541"/>
  <c r="APO541"/>
  <c r="AOT541"/>
  <c r="ANY541"/>
  <c r="AMI541"/>
  <c r="ALN541"/>
  <c r="AKS541"/>
  <c r="AJX541"/>
  <c r="AJC541"/>
  <c r="AHM541"/>
  <c r="AGR541"/>
  <c r="AIH541"/>
  <c r="AFW541"/>
  <c r="AFB541"/>
  <c r="ADL541"/>
  <c r="ABV541"/>
  <c r="YP541"/>
  <c r="XU541"/>
  <c r="WZ541"/>
  <c r="VJ541"/>
  <c r="UO541"/>
  <c r="AEG541"/>
  <c r="ACQ541"/>
  <c r="ABA541"/>
  <c r="AAF541"/>
  <c r="ZK541"/>
  <c r="WE541"/>
  <c r="TT541"/>
  <c r="DR541"/>
  <c r="ASW541"/>
  <c r="AUM541"/>
  <c r="ATR541"/>
  <c r="ASB541"/>
  <c r="ARG541"/>
  <c r="AQL541"/>
  <c r="ANF541"/>
  <c r="APQ541"/>
  <c r="AOV541"/>
  <c r="AOA541"/>
  <c r="AMK541"/>
  <c r="ALP541"/>
  <c r="AKU541"/>
  <c r="AJZ541"/>
  <c r="AJE541"/>
  <c r="AHO541"/>
  <c r="AGT541"/>
  <c r="AIJ541"/>
  <c r="AFD541"/>
  <c r="ADN541"/>
  <c r="ABX541"/>
  <c r="YR541"/>
  <c r="XW541"/>
  <c r="XB541"/>
  <c r="VL541"/>
  <c r="UQ541"/>
  <c r="AFY541"/>
  <c r="AEI541"/>
  <c r="ACS541"/>
  <c r="ABC541"/>
  <c r="AAH541"/>
  <c r="ZM541"/>
  <c r="WG541"/>
  <c r="TV541"/>
  <c r="GW542"/>
  <c r="AUL542"/>
  <c r="ATQ542"/>
  <c r="ASV542"/>
  <c r="APP542"/>
  <c r="AOU542"/>
  <c r="ANZ542"/>
  <c r="ASA542"/>
  <c r="ARF542"/>
  <c r="AQK542"/>
  <c r="ANE542"/>
  <c r="AMJ542"/>
  <c r="AII542"/>
  <c r="AFX542"/>
  <c r="ALO542"/>
  <c r="AKT542"/>
  <c r="AJY542"/>
  <c r="AJD542"/>
  <c r="AEH542"/>
  <c r="ACR542"/>
  <c r="ABB542"/>
  <c r="AAG542"/>
  <c r="ZL542"/>
  <c r="WF542"/>
  <c r="TU542"/>
  <c r="AHN542"/>
  <c r="AGS542"/>
  <c r="AFC542"/>
  <c r="ADM542"/>
  <c r="ABW542"/>
  <c r="YQ542"/>
  <c r="XV542"/>
  <c r="XA542"/>
  <c r="VK542"/>
  <c r="UP542"/>
  <c r="AJ543"/>
  <c r="ASU543"/>
  <c r="AUK543"/>
  <c r="ATP543"/>
  <c r="ARZ543"/>
  <c r="ARE543"/>
  <c r="AQJ543"/>
  <c r="AND543"/>
  <c r="APO543"/>
  <c r="AOT543"/>
  <c r="ANY543"/>
  <c r="AMI543"/>
  <c r="ALN543"/>
  <c r="AKS543"/>
  <c r="AJX543"/>
  <c r="AJC543"/>
  <c r="AHM543"/>
  <c r="AGR543"/>
  <c r="AIH543"/>
  <c r="AFW543"/>
  <c r="AFB543"/>
  <c r="ADL543"/>
  <c r="ABV543"/>
  <c r="YP543"/>
  <c r="XU543"/>
  <c r="WZ543"/>
  <c r="VJ543"/>
  <c r="UO543"/>
  <c r="AEG543"/>
  <c r="ACQ543"/>
  <c r="ABA543"/>
  <c r="AAF543"/>
  <c r="ZK543"/>
  <c r="WE543"/>
  <c r="TT543"/>
  <c r="DR543"/>
  <c r="ASW543"/>
  <c r="AUM543"/>
  <c r="ATR543"/>
  <c r="ASB543"/>
  <c r="ARG543"/>
  <c r="AQL543"/>
  <c r="ANF543"/>
  <c r="APQ543"/>
  <c r="AOV543"/>
  <c r="AOA543"/>
  <c r="AMK543"/>
  <c r="ALP543"/>
  <c r="AKU543"/>
  <c r="AJZ543"/>
  <c r="AJE543"/>
  <c r="AHO543"/>
  <c r="AGT543"/>
  <c r="AIJ543"/>
  <c r="AFD543"/>
  <c r="ADN543"/>
  <c r="ABX543"/>
  <c r="YR543"/>
  <c r="XW543"/>
  <c r="XB543"/>
  <c r="VL543"/>
  <c r="UQ543"/>
  <c r="AFY543"/>
  <c r="AEI543"/>
  <c r="ACS543"/>
  <c r="ABC543"/>
  <c r="AAH543"/>
  <c r="ZM543"/>
  <c r="WG543"/>
  <c r="TV543"/>
  <c r="CV544"/>
  <c r="AUL544"/>
  <c r="ATQ544"/>
  <c r="ASV544"/>
  <c r="APP544"/>
  <c r="AOU544"/>
  <c r="ANZ544"/>
  <c r="ASA544"/>
  <c r="ARF544"/>
  <c r="AQK544"/>
  <c r="ANE544"/>
  <c r="AMJ544"/>
  <c r="AII544"/>
  <c r="AFX544"/>
  <c r="ALO544"/>
  <c r="AKT544"/>
  <c r="AJY544"/>
  <c r="AJD544"/>
  <c r="AEH544"/>
  <c r="ACR544"/>
  <c r="ABB544"/>
  <c r="AAG544"/>
  <c r="ZL544"/>
  <c r="WF544"/>
  <c r="TU544"/>
  <c r="AHN544"/>
  <c r="AGS544"/>
  <c r="AFC544"/>
  <c r="ADM544"/>
  <c r="ABW544"/>
  <c r="YQ544"/>
  <c r="XV544"/>
  <c r="XA544"/>
  <c r="VK544"/>
  <c r="UP544"/>
  <c r="AJ545"/>
  <c r="ASU545"/>
  <c r="AUK545"/>
  <c r="ATP545"/>
  <c r="ARZ545"/>
  <c r="ARE545"/>
  <c r="AQJ545"/>
  <c r="AND545"/>
  <c r="APO545"/>
  <c r="AOT545"/>
  <c r="ANY545"/>
  <c r="AMI545"/>
  <c r="ALN545"/>
  <c r="AKS545"/>
  <c r="AJX545"/>
  <c r="AJC545"/>
  <c r="AHM545"/>
  <c r="AGR545"/>
  <c r="AIH545"/>
  <c r="AFW545"/>
  <c r="AFB545"/>
  <c r="ADL545"/>
  <c r="ABV545"/>
  <c r="YP545"/>
  <c r="XU545"/>
  <c r="WZ545"/>
  <c r="VJ545"/>
  <c r="UO545"/>
  <c r="AEG545"/>
  <c r="ACQ545"/>
  <c r="ABA545"/>
  <c r="AAF545"/>
  <c r="ZK545"/>
  <c r="WE545"/>
  <c r="TT545"/>
  <c r="DR545"/>
  <c r="ASW545"/>
  <c r="AUM545"/>
  <c r="ATR545"/>
  <c r="ASB545"/>
  <c r="ARG545"/>
  <c r="AQL545"/>
  <c r="ANF545"/>
  <c r="APQ545"/>
  <c r="AOV545"/>
  <c r="AOA545"/>
  <c r="AMK545"/>
  <c r="ALP545"/>
  <c r="AKU545"/>
  <c r="AJZ545"/>
  <c r="AJE545"/>
  <c r="AHO545"/>
  <c r="AGT545"/>
  <c r="AIJ545"/>
  <c r="AFD545"/>
  <c r="ADN545"/>
  <c r="ABX545"/>
  <c r="YR545"/>
  <c r="XW545"/>
  <c r="XB545"/>
  <c r="VL545"/>
  <c r="UQ545"/>
  <c r="AFY545"/>
  <c r="AEI545"/>
  <c r="ACS545"/>
  <c r="ABC545"/>
  <c r="AAH545"/>
  <c r="ZM545"/>
  <c r="WG545"/>
  <c r="TV545"/>
  <c r="GW546"/>
  <c r="AUL546"/>
  <c r="ATQ546"/>
  <c r="ASV546"/>
  <c r="APP546"/>
  <c r="AOU546"/>
  <c r="ANZ546"/>
  <c r="ASA546"/>
  <c r="ARF546"/>
  <c r="AQK546"/>
  <c r="ANE546"/>
  <c r="AMJ546"/>
  <c r="AII546"/>
  <c r="AFX546"/>
  <c r="ALO546"/>
  <c r="AKT546"/>
  <c r="AJY546"/>
  <c r="AJD546"/>
  <c r="AEH546"/>
  <c r="ACR546"/>
  <c r="ABB546"/>
  <c r="AAG546"/>
  <c r="ZL546"/>
  <c r="WF546"/>
  <c r="TU546"/>
  <c r="AHN546"/>
  <c r="AGS546"/>
  <c r="AFC546"/>
  <c r="ADM546"/>
  <c r="ABW546"/>
  <c r="YQ546"/>
  <c r="XV546"/>
  <c r="XA546"/>
  <c r="VK546"/>
  <c r="UP546"/>
  <c r="AJ547"/>
  <c r="ASU547"/>
  <c r="AUK547"/>
  <c r="ATP547"/>
  <c r="ARZ547"/>
  <c r="ARE547"/>
  <c r="AQJ547"/>
  <c r="AND547"/>
  <c r="APO547"/>
  <c r="AOT547"/>
  <c r="ANY547"/>
  <c r="AMI547"/>
  <c r="ALN547"/>
  <c r="AKS547"/>
  <c r="AJX547"/>
  <c r="AJC547"/>
  <c r="AHM547"/>
  <c r="AGR547"/>
  <c r="AIH547"/>
  <c r="AFW547"/>
  <c r="AFB547"/>
  <c r="ADL547"/>
  <c r="ABV547"/>
  <c r="YP547"/>
  <c r="XU547"/>
  <c r="WZ547"/>
  <c r="VJ547"/>
  <c r="UO547"/>
  <c r="AEG547"/>
  <c r="ACQ547"/>
  <c r="ABA547"/>
  <c r="AAF547"/>
  <c r="ZK547"/>
  <c r="WE547"/>
  <c r="TT547"/>
  <c r="GC547"/>
  <c r="ASW547"/>
  <c r="AUM547"/>
  <c r="ATR547"/>
  <c r="ASB547"/>
  <c r="ARG547"/>
  <c r="AQL547"/>
  <c r="ANF547"/>
  <c r="APQ547"/>
  <c r="AOV547"/>
  <c r="AOA547"/>
  <c r="AMK547"/>
  <c r="ALP547"/>
  <c r="AKU547"/>
  <c r="AJZ547"/>
  <c r="AJE547"/>
  <c r="AHO547"/>
  <c r="AGT547"/>
  <c r="AIJ547"/>
  <c r="AFD547"/>
  <c r="ADN547"/>
  <c r="ABX547"/>
  <c r="YR547"/>
  <c r="XW547"/>
  <c r="XB547"/>
  <c r="VL547"/>
  <c r="UQ547"/>
  <c r="AFY547"/>
  <c r="AEI547"/>
  <c r="ACS547"/>
  <c r="ABC547"/>
  <c r="AAH547"/>
  <c r="ZM547"/>
  <c r="WG547"/>
  <c r="TV547"/>
  <c r="CV548"/>
  <c r="AUL548"/>
  <c r="ATQ548"/>
  <c r="ASV548"/>
  <c r="APP548"/>
  <c r="AOU548"/>
  <c r="ANZ548"/>
  <c r="ASA548"/>
  <c r="ARF548"/>
  <c r="AQK548"/>
  <c r="ANE548"/>
  <c r="AMJ548"/>
  <c r="AII548"/>
  <c r="AFX548"/>
  <c r="ALO548"/>
  <c r="AKT548"/>
  <c r="AJY548"/>
  <c r="AJD548"/>
  <c r="AEH548"/>
  <c r="ACR548"/>
  <c r="ABB548"/>
  <c r="AAG548"/>
  <c r="ZL548"/>
  <c r="WF548"/>
  <c r="TU548"/>
  <c r="AHN548"/>
  <c r="AGS548"/>
  <c r="AFC548"/>
  <c r="ADM548"/>
  <c r="ABW548"/>
  <c r="YQ548"/>
  <c r="XV548"/>
  <c r="XA548"/>
  <c r="VK548"/>
  <c r="UP548"/>
  <c r="AJ549"/>
  <c r="ASU549"/>
  <c r="AUK549"/>
  <c r="ATP549"/>
  <c r="ARZ549"/>
  <c r="ARE549"/>
  <c r="AQJ549"/>
  <c r="AND549"/>
  <c r="APO549"/>
  <c r="AOT549"/>
  <c r="ANY549"/>
  <c r="AMI549"/>
  <c r="ALN549"/>
  <c r="AKS549"/>
  <c r="AJX549"/>
  <c r="AJC549"/>
  <c r="AHM549"/>
  <c r="AGR549"/>
  <c r="AIH549"/>
  <c r="AFW549"/>
  <c r="AFB549"/>
  <c r="ADL549"/>
  <c r="ABV549"/>
  <c r="YP549"/>
  <c r="XU549"/>
  <c r="WZ549"/>
  <c r="VJ549"/>
  <c r="UO549"/>
  <c r="AEG549"/>
  <c r="ACQ549"/>
  <c r="ABA549"/>
  <c r="AAF549"/>
  <c r="ZK549"/>
  <c r="WE549"/>
  <c r="TT549"/>
  <c r="DR549"/>
  <c r="ASW549"/>
  <c r="AUM549"/>
  <c r="ATR549"/>
  <c r="ASB549"/>
  <c r="ARG549"/>
  <c r="AQL549"/>
  <c r="ANF549"/>
  <c r="APQ549"/>
  <c r="AOV549"/>
  <c r="AOA549"/>
  <c r="AMK549"/>
  <c r="ALP549"/>
  <c r="AKU549"/>
  <c r="AJZ549"/>
  <c r="AJE549"/>
  <c r="AHO549"/>
  <c r="AGT549"/>
  <c r="AIJ549"/>
  <c r="AFD549"/>
  <c r="ADN549"/>
  <c r="ABX549"/>
  <c r="YR549"/>
  <c r="XW549"/>
  <c r="XB549"/>
  <c r="VL549"/>
  <c r="UQ549"/>
  <c r="AFY549"/>
  <c r="AEI549"/>
  <c r="ACS549"/>
  <c r="ABC549"/>
  <c r="AAH549"/>
  <c r="ZM549"/>
  <c r="WG549"/>
  <c r="TV549"/>
  <c r="GE552"/>
  <c r="AUO552"/>
  <c r="ATT552"/>
  <c r="ASY552"/>
  <c r="ASD552"/>
  <c r="AOX552"/>
  <c r="AOC552"/>
  <c r="ANH552"/>
  <c r="ARI552"/>
  <c r="AQN552"/>
  <c r="APS552"/>
  <c r="AMM552"/>
  <c r="ALR552"/>
  <c r="AHQ552"/>
  <c r="AKW552"/>
  <c r="AKB552"/>
  <c r="AJG552"/>
  <c r="AIL552"/>
  <c r="ADP552"/>
  <c r="ABZ552"/>
  <c r="AAJ552"/>
  <c r="ZO552"/>
  <c r="YT552"/>
  <c r="VN552"/>
  <c r="US552"/>
  <c r="TX552"/>
  <c r="AGV552"/>
  <c r="AGA552"/>
  <c r="AFF552"/>
  <c r="AEK552"/>
  <c r="ACU552"/>
  <c r="ABE552"/>
  <c r="XY552"/>
  <c r="XD552"/>
  <c r="WI552"/>
  <c r="CC553"/>
  <c r="AUN553"/>
  <c r="ATS553"/>
  <c r="ASX553"/>
  <c r="ASC553"/>
  <c r="AOW553"/>
  <c r="AOB553"/>
  <c r="ANG553"/>
  <c r="ARH553"/>
  <c r="AQM553"/>
  <c r="APR553"/>
  <c r="AML553"/>
  <c r="ALQ553"/>
  <c r="AHP553"/>
  <c r="AKV553"/>
  <c r="AKA553"/>
  <c r="AJF553"/>
  <c r="AIK553"/>
  <c r="AGU553"/>
  <c r="AFZ553"/>
  <c r="ADO553"/>
  <c r="ABY553"/>
  <c r="AAI553"/>
  <c r="ZN553"/>
  <c r="YS553"/>
  <c r="VM553"/>
  <c r="UR553"/>
  <c r="TW553"/>
  <c r="AFE553"/>
  <c r="AEJ553"/>
  <c r="ACT553"/>
  <c r="ABD553"/>
  <c r="XX553"/>
  <c r="XC553"/>
  <c r="WH553"/>
  <c r="DU553"/>
  <c r="AUP553"/>
  <c r="ATU553"/>
  <c r="ASZ553"/>
  <c r="ASE553"/>
  <c r="AOY553"/>
  <c r="AOD553"/>
  <c r="ANI553"/>
  <c r="ARJ553"/>
  <c r="AQO553"/>
  <c r="APT553"/>
  <c r="AMN553"/>
  <c r="ALS553"/>
  <c r="AHR553"/>
  <c r="AKX553"/>
  <c r="AKC553"/>
  <c r="AJH553"/>
  <c r="AIM553"/>
  <c r="ADQ553"/>
  <c r="ACA553"/>
  <c r="AAK553"/>
  <c r="ZP553"/>
  <c r="YU553"/>
  <c r="VO553"/>
  <c r="UT553"/>
  <c r="TY553"/>
  <c r="AGW553"/>
  <c r="AGB553"/>
  <c r="AFG553"/>
  <c r="AEL553"/>
  <c r="ACV553"/>
  <c r="ABF553"/>
  <c r="XZ553"/>
  <c r="XE553"/>
  <c r="WJ553"/>
  <c r="CD554"/>
  <c r="AUO554"/>
  <c r="ATT554"/>
  <c r="ASY554"/>
  <c r="ASD554"/>
  <c r="AOX554"/>
  <c r="AOC554"/>
  <c r="ANH554"/>
  <c r="ARI554"/>
  <c r="AQN554"/>
  <c r="APS554"/>
  <c r="AMM554"/>
  <c r="ALR554"/>
  <c r="AHQ554"/>
  <c r="AKW554"/>
  <c r="AKB554"/>
  <c r="AJG554"/>
  <c r="AIL554"/>
  <c r="AGV554"/>
  <c r="AGA554"/>
  <c r="ADP554"/>
  <c r="ABZ554"/>
  <c r="AAJ554"/>
  <c r="ZO554"/>
  <c r="YT554"/>
  <c r="VN554"/>
  <c r="US554"/>
  <c r="TX554"/>
  <c r="AFF554"/>
  <c r="AEK554"/>
  <c r="ACU554"/>
  <c r="ABE554"/>
  <c r="XY554"/>
  <c r="XD554"/>
  <c r="WI554"/>
  <c r="EN555"/>
  <c r="AUN555"/>
  <c r="ATS555"/>
  <c r="ASX555"/>
  <c r="ASC555"/>
  <c r="AOW555"/>
  <c r="AOB555"/>
  <c r="ANG555"/>
  <c r="ARH555"/>
  <c r="AQM555"/>
  <c r="APR555"/>
  <c r="AML555"/>
  <c r="ALQ555"/>
  <c r="AHP555"/>
  <c r="AKV555"/>
  <c r="AKA555"/>
  <c r="AJF555"/>
  <c r="AIK555"/>
  <c r="ADO555"/>
  <c r="ABY555"/>
  <c r="AAI555"/>
  <c r="ZN555"/>
  <c r="YS555"/>
  <c r="VM555"/>
  <c r="UR555"/>
  <c r="TW555"/>
  <c r="TB555"/>
  <c r="AGU555"/>
  <c r="AFZ555"/>
  <c r="AFE555"/>
  <c r="AEJ555"/>
  <c r="ACT555"/>
  <c r="ABD555"/>
  <c r="XX555"/>
  <c r="XC555"/>
  <c r="WH555"/>
  <c r="HV555"/>
  <c r="AUP555"/>
  <c r="ATU555"/>
  <c r="ASZ555"/>
  <c r="ASE555"/>
  <c r="AOY555"/>
  <c r="AOD555"/>
  <c r="ANI555"/>
  <c r="ARJ555"/>
  <c r="AQO555"/>
  <c r="APT555"/>
  <c r="AMN555"/>
  <c r="ALS555"/>
  <c r="AHR555"/>
  <c r="AKX555"/>
  <c r="AKC555"/>
  <c r="AJH555"/>
  <c r="AIM555"/>
  <c r="AGW555"/>
  <c r="AGB555"/>
  <c r="ADQ555"/>
  <c r="ACA555"/>
  <c r="AAK555"/>
  <c r="ZP555"/>
  <c r="YU555"/>
  <c r="VO555"/>
  <c r="UT555"/>
  <c r="TY555"/>
  <c r="TD555"/>
  <c r="AFG555"/>
  <c r="AEL555"/>
  <c r="ACV555"/>
  <c r="ABF555"/>
  <c r="XZ555"/>
  <c r="XE555"/>
  <c r="WJ555"/>
  <c r="DT556"/>
  <c r="AUO556"/>
  <c r="ATT556"/>
  <c r="ASY556"/>
  <c r="ASD556"/>
  <c r="AOX556"/>
  <c r="AOC556"/>
  <c r="ANH556"/>
  <c r="ARI556"/>
  <c r="AQN556"/>
  <c r="APS556"/>
  <c r="AMM556"/>
  <c r="ALR556"/>
  <c r="AHQ556"/>
  <c r="AKW556"/>
  <c r="AKB556"/>
  <c r="AJG556"/>
  <c r="AIL556"/>
  <c r="ADP556"/>
  <c r="ABZ556"/>
  <c r="AAJ556"/>
  <c r="ZO556"/>
  <c r="YT556"/>
  <c r="VN556"/>
  <c r="US556"/>
  <c r="TX556"/>
  <c r="TC556"/>
  <c r="AGV556"/>
  <c r="AGA556"/>
  <c r="AFF556"/>
  <c r="AEK556"/>
  <c r="ACU556"/>
  <c r="ABE556"/>
  <c r="XY556"/>
  <c r="XD556"/>
  <c r="WI556"/>
  <c r="GY557"/>
  <c r="AUN557"/>
  <c r="ATS557"/>
  <c r="ASX557"/>
  <c r="ASC557"/>
  <c r="AOW557"/>
  <c r="AOB557"/>
  <c r="ANG557"/>
  <c r="ARH557"/>
  <c r="AQM557"/>
  <c r="APR557"/>
  <c r="AML557"/>
  <c r="ALQ557"/>
  <c r="AHP557"/>
  <c r="AKV557"/>
  <c r="AKA557"/>
  <c r="AJF557"/>
  <c r="AIK557"/>
  <c r="AGU557"/>
  <c r="AFZ557"/>
  <c r="ADO557"/>
  <c r="ABY557"/>
  <c r="AAI557"/>
  <c r="ZN557"/>
  <c r="YS557"/>
  <c r="VM557"/>
  <c r="UR557"/>
  <c r="TW557"/>
  <c r="TB557"/>
  <c r="AFE557"/>
  <c r="AEJ557"/>
  <c r="ACT557"/>
  <c r="ABD557"/>
  <c r="XX557"/>
  <c r="XC557"/>
  <c r="WH557"/>
  <c r="GF557"/>
  <c r="AUP557"/>
  <c r="ATU557"/>
  <c r="ASZ557"/>
  <c r="ASE557"/>
  <c r="AOY557"/>
  <c r="AOD557"/>
  <c r="ANI557"/>
  <c r="ARJ557"/>
  <c r="AQO557"/>
  <c r="APT557"/>
  <c r="AMN557"/>
  <c r="ALS557"/>
  <c r="AHR557"/>
  <c r="AKX557"/>
  <c r="AKC557"/>
  <c r="AJH557"/>
  <c r="AIM557"/>
  <c r="ADQ557"/>
  <c r="ACA557"/>
  <c r="AAK557"/>
  <c r="ZP557"/>
  <c r="YU557"/>
  <c r="VO557"/>
  <c r="UT557"/>
  <c r="TY557"/>
  <c r="TD557"/>
  <c r="AGW557"/>
  <c r="AGB557"/>
  <c r="AFG557"/>
  <c r="AEL557"/>
  <c r="ACV557"/>
  <c r="ABF557"/>
  <c r="XZ557"/>
  <c r="XE557"/>
  <c r="WJ557"/>
  <c r="CD558"/>
  <c r="AUO558"/>
  <c r="ATT558"/>
  <c r="ASY558"/>
  <c r="ASD558"/>
  <c r="AOX558"/>
  <c r="AOC558"/>
  <c r="ANH558"/>
  <c r="ARI558"/>
  <c r="AQN558"/>
  <c r="APS558"/>
  <c r="AMM558"/>
  <c r="ALR558"/>
  <c r="AHQ558"/>
  <c r="AKW558"/>
  <c r="AKB558"/>
  <c r="AJG558"/>
  <c r="AIL558"/>
  <c r="AGV558"/>
  <c r="AGA558"/>
  <c r="ADP558"/>
  <c r="ABZ558"/>
  <c r="AAJ558"/>
  <c r="ZO558"/>
  <c r="YT558"/>
  <c r="VN558"/>
  <c r="US558"/>
  <c r="TX558"/>
  <c r="TC558"/>
  <c r="AFF558"/>
  <c r="AEK558"/>
  <c r="ACU558"/>
  <c r="ABE558"/>
  <c r="XY558"/>
  <c r="XD558"/>
  <c r="WI558"/>
  <c r="DS559"/>
  <c r="AUN559"/>
  <c r="ATS559"/>
  <c r="ASX559"/>
  <c r="ASC559"/>
  <c r="AOW559"/>
  <c r="AOB559"/>
  <c r="ANG559"/>
  <c r="ARH559"/>
  <c r="AQM559"/>
  <c r="APR559"/>
  <c r="AML559"/>
  <c r="ALQ559"/>
  <c r="AHP559"/>
  <c r="AKV559"/>
  <c r="AKA559"/>
  <c r="AJF559"/>
  <c r="AIK559"/>
  <c r="ADO559"/>
  <c r="ABY559"/>
  <c r="AAI559"/>
  <c r="ZN559"/>
  <c r="YS559"/>
  <c r="VM559"/>
  <c r="UR559"/>
  <c r="TW559"/>
  <c r="TB559"/>
  <c r="AGU559"/>
  <c r="AFZ559"/>
  <c r="AFE559"/>
  <c r="AEJ559"/>
  <c r="ACT559"/>
  <c r="ABD559"/>
  <c r="XX559"/>
  <c r="XC559"/>
  <c r="WH559"/>
  <c r="CE559"/>
  <c r="AUP559"/>
  <c r="ATU559"/>
  <c r="ASZ559"/>
  <c r="ASE559"/>
  <c r="AOY559"/>
  <c r="AOD559"/>
  <c r="ANI559"/>
  <c r="ARJ559"/>
  <c r="AQO559"/>
  <c r="APT559"/>
  <c r="AMN559"/>
  <c r="ALS559"/>
  <c r="AHR559"/>
  <c r="AKX559"/>
  <c r="AKC559"/>
  <c r="AJH559"/>
  <c r="AIM559"/>
  <c r="AGW559"/>
  <c r="AGB559"/>
  <c r="ADQ559"/>
  <c r="ACA559"/>
  <c r="AAK559"/>
  <c r="ZP559"/>
  <c r="YU559"/>
  <c r="VO559"/>
  <c r="UT559"/>
  <c r="TY559"/>
  <c r="TD559"/>
  <c r="AFG559"/>
  <c r="AEL559"/>
  <c r="ACV559"/>
  <c r="ABF559"/>
  <c r="XZ559"/>
  <c r="XE559"/>
  <c r="WJ559"/>
  <c r="EO560"/>
  <c r="AUO560"/>
  <c r="ATT560"/>
  <c r="ASY560"/>
  <c r="ASD560"/>
  <c r="AOX560"/>
  <c r="AOC560"/>
  <c r="ANH560"/>
  <c r="ARI560"/>
  <c r="AQN560"/>
  <c r="APS560"/>
  <c r="AMM560"/>
  <c r="ALR560"/>
  <c r="AHQ560"/>
  <c r="AKW560"/>
  <c r="AKB560"/>
  <c r="AJG560"/>
  <c r="AIL560"/>
  <c r="ADP560"/>
  <c r="ABZ560"/>
  <c r="AAJ560"/>
  <c r="ZO560"/>
  <c r="YT560"/>
  <c r="VN560"/>
  <c r="US560"/>
  <c r="TX560"/>
  <c r="TC560"/>
  <c r="AGV560"/>
  <c r="AGA560"/>
  <c r="AFF560"/>
  <c r="AEK560"/>
  <c r="ACU560"/>
  <c r="ABE560"/>
  <c r="XY560"/>
  <c r="XD560"/>
  <c r="WI560"/>
  <c r="HT561"/>
  <c r="AUN561"/>
  <c r="ATS561"/>
  <c r="ASX561"/>
  <c r="ASC561"/>
  <c r="AOW561"/>
  <c r="AOB561"/>
  <c r="ANG561"/>
  <c r="ARH561"/>
  <c r="AQM561"/>
  <c r="APR561"/>
  <c r="AML561"/>
  <c r="ALQ561"/>
  <c r="AHP561"/>
  <c r="AKV561"/>
  <c r="AKA561"/>
  <c r="AJF561"/>
  <c r="AIK561"/>
  <c r="AGU561"/>
  <c r="AFZ561"/>
  <c r="ADO561"/>
  <c r="ABY561"/>
  <c r="AAI561"/>
  <c r="ZN561"/>
  <c r="YS561"/>
  <c r="VM561"/>
  <c r="UR561"/>
  <c r="TW561"/>
  <c r="TB561"/>
  <c r="AFE561"/>
  <c r="AEJ561"/>
  <c r="ACT561"/>
  <c r="ABD561"/>
  <c r="XX561"/>
  <c r="XC561"/>
  <c r="WH561"/>
  <c r="DU561"/>
  <c r="AUP561"/>
  <c r="ATU561"/>
  <c r="ASZ561"/>
  <c r="ASE561"/>
  <c r="AOY561"/>
  <c r="AOD561"/>
  <c r="ANI561"/>
  <c r="ARJ561"/>
  <c r="AQO561"/>
  <c r="APT561"/>
  <c r="AMN561"/>
  <c r="ALS561"/>
  <c r="AHR561"/>
  <c r="AKX561"/>
  <c r="AKC561"/>
  <c r="AJH561"/>
  <c r="AIM561"/>
  <c r="ADQ561"/>
  <c r="ACA561"/>
  <c r="AAK561"/>
  <c r="ZP561"/>
  <c r="YU561"/>
  <c r="VO561"/>
  <c r="UT561"/>
  <c r="TY561"/>
  <c r="TD561"/>
  <c r="AGW561"/>
  <c r="AGB561"/>
  <c r="AFG561"/>
  <c r="AEL561"/>
  <c r="ACV561"/>
  <c r="ABF561"/>
  <c r="XZ561"/>
  <c r="XE561"/>
  <c r="WJ561"/>
  <c r="GE536"/>
  <c r="ASY536"/>
  <c r="AUO536"/>
  <c r="ATT536"/>
  <c r="ASD536"/>
  <c r="ARI536"/>
  <c r="AQN536"/>
  <c r="APS536"/>
  <c r="AOX536"/>
  <c r="AOC536"/>
  <c r="AMM536"/>
  <c r="ANH536"/>
  <c r="ALR536"/>
  <c r="AKW536"/>
  <c r="AKB536"/>
  <c r="AJG536"/>
  <c r="AHQ536"/>
  <c r="AGV536"/>
  <c r="AIL536"/>
  <c r="AFF536"/>
  <c r="ADP536"/>
  <c r="ABZ536"/>
  <c r="YT536"/>
  <c r="XY536"/>
  <c r="XD536"/>
  <c r="VN536"/>
  <c r="US536"/>
  <c r="AGA536"/>
  <c r="AEK536"/>
  <c r="ACU536"/>
  <c r="ABE536"/>
  <c r="AAJ536"/>
  <c r="ZO536"/>
  <c r="WI536"/>
  <c r="TX536"/>
  <c r="EN537"/>
  <c r="AUN537"/>
  <c r="ATS537"/>
  <c r="ASX537"/>
  <c r="APR537"/>
  <c r="AOW537"/>
  <c r="AOB537"/>
  <c r="ASC537"/>
  <c r="ARH537"/>
  <c r="AQM537"/>
  <c r="ANG537"/>
  <c r="AML537"/>
  <c r="AIK537"/>
  <c r="AFZ537"/>
  <c r="ALQ537"/>
  <c r="AKV537"/>
  <c r="AKA537"/>
  <c r="AJF537"/>
  <c r="AEJ537"/>
  <c r="ACT537"/>
  <c r="ABD537"/>
  <c r="AAI537"/>
  <c r="ZN537"/>
  <c r="WH537"/>
  <c r="TW537"/>
  <c r="AHP537"/>
  <c r="AGU537"/>
  <c r="AFE537"/>
  <c r="ADO537"/>
  <c r="ABY537"/>
  <c r="YS537"/>
  <c r="XX537"/>
  <c r="XC537"/>
  <c r="VM537"/>
  <c r="UR537"/>
  <c r="HV537"/>
  <c r="AUP537"/>
  <c r="ATU537"/>
  <c r="ASZ537"/>
  <c r="APT537"/>
  <c r="AOY537"/>
  <c r="AOD537"/>
  <c r="ASE537"/>
  <c r="ARJ537"/>
  <c r="AQO537"/>
  <c r="ANI537"/>
  <c r="AIM537"/>
  <c r="AGB537"/>
  <c r="AMN537"/>
  <c r="ALS537"/>
  <c r="AKX537"/>
  <c r="AKC537"/>
  <c r="AJH537"/>
  <c r="AHR537"/>
  <c r="AGW537"/>
  <c r="AEL537"/>
  <c r="ACV537"/>
  <c r="ABF537"/>
  <c r="AAK537"/>
  <c r="ZP537"/>
  <c r="WJ537"/>
  <c r="TY537"/>
  <c r="AFG537"/>
  <c r="ADQ537"/>
  <c r="ACA537"/>
  <c r="YU537"/>
  <c r="XZ537"/>
  <c r="XE537"/>
  <c r="VO537"/>
  <c r="UT537"/>
  <c r="DT538"/>
  <c r="ASY538"/>
  <c r="AUO538"/>
  <c r="ATT538"/>
  <c r="ASD538"/>
  <c r="ARI538"/>
  <c r="AQN538"/>
  <c r="ANH538"/>
  <c r="APS538"/>
  <c r="AOX538"/>
  <c r="AOC538"/>
  <c r="AMM538"/>
  <c r="ALR538"/>
  <c r="AKW538"/>
  <c r="AKB538"/>
  <c r="AJG538"/>
  <c r="AHQ538"/>
  <c r="AGV538"/>
  <c r="AIL538"/>
  <c r="AFF538"/>
  <c r="ADP538"/>
  <c r="ABZ538"/>
  <c r="YT538"/>
  <c r="XY538"/>
  <c r="XD538"/>
  <c r="VN538"/>
  <c r="US538"/>
  <c r="AGA538"/>
  <c r="AEK538"/>
  <c r="ACU538"/>
  <c r="ABE538"/>
  <c r="AAJ538"/>
  <c r="ZO538"/>
  <c r="WI538"/>
  <c r="TX538"/>
  <c r="FI539"/>
  <c r="AUN539"/>
  <c r="ATS539"/>
  <c r="ASX539"/>
  <c r="APR539"/>
  <c r="AOW539"/>
  <c r="AOB539"/>
  <c r="ASC539"/>
  <c r="ARH539"/>
  <c r="AQM539"/>
  <c r="ANG539"/>
  <c r="AML539"/>
  <c r="AIK539"/>
  <c r="AFZ539"/>
  <c r="ALQ539"/>
  <c r="AKV539"/>
  <c r="AKA539"/>
  <c r="AJF539"/>
  <c r="AEJ539"/>
  <c r="ACT539"/>
  <c r="ABD539"/>
  <c r="AAI539"/>
  <c r="ZN539"/>
  <c r="WH539"/>
  <c r="TW539"/>
  <c r="AHP539"/>
  <c r="AGU539"/>
  <c r="AFE539"/>
  <c r="ADO539"/>
  <c r="ABY539"/>
  <c r="YS539"/>
  <c r="XX539"/>
  <c r="XC539"/>
  <c r="VM539"/>
  <c r="UR539"/>
  <c r="CZ539"/>
  <c r="AUP539"/>
  <c r="ATU539"/>
  <c r="ASZ539"/>
  <c r="APT539"/>
  <c r="AOY539"/>
  <c r="AOD539"/>
  <c r="ASE539"/>
  <c r="ARJ539"/>
  <c r="AQO539"/>
  <c r="ANI539"/>
  <c r="AIM539"/>
  <c r="AGB539"/>
  <c r="AMN539"/>
  <c r="ALS539"/>
  <c r="AKX539"/>
  <c r="AKC539"/>
  <c r="AJH539"/>
  <c r="AHR539"/>
  <c r="AGW539"/>
  <c r="AEL539"/>
  <c r="ACV539"/>
  <c r="ABF539"/>
  <c r="AAK539"/>
  <c r="ZP539"/>
  <c r="WJ539"/>
  <c r="TY539"/>
  <c r="AFG539"/>
  <c r="ADQ539"/>
  <c r="ACA539"/>
  <c r="YU539"/>
  <c r="XZ539"/>
  <c r="XE539"/>
  <c r="VO539"/>
  <c r="UT539"/>
  <c r="GE540"/>
  <c r="ASY540"/>
  <c r="AUO540"/>
  <c r="ATT540"/>
  <c r="ASD540"/>
  <c r="ARI540"/>
  <c r="AQN540"/>
  <c r="ANH540"/>
  <c r="APS540"/>
  <c r="AOX540"/>
  <c r="AOC540"/>
  <c r="AMM540"/>
  <c r="ALR540"/>
  <c r="AKW540"/>
  <c r="AKB540"/>
  <c r="AJG540"/>
  <c r="AHQ540"/>
  <c r="AGV540"/>
  <c r="AIL540"/>
  <c r="AFF540"/>
  <c r="ADP540"/>
  <c r="ABZ540"/>
  <c r="YT540"/>
  <c r="XY540"/>
  <c r="XD540"/>
  <c r="VN540"/>
  <c r="US540"/>
  <c r="AGA540"/>
  <c r="AEK540"/>
  <c r="ACU540"/>
  <c r="ABE540"/>
  <c r="AAJ540"/>
  <c r="ZO540"/>
  <c r="WI540"/>
  <c r="TX540"/>
  <c r="EN541"/>
  <c r="AUN541"/>
  <c r="ATS541"/>
  <c r="ASX541"/>
  <c r="APR541"/>
  <c r="AOW541"/>
  <c r="AOB541"/>
  <c r="ASC541"/>
  <c r="ARH541"/>
  <c r="AQM541"/>
  <c r="ANG541"/>
  <c r="AML541"/>
  <c r="AIK541"/>
  <c r="AFZ541"/>
  <c r="ALQ541"/>
  <c r="AKV541"/>
  <c r="AKA541"/>
  <c r="AJF541"/>
  <c r="AEJ541"/>
  <c r="ACT541"/>
  <c r="ABD541"/>
  <c r="AAI541"/>
  <c r="ZN541"/>
  <c r="WH541"/>
  <c r="TW541"/>
  <c r="AHP541"/>
  <c r="AGU541"/>
  <c r="AFE541"/>
  <c r="ADO541"/>
  <c r="ABY541"/>
  <c r="YS541"/>
  <c r="XX541"/>
  <c r="XC541"/>
  <c r="VM541"/>
  <c r="UR541"/>
  <c r="HV541"/>
  <c r="AUP541"/>
  <c r="ATU541"/>
  <c r="ASZ541"/>
  <c r="APT541"/>
  <c r="AOY541"/>
  <c r="AOD541"/>
  <c r="ASE541"/>
  <c r="ARJ541"/>
  <c r="AQO541"/>
  <c r="ANI541"/>
  <c r="AIM541"/>
  <c r="AGB541"/>
  <c r="AMN541"/>
  <c r="ALS541"/>
  <c r="AKX541"/>
  <c r="AKC541"/>
  <c r="AJH541"/>
  <c r="AHR541"/>
  <c r="AGW541"/>
  <c r="AEL541"/>
  <c r="ACV541"/>
  <c r="ABF541"/>
  <c r="AAK541"/>
  <c r="ZP541"/>
  <c r="WJ541"/>
  <c r="TY541"/>
  <c r="AFG541"/>
  <c r="ADQ541"/>
  <c r="ACA541"/>
  <c r="YU541"/>
  <c r="XZ541"/>
  <c r="XE541"/>
  <c r="VO541"/>
  <c r="UT541"/>
  <c r="DT542"/>
  <c r="ASY542"/>
  <c r="AUO542"/>
  <c r="ATT542"/>
  <c r="ASD542"/>
  <c r="ARI542"/>
  <c r="AQN542"/>
  <c r="ANH542"/>
  <c r="APS542"/>
  <c r="AOX542"/>
  <c r="AOC542"/>
  <c r="AMM542"/>
  <c r="ALR542"/>
  <c r="AKW542"/>
  <c r="AKB542"/>
  <c r="AJG542"/>
  <c r="AHQ542"/>
  <c r="AGV542"/>
  <c r="AIL542"/>
  <c r="AFF542"/>
  <c r="ADP542"/>
  <c r="ABZ542"/>
  <c r="YT542"/>
  <c r="XY542"/>
  <c r="XD542"/>
  <c r="VN542"/>
  <c r="US542"/>
  <c r="AGA542"/>
  <c r="AEK542"/>
  <c r="ACU542"/>
  <c r="ABE542"/>
  <c r="AAJ542"/>
  <c r="ZO542"/>
  <c r="WI542"/>
  <c r="TX542"/>
  <c r="FI543"/>
  <c r="AUN543"/>
  <c r="ATS543"/>
  <c r="ASX543"/>
  <c r="APR543"/>
  <c r="AOW543"/>
  <c r="AOB543"/>
  <c r="ASC543"/>
  <c r="ARH543"/>
  <c r="AQM543"/>
  <c r="ANG543"/>
  <c r="AML543"/>
  <c r="AIK543"/>
  <c r="AFZ543"/>
  <c r="ALQ543"/>
  <c r="AKV543"/>
  <c r="AKA543"/>
  <c r="AJF543"/>
  <c r="AEJ543"/>
  <c r="ACT543"/>
  <c r="ABD543"/>
  <c r="AAI543"/>
  <c r="ZN543"/>
  <c r="WH543"/>
  <c r="TW543"/>
  <c r="AHP543"/>
  <c r="AGU543"/>
  <c r="AFE543"/>
  <c r="ADO543"/>
  <c r="ABY543"/>
  <c r="YS543"/>
  <c r="XX543"/>
  <c r="XC543"/>
  <c r="VM543"/>
  <c r="UR543"/>
  <c r="CZ543"/>
  <c r="AUP543"/>
  <c r="ATU543"/>
  <c r="ASZ543"/>
  <c r="APT543"/>
  <c r="AOY543"/>
  <c r="AOD543"/>
  <c r="ASE543"/>
  <c r="ARJ543"/>
  <c r="AQO543"/>
  <c r="ANI543"/>
  <c r="AIM543"/>
  <c r="AGB543"/>
  <c r="AMN543"/>
  <c r="ALS543"/>
  <c r="AKX543"/>
  <c r="AKC543"/>
  <c r="AJH543"/>
  <c r="AHR543"/>
  <c r="AGW543"/>
  <c r="AEL543"/>
  <c r="ACV543"/>
  <c r="ABF543"/>
  <c r="AAK543"/>
  <c r="ZP543"/>
  <c r="WJ543"/>
  <c r="TY543"/>
  <c r="AFG543"/>
  <c r="ADQ543"/>
  <c r="ACA543"/>
  <c r="YU543"/>
  <c r="XZ543"/>
  <c r="XE543"/>
  <c r="VO543"/>
  <c r="UT543"/>
  <c r="GE544"/>
  <c r="ASY544"/>
  <c r="AUO544"/>
  <c r="ATT544"/>
  <c r="ASD544"/>
  <c r="ARI544"/>
  <c r="AQN544"/>
  <c r="ANH544"/>
  <c r="APS544"/>
  <c r="AOX544"/>
  <c r="AOC544"/>
  <c r="AMM544"/>
  <c r="ALR544"/>
  <c r="AKW544"/>
  <c r="AKB544"/>
  <c r="AJG544"/>
  <c r="AHQ544"/>
  <c r="AGV544"/>
  <c r="AIL544"/>
  <c r="AFF544"/>
  <c r="ADP544"/>
  <c r="ABZ544"/>
  <c r="YT544"/>
  <c r="XY544"/>
  <c r="XD544"/>
  <c r="VN544"/>
  <c r="US544"/>
  <c r="AGA544"/>
  <c r="AEK544"/>
  <c r="ACU544"/>
  <c r="ABE544"/>
  <c r="AAJ544"/>
  <c r="ZO544"/>
  <c r="WI544"/>
  <c r="TX544"/>
  <c r="EN545"/>
  <c r="AUN545"/>
  <c r="ATS545"/>
  <c r="ASX545"/>
  <c r="APR545"/>
  <c r="AOW545"/>
  <c r="AOB545"/>
  <c r="ASC545"/>
  <c r="ARH545"/>
  <c r="AQM545"/>
  <c r="ANG545"/>
  <c r="AML545"/>
  <c r="AIK545"/>
  <c r="AFZ545"/>
  <c r="ALQ545"/>
  <c r="AKV545"/>
  <c r="AKA545"/>
  <c r="AJF545"/>
  <c r="AEJ545"/>
  <c r="ACT545"/>
  <c r="ABD545"/>
  <c r="AAI545"/>
  <c r="ZN545"/>
  <c r="WH545"/>
  <c r="TW545"/>
  <c r="AHP545"/>
  <c r="AGU545"/>
  <c r="AFE545"/>
  <c r="ADO545"/>
  <c r="ABY545"/>
  <c r="YS545"/>
  <c r="XX545"/>
  <c r="XC545"/>
  <c r="VM545"/>
  <c r="UR545"/>
  <c r="HV545"/>
  <c r="AUP545"/>
  <c r="ATU545"/>
  <c r="ASZ545"/>
  <c r="APT545"/>
  <c r="AOY545"/>
  <c r="AOD545"/>
  <c r="ASE545"/>
  <c r="ARJ545"/>
  <c r="AQO545"/>
  <c r="ANI545"/>
  <c r="ALS545"/>
  <c r="AIM545"/>
  <c r="AGB545"/>
  <c r="AMN545"/>
  <c r="AKX545"/>
  <c r="AKC545"/>
  <c r="AJH545"/>
  <c r="AHR545"/>
  <c r="AGW545"/>
  <c r="AEL545"/>
  <c r="ACV545"/>
  <c r="ABF545"/>
  <c r="AAK545"/>
  <c r="ZP545"/>
  <c r="WJ545"/>
  <c r="TY545"/>
  <c r="AFG545"/>
  <c r="ADQ545"/>
  <c r="ACA545"/>
  <c r="YU545"/>
  <c r="XZ545"/>
  <c r="XE545"/>
  <c r="VO545"/>
  <c r="UT545"/>
  <c r="DT546"/>
  <c r="ASY546"/>
  <c r="AUO546"/>
  <c r="ATT546"/>
  <c r="ASD546"/>
  <c r="ARI546"/>
  <c r="AQN546"/>
  <c r="ANH546"/>
  <c r="APS546"/>
  <c r="AOX546"/>
  <c r="AOC546"/>
  <c r="AMM546"/>
  <c r="ALR546"/>
  <c r="AKW546"/>
  <c r="AKB546"/>
  <c r="AJG546"/>
  <c r="AHQ546"/>
  <c r="AGV546"/>
  <c r="AIL546"/>
  <c r="AFF546"/>
  <c r="ADP546"/>
  <c r="ABZ546"/>
  <c r="YT546"/>
  <c r="XY546"/>
  <c r="XD546"/>
  <c r="VN546"/>
  <c r="US546"/>
  <c r="AGA546"/>
  <c r="AEK546"/>
  <c r="ACU546"/>
  <c r="ABE546"/>
  <c r="AAJ546"/>
  <c r="ZO546"/>
  <c r="WI546"/>
  <c r="TX546"/>
  <c r="FI547"/>
  <c r="AUN547"/>
  <c r="ATS547"/>
  <c r="ASX547"/>
  <c r="APR547"/>
  <c r="AOW547"/>
  <c r="AOB547"/>
  <c r="ASC547"/>
  <c r="ARH547"/>
  <c r="AQM547"/>
  <c r="ANG547"/>
  <c r="AML547"/>
  <c r="AIK547"/>
  <c r="AFZ547"/>
  <c r="ALQ547"/>
  <c r="AKV547"/>
  <c r="AKA547"/>
  <c r="AJF547"/>
  <c r="AEJ547"/>
  <c r="ACT547"/>
  <c r="ABD547"/>
  <c r="AAI547"/>
  <c r="ZN547"/>
  <c r="WH547"/>
  <c r="TW547"/>
  <c r="AHP547"/>
  <c r="AGU547"/>
  <c r="AFE547"/>
  <c r="ADO547"/>
  <c r="ABY547"/>
  <c r="YS547"/>
  <c r="XX547"/>
  <c r="XC547"/>
  <c r="VM547"/>
  <c r="UR547"/>
  <c r="CZ547"/>
  <c r="AUP547"/>
  <c r="ATU547"/>
  <c r="ASZ547"/>
  <c r="APT547"/>
  <c r="AOY547"/>
  <c r="AOD547"/>
  <c r="ASE547"/>
  <c r="ARJ547"/>
  <c r="AQO547"/>
  <c r="ANI547"/>
  <c r="ALS547"/>
  <c r="AIM547"/>
  <c r="AGB547"/>
  <c r="AMN547"/>
  <c r="AKX547"/>
  <c r="AKC547"/>
  <c r="AJH547"/>
  <c r="AHR547"/>
  <c r="AGW547"/>
  <c r="AEL547"/>
  <c r="ACV547"/>
  <c r="ABF547"/>
  <c r="AAK547"/>
  <c r="ZP547"/>
  <c r="WJ547"/>
  <c r="TY547"/>
  <c r="AFG547"/>
  <c r="ADQ547"/>
  <c r="ACA547"/>
  <c r="YU547"/>
  <c r="XZ547"/>
  <c r="XE547"/>
  <c r="VO547"/>
  <c r="UT547"/>
  <c r="GE548"/>
  <c r="ASY548"/>
  <c r="AUO548"/>
  <c r="ATT548"/>
  <c r="ASD548"/>
  <c r="ARI548"/>
  <c r="AQN548"/>
  <c r="ANH548"/>
  <c r="APS548"/>
  <c r="AOX548"/>
  <c r="AOC548"/>
  <c r="AMM548"/>
  <c r="ALR548"/>
  <c r="AKW548"/>
  <c r="AKB548"/>
  <c r="AJG548"/>
  <c r="AHQ548"/>
  <c r="AGV548"/>
  <c r="AIL548"/>
  <c r="AFF548"/>
  <c r="ADP548"/>
  <c r="ABZ548"/>
  <c r="YT548"/>
  <c r="XY548"/>
  <c r="XD548"/>
  <c r="VN548"/>
  <c r="US548"/>
  <c r="AGA548"/>
  <c r="AEK548"/>
  <c r="ACU548"/>
  <c r="ABE548"/>
  <c r="AAJ548"/>
  <c r="ZO548"/>
  <c r="WI548"/>
  <c r="TX548"/>
  <c r="EN549"/>
  <c r="AUN549"/>
  <c r="ATS549"/>
  <c r="ASX549"/>
  <c r="APR549"/>
  <c r="AOW549"/>
  <c r="AOB549"/>
  <c r="ASC549"/>
  <c r="ARH549"/>
  <c r="AQM549"/>
  <c r="ANG549"/>
  <c r="AML549"/>
  <c r="AIK549"/>
  <c r="AFZ549"/>
  <c r="ALQ549"/>
  <c r="AKV549"/>
  <c r="AKA549"/>
  <c r="AJF549"/>
  <c r="AEJ549"/>
  <c r="ACT549"/>
  <c r="ABD549"/>
  <c r="AAI549"/>
  <c r="ZN549"/>
  <c r="WH549"/>
  <c r="TW549"/>
  <c r="AHP549"/>
  <c r="AGU549"/>
  <c r="AFE549"/>
  <c r="ADO549"/>
  <c r="ABY549"/>
  <c r="YS549"/>
  <c r="XX549"/>
  <c r="XC549"/>
  <c r="VM549"/>
  <c r="UR549"/>
  <c r="HV549"/>
  <c r="AUP549"/>
  <c r="ATU549"/>
  <c r="ASZ549"/>
  <c r="APT549"/>
  <c r="AOY549"/>
  <c r="AOD549"/>
  <c r="ASE549"/>
  <c r="ARJ549"/>
  <c r="AQO549"/>
  <c r="ANI549"/>
  <c r="ALS549"/>
  <c r="AIM549"/>
  <c r="AGB549"/>
  <c r="AMN549"/>
  <c r="AKX549"/>
  <c r="AKC549"/>
  <c r="AJH549"/>
  <c r="AHR549"/>
  <c r="AGW549"/>
  <c r="AEL549"/>
  <c r="ACV549"/>
  <c r="ABF549"/>
  <c r="AAK549"/>
  <c r="ZP549"/>
  <c r="WJ549"/>
  <c r="TY549"/>
  <c r="AFG549"/>
  <c r="ADQ549"/>
  <c r="ACA549"/>
  <c r="YU549"/>
  <c r="XZ549"/>
  <c r="XE549"/>
  <c r="VO549"/>
  <c r="UT549"/>
  <c r="IM536"/>
  <c r="IO536"/>
  <c r="IQ536"/>
  <c r="IM537"/>
  <c r="IO537"/>
  <c r="IQ537"/>
  <c r="IM538"/>
  <c r="IO538"/>
  <c r="IQ538"/>
  <c r="IM539"/>
  <c r="IO539"/>
  <c r="IQ539"/>
  <c r="IM540"/>
  <c r="IO540"/>
  <c r="IQ540"/>
  <c r="IM541"/>
  <c r="IO541"/>
  <c r="IQ541"/>
  <c r="IM542"/>
  <c r="IO542"/>
  <c r="IQ542"/>
  <c r="IM543"/>
  <c r="IO543"/>
  <c r="IQ543"/>
  <c r="IM544"/>
  <c r="IO544"/>
  <c r="IQ544"/>
  <c r="IM545"/>
  <c r="IO545"/>
  <c r="IQ545"/>
  <c r="IM546"/>
  <c r="IO546"/>
  <c r="IQ546"/>
  <c r="IM547"/>
  <c r="IO547"/>
  <c r="IQ547"/>
  <c r="IM548"/>
  <c r="IO548"/>
  <c r="IQ548"/>
  <c r="IM549"/>
  <c r="IO549"/>
  <c r="IQ549"/>
  <c r="IP552"/>
  <c r="IO553"/>
  <c r="IQ553"/>
  <c r="IP554"/>
  <c r="IO555"/>
  <c r="IQ555"/>
  <c r="IP556"/>
  <c r="IO557"/>
  <c r="IQ557"/>
  <c r="IP558"/>
  <c r="IO559"/>
  <c r="IQ559"/>
  <c r="IP560"/>
  <c r="IO561"/>
  <c r="IQ561"/>
  <c r="JH536"/>
  <c r="JJ536"/>
  <c r="JL536"/>
  <c r="JH537"/>
  <c r="JJ537"/>
  <c r="JL537"/>
  <c r="JH538"/>
  <c r="JJ538"/>
  <c r="JL538"/>
  <c r="JH539"/>
  <c r="JJ539"/>
  <c r="JL539"/>
  <c r="JH540"/>
  <c r="JJ540"/>
  <c r="JL540"/>
  <c r="JH541"/>
  <c r="JJ541"/>
  <c r="JL541"/>
  <c r="JH542"/>
  <c r="JJ542"/>
  <c r="JL542"/>
  <c r="JH543"/>
  <c r="JJ543"/>
  <c r="JL543"/>
  <c r="JH544"/>
  <c r="JJ544"/>
  <c r="JL544"/>
  <c r="JH545"/>
  <c r="JJ545"/>
  <c r="JL545"/>
  <c r="JH546"/>
  <c r="JJ546"/>
  <c r="JL546"/>
  <c r="JH547"/>
  <c r="JJ547"/>
  <c r="JL547"/>
  <c r="JH548"/>
  <c r="JJ548"/>
  <c r="JL548"/>
  <c r="JH549"/>
  <c r="JJ549"/>
  <c r="JL549"/>
  <c r="JK552"/>
  <c r="JJ553"/>
  <c r="JL553"/>
  <c r="JK554"/>
  <c r="JJ555"/>
  <c r="JL555"/>
  <c r="JK556"/>
  <c r="JJ557"/>
  <c r="JL557"/>
  <c r="JK558"/>
  <c r="JJ559"/>
  <c r="JL559"/>
  <c r="JK560"/>
  <c r="JJ561"/>
  <c r="JL561"/>
  <c r="KC536"/>
  <c r="KE536"/>
  <c r="KG536"/>
  <c r="KC537"/>
  <c r="KE537"/>
  <c r="KG537"/>
  <c r="KC538"/>
  <c r="KE538"/>
  <c r="KG538"/>
  <c r="KC539"/>
  <c r="KE539"/>
  <c r="KG539"/>
  <c r="KC540"/>
  <c r="KE540"/>
  <c r="KG540"/>
  <c r="KC541"/>
  <c r="KE541"/>
  <c r="KG541"/>
  <c r="KC542"/>
  <c r="KE542"/>
  <c r="KG542"/>
  <c r="KC543"/>
  <c r="KE543"/>
  <c r="KG543"/>
  <c r="KC544"/>
  <c r="KE544"/>
  <c r="KG544"/>
  <c r="KC545"/>
  <c r="KE545"/>
  <c r="KG545"/>
  <c r="KC546"/>
  <c r="KE546"/>
  <c r="KG546"/>
  <c r="KC547"/>
  <c r="KE547"/>
  <c r="KG547"/>
  <c r="KC548"/>
  <c r="KE548"/>
  <c r="KG548"/>
  <c r="KC549"/>
  <c r="KE549"/>
  <c r="KG549"/>
  <c r="KF552"/>
  <c r="KE553"/>
  <c r="KG553"/>
  <c r="KF554"/>
  <c r="KE555"/>
  <c r="KG555"/>
  <c r="KF556"/>
  <c r="KE557"/>
  <c r="KG557"/>
  <c r="KF558"/>
  <c r="KE559"/>
  <c r="KG559"/>
  <c r="KF560"/>
  <c r="KE561"/>
  <c r="KG561"/>
  <c r="KX536"/>
  <c r="KZ536"/>
  <c r="LB536"/>
  <c r="KX537"/>
  <c r="KZ537"/>
  <c r="LB537"/>
  <c r="KX538"/>
  <c r="KZ538"/>
  <c r="LB538"/>
  <c r="KX539"/>
  <c r="KZ539"/>
  <c r="LB539"/>
  <c r="KX540"/>
  <c r="KZ540"/>
  <c r="LB540"/>
  <c r="KX541"/>
  <c r="KZ541"/>
  <c r="LB541"/>
  <c r="KX542"/>
  <c r="KZ542"/>
  <c r="LB542"/>
  <c r="KX543"/>
  <c r="KZ543"/>
  <c r="LB543"/>
  <c r="KX544"/>
  <c r="KZ544"/>
  <c r="LB544"/>
  <c r="KX545"/>
  <c r="KZ545"/>
  <c r="LB545"/>
  <c r="KX546"/>
  <c r="KZ546"/>
  <c r="LB546"/>
  <c r="KX547"/>
  <c r="KZ547"/>
  <c r="LB547"/>
  <c r="KX548"/>
  <c r="KZ548"/>
  <c r="LB548"/>
  <c r="KX549"/>
  <c r="KZ549"/>
  <c r="LB549"/>
  <c r="KZ552"/>
  <c r="LB552"/>
  <c r="LA553"/>
  <c r="KZ554"/>
  <c r="LB554"/>
  <c r="LA555"/>
  <c r="KZ556"/>
  <c r="LB556"/>
  <c r="LA557"/>
  <c r="KZ558"/>
  <c r="LB558"/>
  <c r="LA559"/>
  <c r="KZ560"/>
  <c r="LB560"/>
  <c r="LA561"/>
  <c r="LR536"/>
  <c r="LT536"/>
  <c r="LV536"/>
  <c r="LR537"/>
  <c r="LT537"/>
  <c r="LV537"/>
  <c r="LR538"/>
  <c r="LT538"/>
  <c r="LV538"/>
  <c r="LR539"/>
  <c r="LT539"/>
  <c r="LV539"/>
  <c r="LR540"/>
  <c r="LT540"/>
  <c r="LV540"/>
  <c r="LR541"/>
  <c r="LT541"/>
  <c r="LV541"/>
  <c r="LR542"/>
  <c r="LT542"/>
  <c r="LV542"/>
  <c r="LR543"/>
  <c r="LT543"/>
  <c r="LV543"/>
  <c r="LR544"/>
  <c r="LT544"/>
  <c r="LV544"/>
  <c r="LR545"/>
  <c r="LT545"/>
  <c r="LV545"/>
  <c r="LR546"/>
  <c r="LT546"/>
  <c r="LV546"/>
  <c r="LR547"/>
  <c r="LT547"/>
  <c r="LV547"/>
  <c r="LR548"/>
  <c r="LT548"/>
  <c r="LV548"/>
  <c r="LR549"/>
  <c r="LT549"/>
  <c r="LV549"/>
  <c r="LU552"/>
  <c r="LW552"/>
  <c r="LV553"/>
  <c r="LU554"/>
  <c r="LW554"/>
  <c r="LV555"/>
  <c r="LU556"/>
  <c r="LW556"/>
  <c r="LV557"/>
  <c r="LU558"/>
  <c r="LW558"/>
  <c r="LV559"/>
  <c r="LU560"/>
  <c r="LW560"/>
  <c r="LV561"/>
  <c r="MN536"/>
  <c r="MP536"/>
  <c r="MR536"/>
  <c r="MN537"/>
  <c r="MP537"/>
  <c r="MR537"/>
  <c r="MN538"/>
  <c r="MP538"/>
  <c r="MR538"/>
  <c r="MN539"/>
  <c r="MP539"/>
  <c r="MR539"/>
  <c r="MN540"/>
  <c r="MP540"/>
  <c r="MR540"/>
  <c r="MN541"/>
  <c r="MP541"/>
  <c r="MR541"/>
  <c r="MN542"/>
  <c r="MP542"/>
  <c r="MR542"/>
  <c r="MN543"/>
  <c r="MP543"/>
  <c r="MR543"/>
  <c r="MN544"/>
  <c r="MP544"/>
  <c r="MR544"/>
  <c r="MN545"/>
  <c r="MP545"/>
  <c r="MR545"/>
  <c r="MN546"/>
  <c r="MP546"/>
  <c r="MR546"/>
  <c r="MN547"/>
  <c r="MP547"/>
  <c r="MR547"/>
  <c r="MN548"/>
  <c r="MP548"/>
  <c r="MR548"/>
  <c r="MN549"/>
  <c r="MP549"/>
  <c r="MR549"/>
  <c r="MQ552"/>
  <c r="MP553"/>
  <c r="MR553"/>
  <c r="MQ554"/>
  <c r="MP555"/>
  <c r="MR555"/>
  <c r="MQ556"/>
  <c r="MP557"/>
  <c r="MR557"/>
  <c r="MQ558"/>
  <c r="MP559"/>
  <c r="MR559"/>
  <c r="MQ560"/>
  <c r="MP561"/>
  <c r="MR561"/>
  <c r="NI536"/>
  <c r="NK536"/>
  <c r="NM536"/>
  <c r="NI537"/>
  <c r="NK537"/>
  <c r="NM537"/>
  <c r="NI538"/>
  <c r="NK538"/>
  <c r="NM538"/>
  <c r="NI539"/>
  <c r="NK539"/>
  <c r="NM539"/>
  <c r="NI540"/>
  <c r="NK540"/>
  <c r="NM540"/>
  <c r="NI541"/>
  <c r="NK541"/>
  <c r="NM541"/>
  <c r="NI542"/>
  <c r="NK542"/>
  <c r="NM542"/>
  <c r="NI543"/>
  <c r="NK543"/>
  <c r="NM543"/>
  <c r="NI544"/>
  <c r="NK544"/>
  <c r="NM544"/>
  <c r="NI545"/>
  <c r="NK545"/>
  <c r="NM545"/>
  <c r="NI546"/>
  <c r="NK546"/>
  <c r="NM546"/>
  <c r="NI547"/>
  <c r="NK547"/>
  <c r="NM547"/>
  <c r="NI548"/>
  <c r="NK548"/>
  <c r="NM548"/>
  <c r="NI549"/>
  <c r="NK549"/>
  <c r="NM549"/>
  <c r="NK552"/>
  <c r="NM552"/>
  <c r="NL553"/>
  <c r="NK554"/>
  <c r="NM554"/>
  <c r="NL555"/>
  <c r="NK556"/>
  <c r="NM556"/>
  <c r="NL557"/>
  <c r="NK558"/>
  <c r="NM558"/>
  <c r="NL559"/>
  <c r="NK560"/>
  <c r="NM560"/>
  <c r="NL561"/>
  <c r="OD536"/>
  <c r="OF536"/>
  <c r="OH536"/>
  <c r="OD537"/>
  <c r="OF537"/>
  <c r="OH537"/>
  <c r="OD538"/>
  <c r="OF538"/>
  <c r="OH538"/>
  <c r="OD539"/>
  <c r="OF539"/>
  <c r="OH539"/>
  <c r="OD540"/>
  <c r="OF540"/>
  <c r="OH540"/>
  <c r="OD541"/>
  <c r="OF541"/>
  <c r="OH541"/>
  <c r="OD542"/>
  <c r="OF542"/>
  <c r="OH542"/>
  <c r="OD543"/>
  <c r="OF543"/>
  <c r="OH543"/>
  <c r="OD544"/>
  <c r="OF544"/>
  <c r="OH544"/>
  <c r="OD545"/>
  <c r="OF545"/>
  <c r="OH545"/>
  <c r="OD546"/>
  <c r="OF546"/>
  <c r="OH546"/>
  <c r="OD547"/>
  <c r="OF547"/>
  <c r="OH547"/>
  <c r="OD548"/>
  <c r="OF548"/>
  <c r="OH548"/>
  <c r="OD549"/>
  <c r="OF549"/>
  <c r="OH549"/>
  <c r="OF552"/>
  <c r="OH552"/>
  <c r="OG553"/>
  <c r="OF554"/>
  <c r="OH554"/>
  <c r="OG555"/>
  <c r="OF556"/>
  <c r="OH556"/>
  <c r="OG557"/>
  <c r="OF558"/>
  <c r="OH558"/>
  <c r="OG559"/>
  <c r="OF560"/>
  <c r="OH560"/>
  <c r="OG561"/>
  <c r="OX536"/>
  <c r="OZ536"/>
  <c r="PB536"/>
  <c r="OX537"/>
  <c r="OZ537"/>
  <c r="PB537"/>
  <c r="OX538"/>
  <c r="OZ538"/>
  <c r="PB538"/>
  <c r="OX539"/>
  <c r="OZ539"/>
  <c r="PB539"/>
  <c r="OX540"/>
  <c r="OZ540"/>
  <c r="PB540"/>
  <c r="OX541"/>
  <c r="OZ541"/>
  <c r="PB541"/>
  <c r="OX542"/>
  <c r="OZ542"/>
  <c r="PB542"/>
  <c r="OX543"/>
  <c r="OZ543"/>
  <c r="PB543"/>
  <c r="OX544"/>
  <c r="OZ544"/>
  <c r="PB544"/>
  <c r="OX545"/>
  <c r="OZ545"/>
  <c r="PB545"/>
  <c r="OX546"/>
  <c r="OZ546"/>
  <c r="PB546"/>
  <c r="OX547"/>
  <c r="OZ547"/>
  <c r="PB547"/>
  <c r="OX548"/>
  <c r="OZ548"/>
  <c r="PB548"/>
  <c r="OX549"/>
  <c r="OZ549"/>
  <c r="PB549"/>
  <c r="PA552"/>
  <c r="PC552"/>
  <c r="PB553"/>
  <c r="PA554"/>
  <c r="PC554"/>
  <c r="PB555"/>
  <c r="PA556"/>
  <c r="PC556"/>
  <c r="PB557"/>
  <c r="PA558"/>
  <c r="PC558"/>
  <c r="PB559"/>
  <c r="PA560"/>
  <c r="PC560"/>
  <c r="PB561"/>
  <c r="PS536"/>
  <c r="PU536"/>
  <c r="PW536"/>
  <c r="PS537"/>
  <c r="PU537"/>
  <c r="PW537"/>
  <c r="PS538"/>
  <c r="PU538"/>
  <c r="PW538"/>
  <c r="PS539"/>
  <c r="PU539"/>
  <c r="PW539"/>
  <c r="PS540"/>
  <c r="PU540"/>
  <c r="PW540"/>
  <c r="PS541"/>
  <c r="PU541"/>
  <c r="PW541"/>
  <c r="PS542"/>
  <c r="PU542"/>
  <c r="PW542"/>
  <c r="PS543"/>
  <c r="PU543"/>
  <c r="PW543"/>
  <c r="PS544"/>
  <c r="PU544"/>
  <c r="PW544"/>
  <c r="PS545"/>
  <c r="PU545"/>
  <c r="PW545"/>
  <c r="PS546"/>
  <c r="PU546"/>
  <c r="PW546"/>
  <c r="PS547"/>
  <c r="PU547"/>
  <c r="PW547"/>
  <c r="PS548"/>
  <c r="PU548"/>
  <c r="PW548"/>
  <c r="PS549"/>
  <c r="PU549"/>
  <c r="PW549"/>
  <c r="PW552"/>
  <c r="PV553"/>
  <c r="PX553"/>
  <c r="PW554"/>
  <c r="PV555"/>
  <c r="PX555"/>
  <c r="PW556"/>
  <c r="PV557"/>
  <c r="PX557"/>
  <c r="PW558"/>
  <c r="PV559"/>
  <c r="PX559"/>
  <c r="PW560"/>
  <c r="PV561"/>
  <c r="PX561"/>
  <c r="QO536"/>
  <c r="QQ536"/>
  <c r="QS536"/>
  <c r="QO537"/>
  <c r="QQ537"/>
  <c r="QS537"/>
  <c r="QO538"/>
  <c r="QQ538"/>
  <c r="QS538"/>
  <c r="QO539"/>
  <c r="QQ539"/>
  <c r="QS539"/>
  <c r="QO540"/>
  <c r="QQ540"/>
  <c r="QS540"/>
  <c r="QO541"/>
  <c r="QQ541"/>
  <c r="QS541"/>
  <c r="QO542"/>
  <c r="QQ542"/>
  <c r="QS542"/>
  <c r="QO543"/>
  <c r="QQ543"/>
  <c r="QS543"/>
  <c r="QO544"/>
  <c r="QQ544"/>
  <c r="QS544"/>
  <c r="QO545"/>
  <c r="QQ545"/>
  <c r="QS545"/>
  <c r="QO546"/>
  <c r="QQ546"/>
  <c r="QS546"/>
  <c r="QO547"/>
  <c r="QQ547"/>
  <c r="QS547"/>
  <c r="QO548"/>
  <c r="QQ548"/>
  <c r="QS548"/>
  <c r="QO549"/>
  <c r="QQ549"/>
  <c r="QS549"/>
  <c r="QR552"/>
  <c r="QQ553"/>
  <c r="QS553"/>
  <c r="QR554"/>
  <c r="QQ555"/>
  <c r="QS555"/>
  <c r="QR556"/>
  <c r="QQ557"/>
  <c r="QS557"/>
  <c r="QR558"/>
  <c r="QQ559"/>
  <c r="QS559"/>
  <c r="QR560"/>
  <c r="QQ561"/>
  <c r="QS561"/>
  <c r="RJ536"/>
  <c r="RL536"/>
  <c r="RN536"/>
  <c r="RJ537"/>
  <c r="RL537"/>
  <c r="RN537"/>
  <c r="RJ538"/>
  <c r="RL538"/>
  <c r="RN538"/>
  <c r="RJ539"/>
  <c r="RL539"/>
  <c r="RN539"/>
  <c r="RJ540"/>
  <c r="RL540"/>
  <c r="RN540"/>
  <c r="RJ541"/>
  <c r="RL541"/>
  <c r="RN541"/>
  <c r="RJ542"/>
  <c r="RL542"/>
  <c r="RN542"/>
  <c r="RJ543"/>
  <c r="RL543"/>
  <c r="RN543"/>
  <c r="RJ544"/>
  <c r="RL544"/>
  <c r="RN544"/>
  <c r="RJ545"/>
  <c r="RL545"/>
  <c r="RN545"/>
  <c r="RJ546"/>
  <c r="RL546"/>
  <c r="RN546"/>
  <c r="RJ547"/>
  <c r="RL547"/>
  <c r="RN547"/>
  <c r="RJ548"/>
  <c r="RL548"/>
  <c r="RN548"/>
  <c r="RJ549"/>
  <c r="RL549"/>
  <c r="RN549"/>
  <c r="RL552"/>
  <c r="RN552"/>
  <c r="RM553"/>
  <c r="RL554"/>
  <c r="RN554"/>
  <c r="RM555"/>
  <c r="RL556"/>
  <c r="RN556"/>
  <c r="RM557"/>
  <c r="RL558"/>
  <c r="RN558"/>
  <c r="RM559"/>
  <c r="RL560"/>
  <c r="RN560"/>
  <c r="RM561"/>
  <c r="SD536"/>
  <c r="SF536"/>
  <c r="SH536"/>
  <c r="SD537"/>
  <c r="SF537"/>
  <c r="SH537"/>
  <c r="SD538"/>
  <c r="SF538"/>
  <c r="SH538"/>
  <c r="SD539"/>
  <c r="SF539"/>
  <c r="SH539"/>
  <c r="SD540"/>
  <c r="SF540"/>
  <c r="SH540"/>
  <c r="SD541"/>
  <c r="SF541"/>
  <c r="SH541"/>
  <c r="SD542"/>
  <c r="SF542"/>
  <c r="SH542"/>
  <c r="SD543"/>
  <c r="SF543"/>
  <c r="SH543"/>
  <c r="SD544"/>
  <c r="SF544"/>
  <c r="SH544"/>
  <c r="SD545"/>
  <c r="SF545"/>
  <c r="SH545"/>
  <c r="SD546"/>
  <c r="SF546"/>
  <c r="SH546"/>
  <c r="SD547"/>
  <c r="SF547"/>
  <c r="SH547"/>
  <c r="SD548"/>
  <c r="SF548"/>
  <c r="SH548"/>
  <c r="SD549"/>
  <c r="SF549"/>
  <c r="SH549"/>
  <c r="SH552"/>
  <c r="SG553"/>
  <c r="SI553"/>
  <c r="SH554"/>
  <c r="SG555"/>
  <c r="SI555"/>
  <c r="SH556"/>
  <c r="SG557"/>
  <c r="SI557"/>
  <c r="SH558"/>
  <c r="SG559"/>
  <c r="SI559"/>
  <c r="SH560"/>
  <c r="SG561"/>
  <c r="SI561"/>
  <c r="SZ536"/>
  <c r="TB536"/>
  <c r="TD536"/>
  <c r="SZ537"/>
  <c r="TB537"/>
  <c r="TD537"/>
  <c r="SZ538"/>
  <c r="TB538"/>
  <c r="TD538"/>
  <c r="SZ539"/>
  <c r="TB539"/>
  <c r="TD539"/>
  <c r="SZ540"/>
  <c r="TB540"/>
  <c r="TD540"/>
  <c r="SZ541"/>
  <c r="TB541"/>
  <c r="TD541"/>
  <c r="SZ542"/>
  <c r="TB542"/>
  <c r="TD542"/>
  <c r="SZ543"/>
  <c r="TB543"/>
  <c r="TD543"/>
  <c r="SZ544"/>
  <c r="TB544"/>
  <c r="TD544"/>
  <c r="SZ545"/>
  <c r="TB545"/>
  <c r="TD545"/>
  <c r="SZ546"/>
  <c r="TB546"/>
  <c r="TD546"/>
  <c r="SZ547"/>
  <c r="TB547"/>
  <c r="TD547"/>
  <c r="SZ548"/>
  <c r="TB548"/>
  <c r="TD548"/>
  <c r="SZ549"/>
  <c r="TB549"/>
  <c r="TD549"/>
  <c r="TC552"/>
  <c r="TC551" s="1"/>
  <c r="TB553"/>
  <c r="TD553"/>
  <c r="TC554"/>
  <c r="T536"/>
  <c r="T537"/>
  <c r="T538"/>
  <c r="T539"/>
  <c r="T540"/>
  <c r="T541"/>
  <c r="T542"/>
  <c r="T543"/>
  <c r="T544"/>
  <c r="T545"/>
  <c r="T546"/>
  <c r="T547"/>
  <c r="T548"/>
  <c r="T549"/>
  <c r="R553"/>
  <c r="S554"/>
  <c r="T555"/>
  <c r="R557"/>
  <c r="S558"/>
  <c r="T559"/>
  <c r="R561"/>
  <c r="AN536"/>
  <c r="AL537"/>
  <c r="AN538"/>
  <c r="AL539"/>
  <c r="AN540"/>
  <c r="AL541"/>
  <c r="AN542"/>
  <c r="AL543"/>
  <c r="AN544"/>
  <c r="AL545"/>
  <c r="AN546"/>
  <c r="AL547"/>
  <c r="AN548"/>
  <c r="AL549"/>
  <c r="AN552"/>
  <c r="AO553"/>
  <c r="AM555"/>
  <c r="AN556"/>
  <c r="AO557"/>
  <c r="AM559"/>
  <c r="AN560"/>
  <c r="AO561"/>
  <c r="BJ536"/>
  <c r="BJ537"/>
  <c r="BJ538"/>
  <c r="BJ539"/>
  <c r="BJ540"/>
  <c r="BJ541"/>
  <c r="BJ542"/>
  <c r="BJ543"/>
  <c r="BJ544"/>
  <c r="BJ545"/>
  <c r="BJ546"/>
  <c r="BJ547"/>
  <c r="BJ548"/>
  <c r="BJ549"/>
  <c r="BI552"/>
  <c r="BJ553"/>
  <c r="BH555"/>
  <c r="BI556"/>
  <c r="BJ557"/>
  <c r="BH559"/>
  <c r="BI560"/>
  <c r="BJ561"/>
  <c r="CE536"/>
  <c r="CE537"/>
  <c r="CE538"/>
  <c r="CE539"/>
  <c r="CE540"/>
  <c r="CE541"/>
  <c r="CE542"/>
  <c r="CE543"/>
  <c r="CE544"/>
  <c r="CE545"/>
  <c r="CE546"/>
  <c r="CE547"/>
  <c r="CE548"/>
  <c r="CE549"/>
  <c r="CD552"/>
  <c r="CE553"/>
  <c r="CC555"/>
  <c r="CD556"/>
  <c r="CE557"/>
  <c r="CC559"/>
  <c r="CD560"/>
  <c r="CE561"/>
  <c r="CZ537"/>
  <c r="CZ541"/>
  <c r="CZ545"/>
  <c r="CZ549"/>
  <c r="CY552"/>
  <c r="DT536"/>
  <c r="DP538"/>
  <c r="DR539"/>
  <c r="DT544"/>
  <c r="DP546"/>
  <c r="DR547"/>
  <c r="DT552"/>
  <c r="DS555"/>
  <c r="DU557"/>
  <c r="DT560"/>
  <c r="EL536"/>
  <c r="EL538"/>
  <c r="EL540"/>
  <c r="EL542"/>
  <c r="EL544"/>
  <c r="EL546"/>
  <c r="EL548"/>
  <c r="EP553"/>
  <c r="EP557"/>
  <c r="FG538"/>
  <c r="FG542"/>
  <c r="FG546"/>
  <c r="GC543"/>
  <c r="GD555"/>
  <c r="GE560"/>
  <c r="GY539"/>
  <c r="GY543"/>
  <c r="GY547"/>
  <c r="GZ554"/>
  <c r="HA559"/>
  <c r="HT553"/>
  <c r="HU558"/>
  <c r="P536"/>
  <c r="R537"/>
  <c r="P538"/>
  <c r="R539"/>
  <c r="P540"/>
  <c r="R541"/>
  <c r="P542"/>
  <c r="R543"/>
  <c r="P544"/>
  <c r="R545"/>
  <c r="P546"/>
  <c r="R547"/>
  <c r="P548"/>
  <c r="R549"/>
  <c r="S552"/>
  <c r="T553"/>
  <c r="R555"/>
  <c r="S556"/>
  <c r="T557"/>
  <c r="R559"/>
  <c r="S560"/>
  <c r="T561"/>
  <c r="AJ542"/>
  <c r="AM553"/>
  <c r="AN554"/>
  <c r="AO555"/>
  <c r="AM557"/>
  <c r="AN558"/>
  <c r="AO559"/>
  <c r="AM561"/>
  <c r="BF536"/>
  <c r="BH537"/>
  <c r="BF538"/>
  <c r="BH539"/>
  <c r="BF540"/>
  <c r="BH541"/>
  <c r="BF542"/>
  <c r="BH543"/>
  <c r="BF544"/>
  <c r="BH545"/>
  <c r="BF546"/>
  <c r="BH547"/>
  <c r="BF548"/>
  <c r="BH549"/>
  <c r="BH553"/>
  <c r="BI554"/>
  <c r="BJ555"/>
  <c r="BH557"/>
  <c r="BI558"/>
  <c r="BJ559"/>
  <c r="BH561"/>
  <c r="CA536"/>
  <c r="CC537"/>
  <c r="CA538"/>
  <c r="CC539"/>
  <c r="CA540"/>
  <c r="CC541"/>
  <c r="CA542"/>
  <c r="CC543"/>
  <c r="CA544"/>
  <c r="CC545"/>
  <c r="CA546"/>
  <c r="CC547"/>
  <c r="CA548"/>
  <c r="CC549"/>
  <c r="CE555"/>
  <c r="CC557"/>
  <c r="CC561"/>
  <c r="CX537"/>
  <c r="CV538"/>
  <c r="CX539"/>
  <c r="CX541"/>
  <c r="CV542"/>
  <c r="CX543"/>
  <c r="CX545"/>
  <c r="CV546"/>
  <c r="CX547"/>
  <c r="CX549"/>
  <c r="DT540"/>
  <c r="DT548"/>
  <c r="EN539"/>
  <c r="EN543"/>
  <c r="EN547"/>
  <c r="EO552"/>
  <c r="HQ536"/>
  <c r="GV536"/>
  <c r="FF536"/>
  <c r="EK536"/>
  <c r="GA536"/>
  <c r="CU536"/>
  <c r="BZ536"/>
  <c r="BE536"/>
  <c r="O536"/>
  <c r="HS536"/>
  <c r="GX536"/>
  <c r="FH536"/>
  <c r="GC536"/>
  <c r="EM536"/>
  <c r="DR536"/>
  <c r="CW536"/>
  <c r="CB536"/>
  <c r="BG536"/>
  <c r="Q536"/>
  <c r="GB537"/>
  <c r="GW537"/>
  <c r="FG537"/>
  <c r="DQ537"/>
  <c r="HR537"/>
  <c r="EL537"/>
  <c r="AK537"/>
  <c r="HQ538"/>
  <c r="GV538"/>
  <c r="FF538"/>
  <c r="EK538"/>
  <c r="CU538"/>
  <c r="BZ538"/>
  <c r="BE538"/>
  <c r="O538"/>
  <c r="GA538"/>
  <c r="HS538"/>
  <c r="GX538"/>
  <c r="FH538"/>
  <c r="GC538"/>
  <c r="EM538"/>
  <c r="DR538"/>
  <c r="CW538"/>
  <c r="CB538"/>
  <c r="BG538"/>
  <c r="Q538"/>
  <c r="GB539"/>
  <c r="GW539"/>
  <c r="FG539"/>
  <c r="DQ539"/>
  <c r="EL539"/>
  <c r="AK539"/>
  <c r="HR539"/>
  <c r="HQ540"/>
  <c r="GV540"/>
  <c r="FF540"/>
  <c r="EK540"/>
  <c r="GA540"/>
  <c r="CU540"/>
  <c r="BZ540"/>
  <c r="BE540"/>
  <c r="O540"/>
  <c r="HS540"/>
  <c r="GX540"/>
  <c r="FH540"/>
  <c r="GC540"/>
  <c r="EM540"/>
  <c r="DR540"/>
  <c r="CW540"/>
  <c r="CB540"/>
  <c r="BG540"/>
  <c r="Q540"/>
  <c r="GB541"/>
  <c r="GW541"/>
  <c r="FG541"/>
  <c r="DQ541"/>
  <c r="HR541"/>
  <c r="EL541"/>
  <c r="AK541"/>
  <c r="HQ542"/>
  <c r="GV542"/>
  <c r="FF542"/>
  <c r="EK542"/>
  <c r="CU542"/>
  <c r="BZ542"/>
  <c r="BE542"/>
  <c r="O542"/>
  <c r="GA542"/>
  <c r="HS542"/>
  <c r="GX542"/>
  <c r="FH542"/>
  <c r="GC542"/>
  <c r="EM542"/>
  <c r="DR542"/>
  <c r="CW542"/>
  <c r="CB542"/>
  <c r="BG542"/>
  <c r="Q542"/>
  <c r="GB543"/>
  <c r="GW543"/>
  <c r="FG543"/>
  <c r="DQ543"/>
  <c r="EL543"/>
  <c r="AK543"/>
  <c r="HR543"/>
  <c r="HQ544"/>
  <c r="GV544"/>
  <c r="FF544"/>
  <c r="EK544"/>
  <c r="GA544"/>
  <c r="CU544"/>
  <c r="BZ544"/>
  <c r="BE544"/>
  <c r="O544"/>
  <c r="HS544"/>
  <c r="GX544"/>
  <c r="FH544"/>
  <c r="GC544"/>
  <c r="EM544"/>
  <c r="DR544"/>
  <c r="CW544"/>
  <c r="CB544"/>
  <c r="BG544"/>
  <c r="Q544"/>
  <c r="GB545"/>
  <c r="GW545"/>
  <c r="FG545"/>
  <c r="DQ545"/>
  <c r="HR545"/>
  <c r="EL545"/>
  <c r="AK545"/>
  <c r="HQ546"/>
  <c r="GV546"/>
  <c r="FF546"/>
  <c r="EK546"/>
  <c r="CU546"/>
  <c r="BZ546"/>
  <c r="BE546"/>
  <c r="O546"/>
  <c r="GA546"/>
  <c r="HS546"/>
  <c r="GX546"/>
  <c r="FH546"/>
  <c r="GC546"/>
  <c r="EM546"/>
  <c r="DR546"/>
  <c r="CW546"/>
  <c r="CB546"/>
  <c r="BG546"/>
  <c r="Q546"/>
  <c r="GB547"/>
  <c r="GW547"/>
  <c r="FG547"/>
  <c r="DQ547"/>
  <c r="EL547"/>
  <c r="AK547"/>
  <c r="HR547"/>
  <c r="HQ548"/>
  <c r="GV548"/>
  <c r="FF548"/>
  <c r="EK548"/>
  <c r="GA548"/>
  <c r="CU548"/>
  <c r="BZ548"/>
  <c r="BE548"/>
  <c r="O548"/>
  <c r="HS548"/>
  <c r="GX548"/>
  <c r="FH548"/>
  <c r="GC548"/>
  <c r="EM548"/>
  <c r="DR548"/>
  <c r="CW548"/>
  <c r="CB548"/>
  <c r="BG548"/>
  <c r="Q548"/>
  <c r="GB549"/>
  <c r="GW549"/>
  <c r="FG549"/>
  <c r="DQ549"/>
  <c r="HR549"/>
  <c r="EL549"/>
  <c r="AK549"/>
  <c r="HT552"/>
  <c r="GY552"/>
  <c r="GD552"/>
  <c r="EN552"/>
  <c r="DS552"/>
  <c r="CX552"/>
  <c r="CC552"/>
  <c r="BH552"/>
  <c r="AM552"/>
  <c r="R552"/>
  <c r="FI552"/>
  <c r="HV552"/>
  <c r="HA552"/>
  <c r="GF552"/>
  <c r="FK552"/>
  <c r="EP552"/>
  <c r="DU552"/>
  <c r="CZ552"/>
  <c r="CE552"/>
  <c r="BJ552"/>
  <c r="AO552"/>
  <c r="T552"/>
  <c r="HU553"/>
  <c r="GZ553"/>
  <c r="GE553"/>
  <c r="EO553"/>
  <c r="DT553"/>
  <c r="FJ553"/>
  <c r="CD553"/>
  <c r="BI553"/>
  <c r="AN553"/>
  <c r="S553"/>
  <c r="HT554"/>
  <c r="GY554"/>
  <c r="GD554"/>
  <c r="FI554"/>
  <c r="EN554"/>
  <c r="DS554"/>
  <c r="CX554"/>
  <c r="CC554"/>
  <c r="BH554"/>
  <c r="AM554"/>
  <c r="R554"/>
  <c r="HV554"/>
  <c r="HA554"/>
  <c r="GF554"/>
  <c r="EP554"/>
  <c r="DU554"/>
  <c r="CE554"/>
  <c r="BJ554"/>
  <c r="AO554"/>
  <c r="T554"/>
  <c r="FK554"/>
  <c r="HU555"/>
  <c r="GZ555"/>
  <c r="GE555"/>
  <c r="EO555"/>
  <c r="FJ555"/>
  <c r="DT555"/>
  <c r="CY555"/>
  <c r="CD555"/>
  <c r="BI555"/>
  <c r="AN555"/>
  <c r="S555"/>
  <c r="HT556"/>
  <c r="GY556"/>
  <c r="GD556"/>
  <c r="EN556"/>
  <c r="DS556"/>
  <c r="FI556"/>
  <c r="CC556"/>
  <c r="BH556"/>
  <c r="AM556"/>
  <c r="R556"/>
  <c r="HV556"/>
  <c r="HA556"/>
  <c r="GF556"/>
  <c r="EP556"/>
  <c r="FK556"/>
  <c r="DU556"/>
  <c r="CZ556"/>
  <c r="CE556"/>
  <c r="BJ556"/>
  <c r="AO556"/>
  <c r="T556"/>
  <c r="HU557"/>
  <c r="GZ557"/>
  <c r="GE557"/>
  <c r="EO557"/>
  <c r="DT557"/>
  <c r="CD557"/>
  <c r="BI557"/>
  <c r="AN557"/>
  <c r="S557"/>
  <c r="FJ557"/>
  <c r="HT558"/>
  <c r="GY558"/>
  <c r="GD558"/>
  <c r="EN558"/>
  <c r="FI558"/>
  <c r="DS558"/>
  <c r="CX558"/>
  <c r="CC558"/>
  <c r="BH558"/>
  <c r="AM558"/>
  <c r="R558"/>
  <c r="HV558"/>
  <c r="HA558"/>
  <c r="GF558"/>
  <c r="EP558"/>
  <c r="DU558"/>
  <c r="FK558"/>
  <c r="CE558"/>
  <c r="BJ558"/>
  <c r="AO558"/>
  <c r="T558"/>
  <c r="HU559"/>
  <c r="GZ559"/>
  <c r="GE559"/>
  <c r="EO559"/>
  <c r="FJ559"/>
  <c r="DT559"/>
  <c r="CY559"/>
  <c r="CD559"/>
  <c r="BI559"/>
  <c r="AN559"/>
  <c r="S559"/>
  <c r="HT560"/>
  <c r="GY560"/>
  <c r="GD560"/>
  <c r="EN560"/>
  <c r="DS560"/>
  <c r="CC560"/>
  <c r="BH560"/>
  <c r="AM560"/>
  <c r="R560"/>
  <c r="FI560"/>
  <c r="HV560"/>
  <c r="HA560"/>
  <c r="GF560"/>
  <c r="EP560"/>
  <c r="FK560"/>
  <c r="DU560"/>
  <c r="CZ560"/>
  <c r="CE560"/>
  <c r="BJ560"/>
  <c r="AO560"/>
  <c r="T560"/>
  <c r="HU561"/>
  <c r="GZ561"/>
  <c r="GE561"/>
  <c r="EO561"/>
  <c r="DT561"/>
  <c r="FJ561"/>
  <c r="CD561"/>
  <c r="BI561"/>
  <c r="AN561"/>
  <c r="S561"/>
  <c r="GD536"/>
  <c r="GY536"/>
  <c r="FI536"/>
  <c r="DS536"/>
  <c r="EN536"/>
  <c r="AM536"/>
  <c r="HT536"/>
  <c r="GF536"/>
  <c r="HV536"/>
  <c r="DU536"/>
  <c r="AO536"/>
  <c r="HA536"/>
  <c r="FK536"/>
  <c r="EP536"/>
  <c r="HU537"/>
  <c r="GZ537"/>
  <c r="FJ537"/>
  <c r="GE537"/>
  <c r="EO537"/>
  <c r="DT537"/>
  <c r="CY537"/>
  <c r="CD537"/>
  <c r="BI537"/>
  <c r="S537"/>
  <c r="GD538"/>
  <c r="GY538"/>
  <c r="FI538"/>
  <c r="DS538"/>
  <c r="HT538"/>
  <c r="EN538"/>
  <c r="AM538"/>
  <c r="GF538"/>
  <c r="HV538"/>
  <c r="DU538"/>
  <c r="HA538"/>
  <c r="FK538"/>
  <c r="AO538"/>
  <c r="EP538"/>
  <c r="HU539"/>
  <c r="GZ539"/>
  <c r="FJ539"/>
  <c r="GE539"/>
  <c r="EO539"/>
  <c r="DT539"/>
  <c r="CY539"/>
  <c r="CD539"/>
  <c r="BI539"/>
  <c r="S539"/>
  <c r="GD540"/>
  <c r="GY540"/>
  <c r="FI540"/>
  <c r="DS540"/>
  <c r="EN540"/>
  <c r="AM540"/>
  <c r="HT540"/>
  <c r="GF540"/>
  <c r="HV540"/>
  <c r="DU540"/>
  <c r="AO540"/>
  <c r="HA540"/>
  <c r="FK540"/>
  <c r="EP540"/>
  <c r="HU541"/>
  <c r="GZ541"/>
  <c r="FJ541"/>
  <c r="GE541"/>
  <c r="EO541"/>
  <c r="DT541"/>
  <c r="CY541"/>
  <c r="CD541"/>
  <c r="BI541"/>
  <c r="S541"/>
  <c r="GD542"/>
  <c r="GY542"/>
  <c r="FI542"/>
  <c r="DS542"/>
  <c r="HT542"/>
  <c r="EN542"/>
  <c r="AM542"/>
  <c r="GF542"/>
  <c r="HV542"/>
  <c r="DU542"/>
  <c r="HA542"/>
  <c r="FK542"/>
  <c r="AO542"/>
  <c r="EP542"/>
  <c r="HU543"/>
  <c r="GZ543"/>
  <c r="FJ543"/>
  <c r="GE543"/>
  <c r="EO543"/>
  <c r="DT543"/>
  <c r="CY543"/>
  <c r="CD543"/>
  <c r="BI543"/>
  <c r="S543"/>
  <c r="GD544"/>
  <c r="GY544"/>
  <c r="FI544"/>
  <c r="DS544"/>
  <c r="EN544"/>
  <c r="AM544"/>
  <c r="HT544"/>
  <c r="GF544"/>
  <c r="HV544"/>
  <c r="DU544"/>
  <c r="AO544"/>
  <c r="HA544"/>
  <c r="FK544"/>
  <c r="EP544"/>
  <c r="HU545"/>
  <c r="GZ545"/>
  <c r="FJ545"/>
  <c r="GE545"/>
  <c r="EO545"/>
  <c r="DT545"/>
  <c r="CY545"/>
  <c r="CD545"/>
  <c r="BI545"/>
  <c r="S545"/>
  <c r="GD546"/>
  <c r="GY546"/>
  <c r="FI546"/>
  <c r="DS546"/>
  <c r="HT546"/>
  <c r="EN546"/>
  <c r="AM546"/>
  <c r="GF546"/>
  <c r="HV546"/>
  <c r="DU546"/>
  <c r="HA546"/>
  <c r="FK546"/>
  <c r="AO546"/>
  <c r="EP546"/>
  <c r="HU547"/>
  <c r="GZ547"/>
  <c r="FJ547"/>
  <c r="GE547"/>
  <c r="EO547"/>
  <c r="DT547"/>
  <c r="CY547"/>
  <c r="CD547"/>
  <c r="BI547"/>
  <c r="S547"/>
  <c r="GD548"/>
  <c r="GY548"/>
  <c r="FI548"/>
  <c r="DS548"/>
  <c r="EN548"/>
  <c r="AM548"/>
  <c r="HT548"/>
  <c r="GF548"/>
  <c r="HV548"/>
  <c r="DU548"/>
  <c r="AO548"/>
  <c r="HA548"/>
  <c r="FK548"/>
  <c r="EP548"/>
  <c r="HU549"/>
  <c r="GZ549"/>
  <c r="FJ549"/>
  <c r="GE549"/>
  <c r="EO549"/>
  <c r="DT549"/>
  <c r="CY549"/>
  <c r="CD549"/>
  <c r="BI549"/>
  <c r="S549"/>
  <c r="R536"/>
  <c r="P537"/>
  <c r="R538"/>
  <c r="P539"/>
  <c r="R540"/>
  <c r="P541"/>
  <c r="R542"/>
  <c r="P543"/>
  <c r="R544"/>
  <c r="P545"/>
  <c r="R546"/>
  <c r="P547"/>
  <c r="R548"/>
  <c r="P549"/>
  <c r="AL536"/>
  <c r="AN537"/>
  <c r="AL538"/>
  <c r="AN539"/>
  <c r="AL540"/>
  <c r="AN541"/>
  <c r="AL542"/>
  <c r="AN543"/>
  <c r="AL544"/>
  <c r="AN545"/>
  <c r="AL546"/>
  <c r="AN547"/>
  <c r="AL548"/>
  <c r="AN549"/>
  <c r="BH536"/>
  <c r="BF537"/>
  <c r="BH538"/>
  <c r="BF539"/>
  <c r="BH540"/>
  <c r="BF541"/>
  <c r="BH542"/>
  <c r="BF543"/>
  <c r="BH544"/>
  <c r="BF545"/>
  <c r="BH546"/>
  <c r="BF547"/>
  <c r="BH548"/>
  <c r="BF549"/>
  <c r="CC536"/>
  <c r="CA537"/>
  <c r="CC538"/>
  <c r="CA539"/>
  <c r="CC540"/>
  <c r="CA541"/>
  <c r="CC542"/>
  <c r="CA543"/>
  <c r="CC544"/>
  <c r="CA545"/>
  <c r="CC546"/>
  <c r="CA547"/>
  <c r="CC548"/>
  <c r="CA549"/>
  <c r="CX536"/>
  <c r="CV537"/>
  <c r="CX538"/>
  <c r="CV539"/>
  <c r="CX540"/>
  <c r="CV541"/>
  <c r="CX542"/>
  <c r="CV543"/>
  <c r="CX544"/>
  <c r="CV545"/>
  <c r="CX546"/>
  <c r="CV547"/>
  <c r="CX548"/>
  <c r="CV549"/>
  <c r="CY553"/>
  <c r="CX556"/>
  <c r="CZ558"/>
  <c r="CY561"/>
  <c r="DP536"/>
  <c r="DP540"/>
  <c r="DP544"/>
  <c r="DP548"/>
  <c r="GB536"/>
  <c r="HR536"/>
  <c r="DQ536"/>
  <c r="HQ537"/>
  <c r="GV537"/>
  <c r="FF537"/>
  <c r="GA537"/>
  <c r="EK537"/>
  <c r="HS537"/>
  <c r="GX537"/>
  <c r="FH537"/>
  <c r="EM537"/>
  <c r="GB538"/>
  <c r="HR538"/>
  <c r="DQ538"/>
  <c r="HQ539"/>
  <c r="GV539"/>
  <c r="FF539"/>
  <c r="GA539"/>
  <c r="EK539"/>
  <c r="HS539"/>
  <c r="GX539"/>
  <c r="FH539"/>
  <c r="EM539"/>
  <c r="GB540"/>
  <c r="HR540"/>
  <c r="DQ540"/>
  <c r="HQ541"/>
  <c r="GV541"/>
  <c r="FF541"/>
  <c r="GA541"/>
  <c r="EK541"/>
  <c r="HS541"/>
  <c r="GX541"/>
  <c r="FH541"/>
  <c r="EM541"/>
  <c r="GB542"/>
  <c r="HR542"/>
  <c r="DQ542"/>
  <c r="HQ543"/>
  <c r="GV543"/>
  <c r="FF543"/>
  <c r="GA543"/>
  <c r="EK543"/>
  <c r="HS543"/>
  <c r="GX543"/>
  <c r="FH543"/>
  <c r="EM543"/>
  <c r="GB544"/>
  <c r="HR544"/>
  <c r="DQ544"/>
  <c r="HQ545"/>
  <c r="GV545"/>
  <c r="FF545"/>
  <c r="GA545"/>
  <c r="EK545"/>
  <c r="HS545"/>
  <c r="GX545"/>
  <c r="FH545"/>
  <c r="EM545"/>
  <c r="GB546"/>
  <c r="HR546"/>
  <c r="DQ546"/>
  <c r="HQ547"/>
  <c r="GV547"/>
  <c r="FF547"/>
  <c r="GA547"/>
  <c r="EK547"/>
  <c r="HS547"/>
  <c r="GX547"/>
  <c r="FH547"/>
  <c r="EM547"/>
  <c r="GB548"/>
  <c r="HR548"/>
  <c r="DQ548"/>
  <c r="HQ549"/>
  <c r="GV549"/>
  <c r="FF549"/>
  <c r="GA549"/>
  <c r="EK549"/>
  <c r="HS549"/>
  <c r="GX549"/>
  <c r="FH549"/>
  <c r="EM549"/>
  <c r="FJ552"/>
  <c r="HU552"/>
  <c r="GZ552"/>
  <c r="FI553"/>
  <c r="GD553"/>
  <c r="CX553"/>
  <c r="FK553"/>
  <c r="HV553"/>
  <c r="HA553"/>
  <c r="CZ553"/>
  <c r="FJ554"/>
  <c r="GE554"/>
  <c r="CY554"/>
  <c r="FI555"/>
  <c r="HT555"/>
  <c r="GY555"/>
  <c r="CX555"/>
  <c r="FK555"/>
  <c r="GF555"/>
  <c r="EP555"/>
  <c r="CZ555"/>
  <c r="FJ556"/>
  <c r="HU556"/>
  <c r="GZ556"/>
  <c r="CY556"/>
  <c r="FI557"/>
  <c r="GD557"/>
  <c r="EN557"/>
  <c r="CX557"/>
  <c r="FK557"/>
  <c r="HV557"/>
  <c r="HA557"/>
  <c r="CZ557"/>
  <c r="FJ558"/>
  <c r="GE558"/>
  <c r="EO558"/>
  <c r="CY558"/>
  <c r="FI559"/>
  <c r="HT559"/>
  <c r="GY559"/>
  <c r="CX559"/>
  <c r="FK559"/>
  <c r="GF559"/>
  <c r="EP559"/>
  <c r="CZ559"/>
  <c r="FJ560"/>
  <c r="HU560"/>
  <c r="GZ560"/>
  <c r="CY560"/>
  <c r="FI561"/>
  <c r="GD561"/>
  <c r="EN561"/>
  <c r="CX561"/>
  <c r="FK561"/>
  <c r="HV561"/>
  <c r="HA561"/>
  <c r="CZ561"/>
  <c r="HU536"/>
  <c r="GZ536"/>
  <c r="FJ536"/>
  <c r="EO536"/>
  <c r="GD537"/>
  <c r="HT537"/>
  <c r="DS537"/>
  <c r="GF537"/>
  <c r="HA537"/>
  <c r="FK537"/>
  <c r="DU537"/>
  <c r="HU538"/>
  <c r="GZ538"/>
  <c r="FJ538"/>
  <c r="EO538"/>
  <c r="GD539"/>
  <c r="HT539"/>
  <c r="DS539"/>
  <c r="GF539"/>
  <c r="HA539"/>
  <c r="FK539"/>
  <c r="DU539"/>
  <c r="HU540"/>
  <c r="GZ540"/>
  <c r="FJ540"/>
  <c r="EO540"/>
  <c r="GD541"/>
  <c r="HT541"/>
  <c r="DS541"/>
  <c r="GF541"/>
  <c r="HA541"/>
  <c r="FK541"/>
  <c r="DU541"/>
  <c r="HU542"/>
  <c r="GZ542"/>
  <c r="FJ542"/>
  <c r="EO542"/>
  <c r="GD543"/>
  <c r="HT543"/>
  <c r="DS543"/>
  <c r="GF543"/>
  <c r="HA543"/>
  <c r="FK543"/>
  <c r="DU543"/>
  <c r="HU544"/>
  <c r="GZ544"/>
  <c r="FJ544"/>
  <c r="EO544"/>
  <c r="GD545"/>
  <c r="HT545"/>
  <c r="DS545"/>
  <c r="GF545"/>
  <c r="HA545"/>
  <c r="FK545"/>
  <c r="DU545"/>
  <c r="HU546"/>
  <c r="GZ546"/>
  <c r="FJ546"/>
  <c r="EO546"/>
  <c r="GD547"/>
  <c r="HT547"/>
  <c r="DS547"/>
  <c r="GF547"/>
  <c r="HA547"/>
  <c r="FK547"/>
  <c r="DU547"/>
  <c r="HU548"/>
  <c r="GZ548"/>
  <c r="FJ548"/>
  <c r="EO548"/>
  <c r="GD549"/>
  <c r="HT549"/>
  <c r="DS549"/>
  <c r="GF549"/>
  <c r="HA549"/>
  <c r="FK549"/>
  <c r="DU549"/>
  <c r="S536"/>
  <c r="O537"/>
  <c r="Q537"/>
  <c r="S538"/>
  <c r="O539"/>
  <c r="Q539"/>
  <c r="S540"/>
  <c r="O541"/>
  <c r="Q541"/>
  <c r="S542"/>
  <c r="O543"/>
  <c r="Q543"/>
  <c r="S544"/>
  <c r="O545"/>
  <c r="Q545"/>
  <c r="S546"/>
  <c r="O547"/>
  <c r="Q547"/>
  <c r="S548"/>
  <c r="O549"/>
  <c r="Q549"/>
  <c r="AK536"/>
  <c r="AM537"/>
  <c r="AO537"/>
  <c r="AK538"/>
  <c r="AM539"/>
  <c r="AO539"/>
  <c r="AK540"/>
  <c r="AM541"/>
  <c r="AO541"/>
  <c r="AK542"/>
  <c r="AM543"/>
  <c r="AVI543" s="1"/>
  <c r="AO543"/>
  <c r="AK544"/>
  <c r="AM545"/>
  <c r="AO545"/>
  <c r="AK546"/>
  <c r="AM547"/>
  <c r="AO547"/>
  <c r="AK548"/>
  <c r="AM549"/>
  <c r="AO549"/>
  <c r="BI536"/>
  <c r="BE537"/>
  <c r="BG537"/>
  <c r="BI538"/>
  <c r="BE539"/>
  <c r="BG539"/>
  <c r="BI540"/>
  <c r="BE541"/>
  <c r="BG541"/>
  <c r="BI542"/>
  <c r="BE543"/>
  <c r="BG543"/>
  <c r="BI544"/>
  <c r="BE545"/>
  <c r="BG545"/>
  <c r="BI546"/>
  <c r="BE547"/>
  <c r="BG547"/>
  <c r="BI548"/>
  <c r="BE549"/>
  <c r="BG549"/>
  <c r="CD536"/>
  <c r="BZ537"/>
  <c r="CB537"/>
  <c r="CD538"/>
  <c r="BZ539"/>
  <c r="CB539"/>
  <c r="CD540"/>
  <c r="BZ541"/>
  <c r="CB541"/>
  <c r="CD542"/>
  <c r="BZ543"/>
  <c r="CB543"/>
  <c r="CD544"/>
  <c r="BZ545"/>
  <c r="CB545"/>
  <c r="CD546"/>
  <c r="BZ547"/>
  <c r="CB547"/>
  <c r="CD548"/>
  <c r="BZ549"/>
  <c r="CB549"/>
  <c r="CY536"/>
  <c r="CU537"/>
  <c r="CW537"/>
  <c r="CY538"/>
  <c r="CU539"/>
  <c r="CW539"/>
  <c r="CY540"/>
  <c r="CU541"/>
  <c r="CW541"/>
  <c r="CY542"/>
  <c r="CU543"/>
  <c r="CW543"/>
  <c r="CY544"/>
  <c r="CU545"/>
  <c r="CW545"/>
  <c r="CY546"/>
  <c r="CU547"/>
  <c r="CW547"/>
  <c r="CY548"/>
  <c r="CU549"/>
  <c r="CW549"/>
  <c r="DP537"/>
  <c r="DP539"/>
  <c r="DP541"/>
  <c r="DP543"/>
  <c r="DP545"/>
  <c r="DP547"/>
  <c r="DP549"/>
  <c r="DS553"/>
  <c r="DT554"/>
  <c r="DU555"/>
  <c r="DS557"/>
  <c r="DT558"/>
  <c r="DU559"/>
  <c r="DS561"/>
  <c r="EP537"/>
  <c r="EP539"/>
  <c r="EP541"/>
  <c r="EP543"/>
  <c r="EP545"/>
  <c r="EP547"/>
  <c r="EP549"/>
  <c r="EN553"/>
  <c r="EO554"/>
  <c r="EO556"/>
  <c r="EN559"/>
  <c r="EP561"/>
  <c r="FG536"/>
  <c r="FI537"/>
  <c r="FG540"/>
  <c r="FI541"/>
  <c r="FG544"/>
  <c r="FI545"/>
  <c r="FG548"/>
  <c r="FI549"/>
  <c r="GC537"/>
  <c r="GE538"/>
  <c r="GC541"/>
  <c r="GE542"/>
  <c r="GC545"/>
  <c r="GE546"/>
  <c r="GC549"/>
  <c r="GF553"/>
  <c r="GE556"/>
  <c r="GD559"/>
  <c r="GF561"/>
  <c r="GW536"/>
  <c r="GY537"/>
  <c r="GW540"/>
  <c r="GY541"/>
  <c r="GW544"/>
  <c r="GY545"/>
  <c r="GW548"/>
  <c r="GY549"/>
  <c r="GY553"/>
  <c r="HA555"/>
  <c r="GZ558"/>
  <c r="GY561"/>
  <c r="HV539"/>
  <c r="HV543"/>
  <c r="HV547"/>
  <c r="HU554"/>
  <c r="HT557"/>
  <c r="HV559"/>
  <c r="F503"/>
  <c r="H503"/>
  <c r="G504"/>
  <c r="F505"/>
  <c r="H505"/>
  <c r="G506"/>
  <c r="F507"/>
  <c r="H507"/>
  <c r="G508"/>
  <c r="F509"/>
  <c r="H509"/>
  <c r="G510"/>
  <c r="F511"/>
  <c r="H511"/>
  <c r="G512"/>
  <c r="F513"/>
  <c r="H513"/>
  <c r="G514"/>
  <c r="F515"/>
  <c r="H515"/>
  <c r="G516"/>
  <c r="G503"/>
  <c r="F504"/>
  <c r="H504"/>
  <c r="G505"/>
  <c r="F506"/>
  <c r="H506"/>
  <c r="G507"/>
  <c r="F508"/>
  <c r="H508"/>
  <c r="G509"/>
  <c r="F510"/>
  <c r="H510"/>
  <c r="G511"/>
  <c r="F512"/>
  <c r="H512"/>
  <c r="G513"/>
  <c r="F514"/>
  <c r="H514"/>
  <c r="G515"/>
  <c r="F516"/>
  <c r="H516"/>
  <c r="AVI547" l="1"/>
  <c r="AN551"/>
  <c r="AVJ549"/>
  <c r="AVJ547"/>
  <c r="AVJ545"/>
  <c r="GE551"/>
  <c r="AVK546"/>
  <c r="AVH548"/>
  <c r="AVH546"/>
  <c r="AVH544"/>
  <c r="AVG549"/>
  <c r="AVH549"/>
  <c r="AVF549"/>
  <c r="AVG544"/>
  <c r="AVI549"/>
  <c r="AVK547"/>
  <c r="AVI545"/>
  <c r="AVK543"/>
  <c r="AVK549"/>
  <c r="AVK545"/>
  <c r="AVK548"/>
  <c r="AVK544"/>
  <c r="AVH542"/>
  <c r="AVH538"/>
  <c r="AVJ557"/>
  <c r="AVK554"/>
  <c r="AVH540"/>
  <c r="AVG548"/>
  <c r="AVH536"/>
  <c r="AVI560"/>
  <c r="AVG546"/>
  <c r="AVG538"/>
  <c r="TC535"/>
  <c r="TC563" s="1"/>
  <c r="TI564" s="1"/>
  <c r="SE535"/>
  <c r="SE563" s="1"/>
  <c r="SK564" s="1"/>
  <c r="RM551"/>
  <c r="AVK560"/>
  <c r="AVI558"/>
  <c r="AVJ555"/>
  <c r="AVK552"/>
  <c r="AVG542"/>
  <c r="AVJ561"/>
  <c r="AVI556"/>
  <c r="AVI552"/>
  <c r="AVK541"/>
  <c r="AVK537"/>
  <c r="AVK539"/>
  <c r="AVI541"/>
  <c r="AVI537"/>
  <c r="AVJ558"/>
  <c r="AVI553"/>
  <c r="AVK558"/>
  <c r="AVJ553"/>
  <c r="AVK559"/>
  <c r="AVJ554"/>
  <c r="AVJ559"/>
  <c r="AVK556"/>
  <c r="AVI554"/>
  <c r="AVI561"/>
  <c r="AVK555"/>
  <c r="AVK561"/>
  <c r="AVI559"/>
  <c r="AVJ556"/>
  <c r="AVK553"/>
  <c r="AVI557"/>
  <c r="AVJ560"/>
  <c r="AVK557"/>
  <c r="AVI555"/>
  <c r="AVJ552"/>
  <c r="AVG540"/>
  <c r="AVG536"/>
  <c r="AVJ543"/>
  <c r="AVJ541"/>
  <c r="AVJ539"/>
  <c r="AVJ537"/>
  <c r="AVK542"/>
  <c r="AVK540"/>
  <c r="AVK538"/>
  <c r="AVK536"/>
  <c r="AVI539"/>
  <c r="AVI548"/>
  <c r="AVI544"/>
  <c r="AVI540"/>
  <c r="AVI536"/>
  <c r="AVG545"/>
  <c r="AVG541"/>
  <c r="AVG537"/>
  <c r="AVJ548"/>
  <c r="AVJ546"/>
  <c r="AVJ544"/>
  <c r="AVJ542"/>
  <c r="AVJ540"/>
  <c r="AVJ538"/>
  <c r="AVJ536"/>
  <c r="AVF547"/>
  <c r="AVF543"/>
  <c r="AVF539"/>
  <c r="AVF548"/>
  <c r="AVF544"/>
  <c r="AVF540"/>
  <c r="AVF536"/>
  <c r="AVI546"/>
  <c r="AVI542"/>
  <c r="AVI538"/>
  <c r="AVG547"/>
  <c r="AVG543"/>
  <c r="AVG539"/>
  <c r="AVH547"/>
  <c r="AVH545"/>
  <c r="AVH543"/>
  <c r="AVH541"/>
  <c r="AVH539"/>
  <c r="AVH537"/>
  <c r="AVF545"/>
  <c r="AVF541"/>
  <c r="AVF537"/>
  <c r="AVF546"/>
  <c r="AVF538"/>
  <c r="AJ535"/>
  <c r="AJ563" s="1"/>
  <c r="AP564" s="1"/>
  <c r="AP536" s="1"/>
  <c r="AV536" s="1"/>
  <c r="AVF542"/>
  <c r="CZ535"/>
  <c r="TB535"/>
  <c r="SH551"/>
  <c r="SF535"/>
  <c r="SF563" s="1"/>
  <c r="SL564" s="1"/>
  <c r="RL551"/>
  <c r="RN535"/>
  <c r="RJ535"/>
  <c r="RJ563" s="1"/>
  <c r="RP564" s="1"/>
  <c r="QQ535"/>
  <c r="PW551"/>
  <c r="PU535"/>
  <c r="PU563" s="1"/>
  <c r="QA564" s="1"/>
  <c r="PA551"/>
  <c r="PB535"/>
  <c r="OX535"/>
  <c r="OX563" s="1"/>
  <c r="PD564" s="1"/>
  <c r="OH551"/>
  <c r="OF535"/>
  <c r="NK551"/>
  <c r="NM535"/>
  <c r="NI535"/>
  <c r="NI563" s="1"/>
  <c r="NO564" s="1"/>
  <c r="MP535"/>
  <c r="LU551"/>
  <c r="LV535"/>
  <c r="LR535"/>
  <c r="LR563" s="1"/>
  <c r="LX564" s="1"/>
  <c r="LB551"/>
  <c r="KZ535"/>
  <c r="KF551"/>
  <c r="KG535"/>
  <c r="KC535"/>
  <c r="KC563" s="1"/>
  <c r="KI564" s="1"/>
  <c r="JJ535"/>
  <c r="IP551"/>
  <c r="IQ535"/>
  <c r="IM535"/>
  <c r="IM563" s="1"/>
  <c r="IS564" s="1"/>
  <c r="WI535"/>
  <c r="AAJ535"/>
  <c r="ACU535"/>
  <c r="AGA535"/>
  <c r="VN535"/>
  <c r="XY535"/>
  <c r="ABZ535"/>
  <c r="AFF535"/>
  <c r="AGV535"/>
  <c r="AJG535"/>
  <c r="AKW535"/>
  <c r="ANH535"/>
  <c r="AOC535"/>
  <c r="APS535"/>
  <c r="ARI535"/>
  <c r="ATT535"/>
  <c r="WI551"/>
  <c r="XY551"/>
  <c r="ACU551"/>
  <c r="AFF551"/>
  <c r="AGV551"/>
  <c r="US551"/>
  <c r="YT551"/>
  <c r="AAJ551"/>
  <c r="ADP551"/>
  <c r="AJG551"/>
  <c r="AKW551"/>
  <c r="ALR551"/>
  <c r="APS551"/>
  <c r="ARI551"/>
  <c r="AOC551"/>
  <c r="ASD551"/>
  <c r="ATT551"/>
  <c r="UP535"/>
  <c r="UP563" s="1"/>
  <c r="UV564" s="1"/>
  <c r="XA535"/>
  <c r="XA563" s="1"/>
  <c r="XG564" s="1"/>
  <c r="YQ535"/>
  <c r="YQ563" s="1"/>
  <c r="YW564" s="1"/>
  <c r="ADM535"/>
  <c r="ADM563" s="1"/>
  <c r="ADS564" s="1"/>
  <c r="AGS535"/>
  <c r="AGS563" s="1"/>
  <c r="AGY564" s="1"/>
  <c r="TU535"/>
  <c r="TU563" s="1"/>
  <c r="UA564" s="1"/>
  <c r="ZL535"/>
  <c r="ZL563" s="1"/>
  <c r="ZR564" s="1"/>
  <c r="ABB535"/>
  <c r="ABB563" s="1"/>
  <c r="ABH564" s="1"/>
  <c r="AEH535"/>
  <c r="AEH563" s="1"/>
  <c r="AEN564" s="1"/>
  <c r="AJY535"/>
  <c r="AJY563" s="1"/>
  <c r="AKE564" s="1"/>
  <c r="ALO535"/>
  <c r="ALO563" s="1"/>
  <c r="ALU564" s="1"/>
  <c r="AII535"/>
  <c r="AII563" s="1"/>
  <c r="AIO564" s="1"/>
  <c r="ANE535"/>
  <c r="ANE563" s="1"/>
  <c r="ANK564" s="1"/>
  <c r="ARF535"/>
  <c r="ARF563" s="1"/>
  <c r="ARL564" s="1"/>
  <c r="ANZ535"/>
  <c r="ANZ563" s="1"/>
  <c r="AOF564" s="1"/>
  <c r="APP535"/>
  <c r="APP563" s="1"/>
  <c r="APV564" s="1"/>
  <c r="ATQ535"/>
  <c r="ATQ563" s="1"/>
  <c r="ATW564" s="1"/>
  <c r="TB551"/>
  <c r="TA535"/>
  <c r="TA563" s="1"/>
  <c r="TG564" s="1"/>
  <c r="SG551"/>
  <c r="SI535"/>
  <c r="RM535"/>
  <c r="RM563" s="1"/>
  <c r="RS564" s="1"/>
  <c r="RI535"/>
  <c r="RI563" s="1"/>
  <c r="RO564" s="1"/>
  <c r="QS551"/>
  <c r="QP535"/>
  <c r="QP563" s="1"/>
  <c r="QV564" s="1"/>
  <c r="PV551"/>
  <c r="PX535"/>
  <c r="PT535"/>
  <c r="PT563" s="1"/>
  <c r="PZ564" s="1"/>
  <c r="PA535"/>
  <c r="PA563" s="1"/>
  <c r="PG564" s="1"/>
  <c r="OG551"/>
  <c r="OE535"/>
  <c r="OE563" s="1"/>
  <c r="OK564" s="1"/>
  <c r="NL551"/>
  <c r="NJ535"/>
  <c r="NJ563" s="1"/>
  <c r="NP564" s="1"/>
  <c r="MP551"/>
  <c r="MQ535"/>
  <c r="MM535"/>
  <c r="MM563" s="1"/>
  <c r="MS564" s="1"/>
  <c r="LU535"/>
  <c r="LA551"/>
  <c r="LA535"/>
  <c r="KW535"/>
  <c r="KW563" s="1"/>
  <c r="LC564" s="1"/>
  <c r="KG551"/>
  <c r="KD535"/>
  <c r="KD563" s="1"/>
  <c r="KJ564" s="1"/>
  <c r="JJ551"/>
  <c r="JK535"/>
  <c r="JG535"/>
  <c r="JG563" s="1"/>
  <c r="JM564" s="1"/>
  <c r="IQ551"/>
  <c r="IN535"/>
  <c r="IN563" s="1"/>
  <c r="IT564" s="1"/>
  <c r="VO535"/>
  <c r="XZ535"/>
  <c r="ACA535"/>
  <c r="AFG535"/>
  <c r="AHR535"/>
  <c r="WJ535"/>
  <c r="AAK535"/>
  <c r="ACV535"/>
  <c r="AJH535"/>
  <c r="AKX535"/>
  <c r="AGB535"/>
  <c r="AMN535"/>
  <c r="AQO535"/>
  <c r="ASE535"/>
  <c r="AOY535"/>
  <c r="ASZ535"/>
  <c r="AUP535"/>
  <c r="VM535"/>
  <c r="XX535"/>
  <c r="ABY535"/>
  <c r="AFE535"/>
  <c r="WH535"/>
  <c r="AAI535"/>
  <c r="ACT535"/>
  <c r="AGU535"/>
  <c r="AJF535"/>
  <c r="AKV535"/>
  <c r="AML535"/>
  <c r="AIK535"/>
  <c r="AQM535"/>
  <c r="ASC535"/>
  <c r="AOW535"/>
  <c r="ASX535"/>
  <c r="AUN535"/>
  <c r="TY551"/>
  <c r="VO551"/>
  <c r="ZP551"/>
  <c r="ACA551"/>
  <c r="WJ551"/>
  <c r="XZ551"/>
  <c r="ACV551"/>
  <c r="AFG551"/>
  <c r="AMN551"/>
  <c r="AGW551"/>
  <c r="AJH551"/>
  <c r="AKX551"/>
  <c r="ANI551"/>
  <c r="AOY551"/>
  <c r="APT551"/>
  <c r="ARJ551"/>
  <c r="ATU551"/>
  <c r="UR551"/>
  <c r="YS551"/>
  <c r="AAI551"/>
  <c r="ADO551"/>
  <c r="WH551"/>
  <c r="XX551"/>
  <c r="ACT551"/>
  <c r="AFE551"/>
  <c r="AFZ551"/>
  <c r="AIK551"/>
  <c r="AIK563" s="1"/>
  <c r="AIQ564" s="1"/>
  <c r="AKA551"/>
  <c r="AML551"/>
  <c r="AOB551"/>
  <c r="ASC551"/>
  <c r="ASC563" s="1"/>
  <c r="ASI564" s="1"/>
  <c r="AQM551"/>
  <c r="ASX551"/>
  <c r="ASX563" s="1"/>
  <c r="ATD564" s="1"/>
  <c r="AUN551"/>
  <c r="WG535"/>
  <c r="WG563" s="1"/>
  <c r="WM564" s="1"/>
  <c r="AAH535"/>
  <c r="AAH563" s="1"/>
  <c r="AAN564" s="1"/>
  <c r="ACS535"/>
  <c r="ACS563" s="1"/>
  <c r="ACY564" s="1"/>
  <c r="UQ535"/>
  <c r="UQ563" s="1"/>
  <c r="UW564" s="1"/>
  <c r="XB535"/>
  <c r="XB563" s="1"/>
  <c r="XH564" s="1"/>
  <c r="YR535"/>
  <c r="YR563" s="1"/>
  <c r="YX564" s="1"/>
  <c r="ADN535"/>
  <c r="ADN563" s="1"/>
  <c r="ADT564" s="1"/>
  <c r="AFY535"/>
  <c r="AFY563" s="1"/>
  <c r="AGE564" s="1"/>
  <c r="ANF535"/>
  <c r="ANF563" s="1"/>
  <c r="ANL564" s="1"/>
  <c r="AHO535"/>
  <c r="AHO563" s="1"/>
  <c r="AHU564" s="1"/>
  <c r="AJZ535"/>
  <c r="AJZ563" s="1"/>
  <c r="AKF564" s="1"/>
  <c r="ALP535"/>
  <c r="ALP563" s="1"/>
  <c r="ALV564" s="1"/>
  <c r="AOA535"/>
  <c r="AOA563" s="1"/>
  <c r="AOG564" s="1"/>
  <c r="APQ535"/>
  <c r="APQ563" s="1"/>
  <c r="APW564" s="1"/>
  <c r="ARG535"/>
  <c r="ARG563" s="1"/>
  <c r="ARM564" s="1"/>
  <c r="ATR535"/>
  <c r="ATR563" s="1"/>
  <c r="ATX564" s="1"/>
  <c r="TT535"/>
  <c r="TT563" s="1"/>
  <c r="TZ564" s="1"/>
  <c r="ZK535"/>
  <c r="ZK563" s="1"/>
  <c r="ZQ564" s="1"/>
  <c r="ABA535"/>
  <c r="ABA563" s="1"/>
  <c r="ABG564" s="1"/>
  <c r="AEG535"/>
  <c r="AEG563" s="1"/>
  <c r="AEM564" s="1"/>
  <c r="UO535"/>
  <c r="UO563" s="1"/>
  <c r="UU564" s="1"/>
  <c r="WZ535"/>
  <c r="WZ563" s="1"/>
  <c r="XF564" s="1"/>
  <c r="YP535"/>
  <c r="YP563" s="1"/>
  <c r="YV564" s="1"/>
  <c r="ADL535"/>
  <c r="ADL563" s="1"/>
  <c r="ADR564" s="1"/>
  <c r="AIH535"/>
  <c r="AIH563" s="1"/>
  <c r="AIN564" s="1"/>
  <c r="AHM535"/>
  <c r="AHM563" s="1"/>
  <c r="AHS564" s="1"/>
  <c r="AJX535"/>
  <c r="AJX563" s="1"/>
  <c r="AKD564" s="1"/>
  <c r="ALN535"/>
  <c r="ALN563" s="1"/>
  <c r="ALT564" s="1"/>
  <c r="AMI535"/>
  <c r="AMI563" s="1"/>
  <c r="AMO564" s="1"/>
  <c r="AOT535"/>
  <c r="AOT563" s="1"/>
  <c r="AOZ564" s="1"/>
  <c r="AQJ535"/>
  <c r="AQJ563" s="1"/>
  <c r="AQP564" s="1"/>
  <c r="ARZ535"/>
  <c r="ARZ563" s="1"/>
  <c r="ASF564" s="1"/>
  <c r="AUK535"/>
  <c r="AUK563" s="1"/>
  <c r="AUQ564" s="1"/>
  <c r="ASU535"/>
  <c r="ASU563" s="1"/>
  <c r="ATA564" s="1"/>
  <c r="TD535"/>
  <c r="SZ535"/>
  <c r="SZ563" s="1"/>
  <c r="TF564" s="1"/>
  <c r="SH535"/>
  <c r="SD535"/>
  <c r="SD563" s="1"/>
  <c r="SJ564" s="1"/>
  <c r="RN551"/>
  <c r="RL535"/>
  <c r="QR551"/>
  <c r="QS535"/>
  <c r="QS563" s="1"/>
  <c r="QY564" s="1"/>
  <c r="QO535"/>
  <c r="QO563" s="1"/>
  <c r="QU564" s="1"/>
  <c r="PW535"/>
  <c r="PW563" s="1"/>
  <c r="QC564" s="1"/>
  <c r="PS535"/>
  <c r="PS563" s="1"/>
  <c r="PY564" s="1"/>
  <c r="PC551"/>
  <c r="OZ535"/>
  <c r="OZ563" s="1"/>
  <c r="PF564" s="1"/>
  <c r="OF551"/>
  <c r="OF563" s="1"/>
  <c r="OL564" s="1"/>
  <c r="OH535"/>
  <c r="OD535"/>
  <c r="OD563" s="1"/>
  <c r="OJ564" s="1"/>
  <c r="NM551"/>
  <c r="NK535"/>
  <c r="MQ551"/>
  <c r="MR535"/>
  <c r="MN535"/>
  <c r="MN563" s="1"/>
  <c r="MT564" s="1"/>
  <c r="LW551"/>
  <c r="LT535"/>
  <c r="LT563" s="1"/>
  <c r="LZ564" s="1"/>
  <c r="KZ551"/>
  <c r="LB535"/>
  <c r="KX535"/>
  <c r="KX563" s="1"/>
  <c r="LD564" s="1"/>
  <c r="KE535"/>
  <c r="JK551"/>
  <c r="JL535"/>
  <c r="JH535"/>
  <c r="JH563" s="1"/>
  <c r="JN564" s="1"/>
  <c r="IO535"/>
  <c r="TX535"/>
  <c r="ZO535"/>
  <c r="ABE535"/>
  <c r="AEK535"/>
  <c r="US535"/>
  <c r="US563" s="1"/>
  <c r="UY564" s="1"/>
  <c r="XD535"/>
  <c r="YT535"/>
  <c r="YT563" s="1"/>
  <c r="YZ564" s="1"/>
  <c r="ADP535"/>
  <c r="ADP563" s="1"/>
  <c r="ADV564" s="1"/>
  <c r="AIL535"/>
  <c r="AHQ535"/>
  <c r="AKB535"/>
  <c r="ALR535"/>
  <c r="AMM535"/>
  <c r="AOX535"/>
  <c r="AQN535"/>
  <c r="ASD535"/>
  <c r="AUO535"/>
  <c r="ASY535"/>
  <c r="XD551"/>
  <c r="ABE551"/>
  <c r="AEK551"/>
  <c r="AGA551"/>
  <c r="TX551"/>
  <c r="VN551"/>
  <c r="ZO551"/>
  <c r="ABZ551"/>
  <c r="AIL551"/>
  <c r="AKB551"/>
  <c r="AHQ551"/>
  <c r="AMM551"/>
  <c r="AQN551"/>
  <c r="ANH551"/>
  <c r="AOX551"/>
  <c r="ASY551"/>
  <c r="AUO551"/>
  <c r="AUO563" s="1"/>
  <c r="AUU564" s="1"/>
  <c r="VK535"/>
  <c r="VK563" s="1"/>
  <c r="VQ564" s="1"/>
  <c r="XV535"/>
  <c r="XV563" s="1"/>
  <c r="YB564" s="1"/>
  <c r="ABW535"/>
  <c r="ABW563" s="1"/>
  <c r="ACC564" s="1"/>
  <c r="AFC535"/>
  <c r="AFC563" s="1"/>
  <c r="AFI564" s="1"/>
  <c r="AHN535"/>
  <c r="AHN563" s="1"/>
  <c r="AHT564" s="1"/>
  <c r="WF535"/>
  <c r="WF563" s="1"/>
  <c r="WL564" s="1"/>
  <c r="AAG535"/>
  <c r="AAG563" s="1"/>
  <c r="AAM564" s="1"/>
  <c r="ACR535"/>
  <c r="ACR563" s="1"/>
  <c r="ACX564" s="1"/>
  <c r="AJD535"/>
  <c r="AJD563" s="1"/>
  <c r="AJJ564" s="1"/>
  <c r="AKT535"/>
  <c r="AKT563" s="1"/>
  <c r="AKZ564" s="1"/>
  <c r="AFX535"/>
  <c r="AFX563" s="1"/>
  <c r="AGD564" s="1"/>
  <c r="AMJ535"/>
  <c r="AMJ563" s="1"/>
  <c r="AMP564" s="1"/>
  <c r="AQK535"/>
  <c r="AQK563" s="1"/>
  <c r="AQQ564" s="1"/>
  <c r="ASA535"/>
  <c r="ASA563" s="1"/>
  <c r="ASG564" s="1"/>
  <c r="AOU535"/>
  <c r="AOU563" s="1"/>
  <c r="APA564" s="1"/>
  <c r="ASV535"/>
  <c r="ASV563" s="1"/>
  <c r="ATB564" s="1"/>
  <c r="AUL535"/>
  <c r="AUL563" s="1"/>
  <c r="AUR564" s="1"/>
  <c r="TD551"/>
  <c r="SY535"/>
  <c r="SY563" s="1"/>
  <c r="TE564" s="1"/>
  <c r="SI551"/>
  <c r="SI563" s="1"/>
  <c r="SO564" s="1"/>
  <c r="SG535"/>
  <c r="RK535"/>
  <c r="RK563" s="1"/>
  <c r="RQ564" s="1"/>
  <c r="QQ551"/>
  <c r="QR535"/>
  <c r="QR563" s="1"/>
  <c r="QX564" s="1"/>
  <c r="QN535"/>
  <c r="QN563" s="1"/>
  <c r="QT564" s="1"/>
  <c r="PX551"/>
  <c r="PX563" s="1"/>
  <c r="QD564" s="1"/>
  <c r="PV535"/>
  <c r="PB551"/>
  <c r="PC535"/>
  <c r="OY535"/>
  <c r="OY563" s="1"/>
  <c r="PE564" s="1"/>
  <c r="OG535"/>
  <c r="OG563" s="1"/>
  <c r="OM564" s="1"/>
  <c r="OC535"/>
  <c r="OC563" s="1"/>
  <c r="OI564" s="1"/>
  <c r="NL535"/>
  <c r="NL563" s="1"/>
  <c r="NR564" s="1"/>
  <c r="NH535"/>
  <c r="NH563" s="1"/>
  <c r="NN564" s="1"/>
  <c r="MR551"/>
  <c r="MO535"/>
  <c r="MO563" s="1"/>
  <c r="MU564" s="1"/>
  <c r="LV551"/>
  <c r="LW535"/>
  <c r="LW563" s="1"/>
  <c r="MC564" s="1"/>
  <c r="LS535"/>
  <c r="LS563" s="1"/>
  <c r="LY564" s="1"/>
  <c r="KY535"/>
  <c r="KY563" s="1"/>
  <c r="LE564" s="1"/>
  <c r="KE551"/>
  <c r="KF535"/>
  <c r="KF563" s="1"/>
  <c r="KL564" s="1"/>
  <c r="KB535"/>
  <c r="KB563" s="1"/>
  <c r="KH564" s="1"/>
  <c r="JL551"/>
  <c r="JI535"/>
  <c r="JI563" s="1"/>
  <c r="JO564" s="1"/>
  <c r="IO551"/>
  <c r="IP535"/>
  <c r="IL535"/>
  <c r="IL563" s="1"/>
  <c r="IR564" s="1"/>
  <c r="UT535"/>
  <c r="XE535"/>
  <c r="YU535"/>
  <c r="ADQ535"/>
  <c r="AGW535"/>
  <c r="TY535"/>
  <c r="TY563" s="1"/>
  <c r="UE564" s="1"/>
  <c r="ZP535"/>
  <c r="ZP563" s="1"/>
  <c r="ZV564" s="1"/>
  <c r="ABF535"/>
  <c r="AEL535"/>
  <c r="AKC535"/>
  <c r="ALS535"/>
  <c r="AIM535"/>
  <c r="ANI535"/>
  <c r="ARJ535"/>
  <c r="ARJ563" s="1"/>
  <c r="ARP564" s="1"/>
  <c r="AOD535"/>
  <c r="APT535"/>
  <c r="ATU535"/>
  <c r="ATU563" s="1"/>
  <c r="AUA564" s="1"/>
  <c r="UR535"/>
  <c r="XC535"/>
  <c r="YS535"/>
  <c r="ADO535"/>
  <c r="TW535"/>
  <c r="ZN535"/>
  <c r="ABD535"/>
  <c r="AEJ535"/>
  <c r="AHP535"/>
  <c r="AKA535"/>
  <c r="ALQ535"/>
  <c r="AFZ535"/>
  <c r="ANG535"/>
  <c r="ARH535"/>
  <c r="AOB535"/>
  <c r="AOB563" s="1"/>
  <c r="AOH564" s="1"/>
  <c r="APR535"/>
  <c r="ATS535"/>
  <c r="UT551"/>
  <c r="UT563" s="1"/>
  <c r="UZ564" s="1"/>
  <c r="YU551"/>
  <c r="AAK551"/>
  <c r="ADQ551"/>
  <c r="ADQ563" s="1"/>
  <c r="ADW564" s="1"/>
  <c r="XE551"/>
  <c r="ABF551"/>
  <c r="ABF563" s="1"/>
  <c r="ABL564" s="1"/>
  <c r="AEL551"/>
  <c r="AEL563" s="1"/>
  <c r="AER564" s="1"/>
  <c r="AHR551"/>
  <c r="AGB551"/>
  <c r="AGB563" s="1"/>
  <c r="AGH564" s="1"/>
  <c r="AIM551"/>
  <c r="AIM563" s="1"/>
  <c r="AIS564" s="1"/>
  <c r="AKC551"/>
  <c r="ALS551"/>
  <c r="AOD551"/>
  <c r="ASE551"/>
  <c r="ASE563" s="1"/>
  <c r="ASK564" s="1"/>
  <c r="AQO551"/>
  <c r="ASZ551"/>
  <c r="ASZ563" s="1"/>
  <c r="ATF564" s="1"/>
  <c r="AUP551"/>
  <c r="TW551"/>
  <c r="VM551"/>
  <c r="ZN551"/>
  <c r="ABY551"/>
  <c r="AHP551"/>
  <c r="AHP563" s="1"/>
  <c r="AHV564" s="1"/>
  <c r="XC551"/>
  <c r="ABD551"/>
  <c r="ABD563" s="1"/>
  <c r="ABJ564" s="1"/>
  <c r="AEJ551"/>
  <c r="ALQ551"/>
  <c r="ALQ563" s="1"/>
  <c r="ALW564" s="1"/>
  <c r="AGU551"/>
  <c r="AJF551"/>
  <c r="AKV551"/>
  <c r="ANG551"/>
  <c r="ANG563" s="1"/>
  <c r="ANM564" s="1"/>
  <c r="AOW551"/>
  <c r="APR551"/>
  <c r="ARH551"/>
  <c r="ATS551"/>
  <c r="TV535"/>
  <c r="TV563" s="1"/>
  <c r="UB564" s="1"/>
  <c r="ZM535"/>
  <c r="ZM563" s="1"/>
  <c r="ZS564" s="1"/>
  <c r="ABC535"/>
  <c r="ABC563" s="1"/>
  <c r="ABI564" s="1"/>
  <c r="AEI535"/>
  <c r="AEI563" s="1"/>
  <c r="AEO564" s="1"/>
  <c r="VL535"/>
  <c r="VL563" s="1"/>
  <c r="VR564" s="1"/>
  <c r="XW535"/>
  <c r="XW563" s="1"/>
  <c r="YC564" s="1"/>
  <c r="ABX535"/>
  <c r="ABX563" s="1"/>
  <c r="ACD564" s="1"/>
  <c r="AFD535"/>
  <c r="AFD563" s="1"/>
  <c r="AFJ564" s="1"/>
  <c r="AIJ535"/>
  <c r="AIJ563" s="1"/>
  <c r="AIP564" s="1"/>
  <c r="AGT535"/>
  <c r="AGT563" s="1"/>
  <c r="AGZ564" s="1"/>
  <c r="AJE535"/>
  <c r="AJE563" s="1"/>
  <c r="AJK564" s="1"/>
  <c r="AKU535"/>
  <c r="AKU563" s="1"/>
  <c r="ALA564" s="1"/>
  <c r="AMK535"/>
  <c r="AMK563" s="1"/>
  <c r="AMQ564" s="1"/>
  <c r="AOV535"/>
  <c r="AOV563" s="1"/>
  <c r="APB564" s="1"/>
  <c r="AQL535"/>
  <c r="AQL563" s="1"/>
  <c r="AQR564" s="1"/>
  <c r="ASB535"/>
  <c r="ASB563" s="1"/>
  <c r="ASH564" s="1"/>
  <c r="AUM535"/>
  <c r="AUM563" s="1"/>
  <c r="AUS564" s="1"/>
  <c r="ASW535"/>
  <c r="ASW563" s="1"/>
  <c r="ATC564" s="1"/>
  <c r="WE535"/>
  <c r="WE563" s="1"/>
  <c r="WK564" s="1"/>
  <c r="AAF535"/>
  <c r="AAF563" s="1"/>
  <c r="AAL564" s="1"/>
  <c r="ACQ535"/>
  <c r="ACQ563" s="1"/>
  <c r="ACW564" s="1"/>
  <c r="AFW535"/>
  <c r="AFW563" s="1"/>
  <c r="AGC564" s="1"/>
  <c r="VJ535"/>
  <c r="VJ563" s="1"/>
  <c r="VP564" s="1"/>
  <c r="XU535"/>
  <c r="XU563" s="1"/>
  <c r="YA564" s="1"/>
  <c r="ABV535"/>
  <c r="ABV563" s="1"/>
  <c r="ACB564" s="1"/>
  <c r="AFB535"/>
  <c r="AFB563" s="1"/>
  <c r="AFH564" s="1"/>
  <c r="AGR535"/>
  <c r="AGR563" s="1"/>
  <c r="AGX564" s="1"/>
  <c r="AJC535"/>
  <c r="AJC563" s="1"/>
  <c r="AJI564" s="1"/>
  <c r="AKS535"/>
  <c r="AKS563" s="1"/>
  <c r="AKY564" s="1"/>
  <c r="AND535"/>
  <c r="AND563" s="1"/>
  <c r="ANJ564" s="1"/>
  <c r="ANY535"/>
  <c r="ANY563" s="1"/>
  <c r="AOE564" s="1"/>
  <c r="APO535"/>
  <c r="APO563" s="1"/>
  <c r="APU564" s="1"/>
  <c r="ARE535"/>
  <c r="ARE563" s="1"/>
  <c r="ARK564" s="1"/>
  <c r="ATP535"/>
  <c r="ATP563" s="1"/>
  <c r="ATV564" s="1"/>
  <c r="GE535"/>
  <c r="GE563" s="1"/>
  <c r="GK564" s="1"/>
  <c r="GK556" s="1"/>
  <c r="GQ556" s="1"/>
  <c r="HU551"/>
  <c r="CV535"/>
  <c r="CV563" s="1"/>
  <c r="DB564" s="1"/>
  <c r="DB547" s="1"/>
  <c r="DH547" s="1"/>
  <c r="BF535"/>
  <c r="BF563" s="1"/>
  <c r="BL564" s="1"/>
  <c r="BL548" s="1"/>
  <c r="BR548" s="1"/>
  <c r="AO551"/>
  <c r="CE551"/>
  <c r="CE535"/>
  <c r="BJ535"/>
  <c r="GK560"/>
  <c r="GQ560" s="1"/>
  <c r="GW535"/>
  <c r="GW563" s="1"/>
  <c r="HC564" s="1"/>
  <c r="CY535"/>
  <c r="BI535"/>
  <c r="FJ535"/>
  <c r="HU535"/>
  <c r="HR535"/>
  <c r="HR563" s="1"/>
  <c r="HX564" s="1"/>
  <c r="CA535"/>
  <c r="CA563" s="1"/>
  <c r="CG564" s="1"/>
  <c r="AN535"/>
  <c r="AN563" s="1"/>
  <c r="AT564" s="1"/>
  <c r="FK535"/>
  <c r="AO535"/>
  <c r="HV535"/>
  <c r="HT535"/>
  <c r="EN535"/>
  <c r="FI535"/>
  <c r="GD535"/>
  <c r="DU551"/>
  <c r="FK551"/>
  <c r="HA551"/>
  <c r="FI551"/>
  <c r="BH551"/>
  <c r="CX551"/>
  <c r="EN551"/>
  <c r="GY551"/>
  <c r="BE535"/>
  <c r="BE563" s="1"/>
  <c r="BK564" s="1"/>
  <c r="CU535"/>
  <c r="CU563" s="1"/>
  <c r="DA564" s="1"/>
  <c r="EK535"/>
  <c r="EK563" s="1"/>
  <c r="EQ564" s="1"/>
  <c r="GV535"/>
  <c r="GV563" s="1"/>
  <c r="HB564" s="1"/>
  <c r="DT551"/>
  <c r="DT535"/>
  <c r="BI551"/>
  <c r="EO551"/>
  <c r="EL535"/>
  <c r="EL563" s="1"/>
  <c r="ER564" s="1"/>
  <c r="CB535"/>
  <c r="CB563" s="1"/>
  <c r="CH564" s="1"/>
  <c r="DR535"/>
  <c r="DR563" s="1"/>
  <c r="DX564" s="1"/>
  <c r="GC535"/>
  <c r="GC563" s="1"/>
  <c r="GI564" s="1"/>
  <c r="GX535"/>
  <c r="GX563" s="1"/>
  <c r="HD564" s="1"/>
  <c r="FG535"/>
  <c r="FG563" s="1"/>
  <c r="FM564" s="1"/>
  <c r="CD535"/>
  <c r="AK535"/>
  <c r="AK563" s="1"/>
  <c r="AQ564" s="1"/>
  <c r="EO535"/>
  <c r="GZ535"/>
  <c r="GZ551"/>
  <c r="FJ551"/>
  <c r="DQ535"/>
  <c r="DQ563" s="1"/>
  <c r="DW564" s="1"/>
  <c r="GB535"/>
  <c r="GB563" s="1"/>
  <c r="GH564" s="1"/>
  <c r="DP535"/>
  <c r="DP563" s="1"/>
  <c r="DV564" s="1"/>
  <c r="CY551"/>
  <c r="CX535"/>
  <c r="CC535"/>
  <c r="BH535"/>
  <c r="BH563" s="1"/>
  <c r="BN564" s="1"/>
  <c r="AL535"/>
  <c r="AL563" s="1"/>
  <c r="AR564" s="1"/>
  <c r="EP535"/>
  <c r="HA535"/>
  <c r="DU535"/>
  <c r="GF535"/>
  <c r="AM535"/>
  <c r="DS535"/>
  <c r="GY535"/>
  <c r="CD551"/>
  <c r="BJ551"/>
  <c r="BJ563" s="1"/>
  <c r="BP564" s="1"/>
  <c r="CZ551"/>
  <c r="CZ563" s="1"/>
  <c r="DF564" s="1"/>
  <c r="EP551"/>
  <c r="GF551"/>
  <c r="HV551"/>
  <c r="AM551"/>
  <c r="CC551"/>
  <c r="DS551"/>
  <c r="DS563" s="1"/>
  <c r="DY564" s="1"/>
  <c r="GD551"/>
  <c r="HT551"/>
  <c r="BG535"/>
  <c r="BG563" s="1"/>
  <c r="BM564" s="1"/>
  <c r="CW535"/>
  <c r="CW563" s="1"/>
  <c r="DC564" s="1"/>
  <c r="EM535"/>
  <c r="EM563" s="1"/>
  <c r="ES564" s="1"/>
  <c r="FH535"/>
  <c r="FH563" s="1"/>
  <c r="FN564" s="1"/>
  <c r="HS535"/>
  <c r="HS563" s="1"/>
  <c r="HY564" s="1"/>
  <c r="BZ535"/>
  <c r="BZ563" s="1"/>
  <c r="CF564" s="1"/>
  <c r="GA535"/>
  <c r="GA563" s="1"/>
  <c r="GG564" s="1"/>
  <c r="FF535"/>
  <c r="FF563" s="1"/>
  <c r="FL564" s="1"/>
  <c r="HQ535"/>
  <c r="HQ563" s="1"/>
  <c r="HW564" s="1"/>
  <c r="S535"/>
  <c r="P535"/>
  <c r="P563" s="1"/>
  <c r="V564" s="1"/>
  <c r="T535"/>
  <c r="R535"/>
  <c r="Q535"/>
  <c r="Q563" s="1"/>
  <c r="W564" s="1"/>
  <c r="O535"/>
  <c r="O563" s="1"/>
  <c r="U564" s="1"/>
  <c r="T551"/>
  <c r="R551"/>
  <c r="S551"/>
  <c r="BL549" l="1"/>
  <c r="BR549" s="1"/>
  <c r="NM563"/>
  <c r="NS564" s="1"/>
  <c r="AHR563"/>
  <c r="AHX564" s="1"/>
  <c r="PB563"/>
  <c r="PH564" s="1"/>
  <c r="FI563"/>
  <c r="FO564" s="1"/>
  <c r="GD563"/>
  <c r="GJ564" s="1"/>
  <c r="GJ555" s="1"/>
  <c r="GP555" s="1"/>
  <c r="GF563"/>
  <c r="GL564" s="1"/>
  <c r="GL559" s="1"/>
  <c r="GR559" s="1"/>
  <c r="AO563"/>
  <c r="AU564" s="1"/>
  <c r="AP549"/>
  <c r="AV549" s="1"/>
  <c r="GY563"/>
  <c r="HE564" s="1"/>
  <c r="AOW563"/>
  <c r="APC564" s="1"/>
  <c r="APC560" s="1"/>
  <c r="API560" s="1"/>
  <c r="LA563"/>
  <c r="LG564" s="1"/>
  <c r="HA563"/>
  <c r="HG564" s="1"/>
  <c r="DB542"/>
  <c r="DH542" s="1"/>
  <c r="DB541"/>
  <c r="DH541" s="1"/>
  <c r="AP541"/>
  <c r="AV541" s="1"/>
  <c r="AP544"/>
  <c r="AV544" s="1"/>
  <c r="AP537"/>
  <c r="AV537" s="1"/>
  <c r="AP545"/>
  <c r="AV545" s="1"/>
  <c r="AP540"/>
  <c r="AV540" s="1"/>
  <c r="AP548"/>
  <c r="AV548" s="1"/>
  <c r="AP539"/>
  <c r="AV539" s="1"/>
  <c r="AP543"/>
  <c r="AV543" s="1"/>
  <c r="AP547"/>
  <c r="AV547" s="1"/>
  <c r="AP538"/>
  <c r="AV538" s="1"/>
  <c r="AP542"/>
  <c r="AV542" s="1"/>
  <c r="AP546"/>
  <c r="AV546" s="1"/>
  <c r="DB544"/>
  <c r="DH544" s="1"/>
  <c r="DB549"/>
  <c r="DH549" s="1"/>
  <c r="ALS563"/>
  <c r="ALY564" s="1"/>
  <c r="YU563"/>
  <c r="ZA564" s="1"/>
  <c r="ZA561" s="1"/>
  <c r="ZG561" s="1"/>
  <c r="ACA563"/>
  <c r="ACG564" s="1"/>
  <c r="VO563"/>
  <c r="VU564" s="1"/>
  <c r="VU559" s="1"/>
  <c r="WA559" s="1"/>
  <c r="GZ563"/>
  <c r="HF564" s="1"/>
  <c r="GK542"/>
  <c r="GQ542" s="1"/>
  <c r="DB536"/>
  <c r="DH536" s="1"/>
  <c r="DB537"/>
  <c r="DH537" s="1"/>
  <c r="DB545"/>
  <c r="DH545" s="1"/>
  <c r="AKA563"/>
  <c r="AKG564" s="1"/>
  <c r="AKG558" s="1"/>
  <c r="AKM558" s="1"/>
  <c r="SH563"/>
  <c r="SN564" s="1"/>
  <c r="LU563"/>
  <c r="MA564" s="1"/>
  <c r="LB563"/>
  <c r="LH564" s="1"/>
  <c r="LH554" s="1"/>
  <c r="LN554" s="1"/>
  <c r="GK536"/>
  <c r="GQ536" s="1"/>
  <c r="GK543"/>
  <c r="GQ543" s="1"/>
  <c r="EO563"/>
  <c r="EU564" s="1"/>
  <c r="CX563"/>
  <c r="DD564" s="1"/>
  <c r="DD556" s="1"/>
  <c r="DJ556" s="1"/>
  <c r="AUN563"/>
  <c r="AUT564" s="1"/>
  <c r="AUT558" s="1"/>
  <c r="AUZ558" s="1"/>
  <c r="ATT563"/>
  <c r="ATZ564" s="1"/>
  <c r="ARH563"/>
  <c r="ARN564" s="1"/>
  <c r="ARN560" s="1"/>
  <c r="ART560" s="1"/>
  <c r="AQM563"/>
  <c r="AQS564" s="1"/>
  <c r="APR563"/>
  <c r="APX564" s="1"/>
  <c r="APX559" s="1"/>
  <c r="AQD559" s="1"/>
  <c r="AOC563"/>
  <c r="AOI564" s="1"/>
  <c r="AML563"/>
  <c r="AMR564" s="1"/>
  <c r="AMM563"/>
  <c r="AMS564" s="1"/>
  <c r="AMS556" s="1"/>
  <c r="AMY556" s="1"/>
  <c r="AKW563"/>
  <c r="ALC564" s="1"/>
  <c r="AKC563"/>
  <c r="AKI564" s="1"/>
  <c r="AKB563"/>
  <c r="AKH564" s="1"/>
  <c r="AKH559" s="1"/>
  <c r="AKN559" s="1"/>
  <c r="AGV563"/>
  <c r="AHB564" s="1"/>
  <c r="AHB555" s="1"/>
  <c r="AHH555" s="1"/>
  <c r="ACU563"/>
  <c r="ADA564" s="1"/>
  <c r="ABZ563"/>
  <c r="ACF564" s="1"/>
  <c r="ABE563"/>
  <c r="ABK564" s="1"/>
  <c r="YS563"/>
  <c r="YY564" s="1"/>
  <c r="XE563"/>
  <c r="XK564" s="1"/>
  <c r="XC563"/>
  <c r="XI564" s="1"/>
  <c r="XI538" s="1"/>
  <c r="XO538" s="1"/>
  <c r="WI563"/>
  <c r="WO564" s="1"/>
  <c r="VN563"/>
  <c r="VT564" s="1"/>
  <c r="VT554" s="1"/>
  <c r="VZ554" s="1"/>
  <c r="TB563"/>
  <c r="TH564" s="1"/>
  <c r="TH554" s="1"/>
  <c r="TN554" s="1"/>
  <c r="TI557"/>
  <c r="TO557" s="1"/>
  <c r="TI548"/>
  <c r="TO548" s="1"/>
  <c r="TI544"/>
  <c r="TO544" s="1"/>
  <c r="TI542"/>
  <c r="TO542" s="1"/>
  <c r="TI538"/>
  <c r="TO538" s="1"/>
  <c r="TI558"/>
  <c r="TO558" s="1"/>
  <c r="TI559"/>
  <c r="TO559" s="1"/>
  <c r="TI555"/>
  <c r="TO555" s="1"/>
  <c r="TI549"/>
  <c r="TO549" s="1"/>
  <c r="TI547"/>
  <c r="TO547" s="1"/>
  <c r="TI545"/>
  <c r="TO545" s="1"/>
  <c r="TI543"/>
  <c r="TO543" s="1"/>
  <c r="TI541"/>
  <c r="TO541" s="1"/>
  <c r="TI539"/>
  <c r="TO539" s="1"/>
  <c r="TI537"/>
  <c r="TO537" s="1"/>
  <c r="TI560"/>
  <c r="TO560" s="1"/>
  <c r="TI556"/>
  <c r="TO556" s="1"/>
  <c r="TI552"/>
  <c r="TO552" s="1"/>
  <c r="TI561"/>
  <c r="TO561" s="1"/>
  <c r="TI553"/>
  <c r="TO553" s="1"/>
  <c r="TI546"/>
  <c r="TO546" s="1"/>
  <c r="TI540"/>
  <c r="TO540" s="1"/>
  <c r="TI536"/>
  <c r="TO536" s="1"/>
  <c r="TI554"/>
  <c r="TO554" s="1"/>
  <c r="SK549"/>
  <c r="SQ549" s="1"/>
  <c r="SK547"/>
  <c r="SQ547" s="1"/>
  <c r="SK545"/>
  <c r="SQ545" s="1"/>
  <c r="SK543"/>
  <c r="SQ543" s="1"/>
  <c r="SK541"/>
  <c r="SQ541" s="1"/>
  <c r="SK539"/>
  <c r="SQ539" s="1"/>
  <c r="SK537"/>
  <c r="SQ537" s="1"/>
  <c r="SK548"/>
  <c r="SQ548" s="1"/>
  <c r="SK546"/>
  <c r="SQ546" s="1"/>
  <c r="SK544"/>
  <c r="SQ544" s="1"/>
  <c r="SK542"/>
  <c r="SQ542" s="1"/>
  <c r="SK540"/>
  <c r="SQ540" s="1"/>
  <c r="SK538"/>
  <c r="SQ538" s="1"/>
  <c r="SK536"/>
  <c r="SQ536" s="1"/>
  <c r="QQ563"/>
  <c r="QW564" s="1"/>
  <c r="QW554" s="1"/>
  <c r="RC554" s="1"/>
  <c r="AVJ551"/>
  <c r="OH563"/>
  <c r="ON564" s="1"/>
  <c r="ON555" s="1"/>
  <c r="OT555" s="1"/>
  <c r="MR563"/>
  <c r="MX564" s="1"/>
  <c r="IQ563"/>
  <c r="IW564" s="1"/>
  <c r="AVK551"/>
  <c r="AVI551"/>
  <c r="GK548"/>
  <c r="GQ548" s="1"/>
  <c r="GK558"/>
  <c r="GQ558" s="1"/>
  <c r="GK555"/>
  <c r="GQ555" s="1"/>
  <c r="GK540"/>
  <c r="GQ540" s="1"/>
  <c r="GK554"/>
  <c r="GQ554" s="1"/>
  <c r="GK553"/>
  <c r="GQ553" s="1"/>
  <c r="GK539"/>
  <c r="GQ539" s="1"/>
  <c r="GK547"/>
  <c r="GQ547" s="1"/>
  <c r="GK552"/>
  <c r="GQ552" s="1"/>
  <c r="GK544"/>
  <c r="GQ544" s="1"/>
  <c r="GK557"/>
  <c r="GQ557" s="1"/>
  <c r="GK538"/>
  <c r="GQ538" s="1"/>
  <c r="GK546"/>
  <c r="GQ546" s="1"/>
  <c r="GK561"/>
  <c r="GQ561" s="1"/>
  <c r="GK537"/>
  <c r="GQ537" s="1"/>
  <c r="GK541"/>
  <c r="GQ541" s="1"/>
  <c r="GK545"/>
  <c r="GQ545" s="1"/>
  <c r="GK549"/>
  <c r="GQ549" s="1"/>
  <c r="GK559"/>
  <c r="GQ559" s="1"/>
  <c r="FK563"/>
  <c r="FQ564" s="1"/>
  <c r="AVK535"/>
  <c r="AVK563" s="1"/>
  <c r="DB538"/>
  <c r="DH538" s="1"/>
  <c r="DB546"/>
  <c r="DH546" s="1"/>
  <c r="DB540"/>
  <c r="DH540" s="1"/>
  <c r="DB548"/>
  <c r="DH548" s="1"/>
  <c r="DB539"/>
  <c r="DH539" s="1"/>
  <c r="DB543"/>
  <c r="DH543" s="1"/>
  <c r="AVH535"/>
  <c r="AVH563" s="1"/>
  <c r="AVF535"/>
  <c r="AVF563" s="1"/>
  <c r="AVI535"/>
  <c r="AVJ535"/>
  <c r="AVG535"/>
  <c r="AVG563" s="1"/>
  <c r="CE563"/>
  <c r="CK564" s="1"/>
  <c r="BL541"/>
  <c r="BR541" s="1"/>
  <c r="BL542"/>
  <c r="BR542" s="1"/>
  <c r="BL537"/>
  <c r="BR537" s="1"/>
  <c r="BL545"/>
  <c r="BR545" s="1"/>
  <c r="BL538"/>
  <c r="BR538" s="1"/>
  <c r="BL546"/>
  <c r="BR546" s="1"/>
  <c r="ARK549"/>
  <c r="ARQ549" s="1"/>
  <c r="ARK547"/>
  <c r="ARQ547" s="1"/>
  <c r="ARK545"/>
  <c r="ARQ545" s="1"/>
  <c r="ARK543"/>
  <c r="ARQ543" s="1"/>
  <c r="ARK541"/>
  <c r="ARQ541" s="1"/>
  <c r="ARK539"/>
  <c r="ARQ539" s="1"/>
  <c r="ARK537"/>
  <c r="ARQ537" s="1"/>
  <c r="ARK548"/>
  <c r="ARQ548" s="1"/>
  <c r="ARK546"/>
  <c r="ARQ546" s="1"/>
  <c r="ARK544"/>
  <c r="ARQ544" s="1"/>
  <c r="ARK542"/>
  <c r="ARQ542" s="1"/>
  <c r="ARK540"/>
  <c r="ARQ540" s="1"/>
  <c r="ARK538"/>
  <c r="ARQ538" s="1"/>
  <c r="ARK536"/>
  <c r="ARQ536" s="1"/>
  <c r="AOE549"/>
  <c r="AOK549" s="1"/>
  <c r="AOE547"/>
  <c r="AOK547" s="1"/>
  <c r="AOE545"/>
  <c r="AOK545" s="1"/>
  <c r="AOE543"/>
  <c r="AOK543" s="1"/>
  <c r="AOE541"/>
  <c r="AOK541" s="1"/>
  <c r="AOE539"/>
  <c r="AOK539" s="1"/>
  <c r="AOE537"/>
  <c r="AOK537" s="1"/>
  <c r="AOE548"/>
  <c r="AOK548" s="1"/>
  <c r="AOE546"/>
  <c r="AOK546" s="1"/>
  <c r="AOE544"/>
  <c r="AOK544" s="1"/>
  <c r="AOE542"/>
  <c r="AOK542" s="1"/>
  <c r="AOE540"/>
  <c r="AOK540" s="1"/>
  <c r="AOE538"/>
  <c r="AOK538" s="1"/>
  <c r="AOE536"/>
  <c r="AOK536" s="1"/>
  <c r="AKY549"/>
  <c r="ALE549" s="1"/>
  <c r="AKY547"/>
  <c r="ALE547" s="1"/>
  <c r="AKY545"/>
  <c r="ALE545" s="1"/>
  <c r="AKY543"/>
  <c r="ALE543" s="1"/>
  <c r="AKY541"/>
  <c r="ALE541" s="1"/>
  <c r="AKY539"/>
  <c r="ALE539" s="1"/>
  <c r="AKY537"/>
  <c r="ALE537" s="1"/>
  <c r="AKY548"/>
  <c r="ALE548" s="1"/>
  <c r="AKY546"/>
  <c r="ALE546" s="1"/>
  <c r="AKY544"/>
  <c r="ALE544" s="1"/>
  <c r="AKY542"/>
  <c r="ALE542" s="1"/>
  <c r="AKY540"/>
  <c r="ALE540" s="1"/>
  <c r="AKY538"/>
  <c r="ALE538" s="1"/>
  <c r="AKY536"/>
  <c r="ALE536" s="1"/>
  <c r="AGX548"/>
  <c r="AHD548" s="1"/>
  <c r="AGX546"/>
  <c r="AHD546" s="1"/>
  <c r="AGX544"/>
  <c r="AHD544" s="1"/>
  <c r="AGX542"/>
  <c r="AHD542" s="1"/>
  <c r="AGX540"/>
  <c r="AHD540" s="1"/>
  <c r="AGX538"/>
  <c r="AHD538" s="1"/>
  <c r="AGX536"/>
  <c r="AHD536" s="1"/>
  <c r="AGX549"/>
  <c r="AHD549" s="1"/>
  <c r="AGX547"/>
  <c r="AHD547" s="1"/>
  <c r="AGX545"/>
  <c r="AHD545" s="1"/>
  <c r="AGX543"/>
  <c r="AHD543" s="1"/>
  <c r="AGX541"/>
  <c r="AHD541" s="1"/>
  <c r="AGX539"/>
  <c r="AHD539" s="1"/>
  <c r="AGX537"/>
  <c r="AHD537" s="1"/>
  <c r="ACB548"/>
  <c r="ACH548" s="1"/>
  <c r="ACB546"/>
  <c r="ACH546" s="1"/>
  <c r="ACB544"/>
  <c r="ACH544" s="1"/>
  <c r="ACB542"/>
  <c r="ACH542" s="1"/>
  <c r="ACB540"/>
  <c r="ACH540" s="1"/>
  <c r="ACB538"/>
  <c r="ACH538" s="1"/>
  <c r="ACB549"/>
  <c r="ACH549" s="1"/>
  <c r="ACB547"/>
  <c r="ACH547" s="1"/>
  <c r="ACB545"/>
  <c r="ACH545" s="1"/>
  <c r="ACB543"/>
  <c r="ACH543" s="1"/>
  <c r="ACB541"/>
  <c r="ACH541" s="1"/>
  <c r="ACB539"/>
  <c r="ACH539" s="1"/>
  <c r="ACB537"/>
  <c r="ACH537" s="1"/>
  <c r="ACB536"/>
  <c r="ACH536" s="1"/>
  <c r="VP548"/>
  <c r="VV548" s="1"/>
  <c r="VP546"/>
  <c r="VV546" s="1"/>
  <c r="VP544"/>
  <c r="VV544" s="1"/>
  <c r="VP542"/>
  <c r="VV542" s="1"/>
  <c r="VP540"/>
  <c r="VV540" s="1"/>
  <c r="VP538"/>
  <c r="VV538" s="1"/>
  <c r="VP536"/>
  <c r="VV536" s="1"/>
  <c r="VP549"/>
  <c r="VV549" s="1"/>
  <c r="VP547"/>
  <c r="VV547" s="1"/>
  <c r="VP545"/>
  <c r="VV545" s="1"/>
  <c r="VP543"/>
  <c r="VV543" s="1"/>
  <c r="VP541"/>
  <c r="VV541" s="1"/>
  <c r="VP539"/>
  <c r="VV539" s="1"/>
  <c r="VP537"/>
  <c r="VV537" s="1"/>
  <c r="ACW548"/>
  <c r="ADC548" s="1"/>
  <c r="ACW546"/>
  <c r="ADC546" s="1"/>
  <c r="ACW544"/>
  <c r="ADC544" s="1"/>
  <c r="ACW542"/>
  <c r="ADC542" s="1"/>
  <c r="ACW540"/>
  <c r="ADC540" s="1"/>
  <c r="ACW538"/>
  <c r="ADC538" s="1"/>
  <c r="ACW549"/>
  <c r="ADC549" s="1"/>
  <c r="ACW547"/>
  <c r="ADC547" s="1"/>
  <c r="ACW545"/>
  <c r="ADC545" s="1"/>
  <c r="ACW543"/>
  <c r="ADC543" s="1"/>
  <c r="ACW541"/>
  <c r="ADC541" s="1"/>
  <c r="ACW539"/>
  <c r="ADC539" s="1"/>
  <c r="ACW537"/>
  <c r="ADC537" s="1"/>
  <c r="ACW536"/>
  <c r="ADC536" s="1"/>
  <c r="WK548"/>
  <c r="WQ548" s="1"/>
  <c r="WK546"/>
  <c r="WQ546" s="1"/>
  <c r="WK544"/>
  <c r="WQ544" s="1"/>
  <c r="WK542"/>
  <c r="WQ542" s="1"/>
  <c r="WK540"/>
  <c r="WQ540" s="1"/>
  <c r="WK538"/>
  <c r="WQ538" s="1"/>
  <c r="WK549"/>
  <c r="WQ549" s="1"/>
  <c r="WK547"/>
  <c r="WQ547" s="1"/>
  <c r="WK545"/>
  <c r="WQ545" s="1"/>
  <c r="WK543"/>
  <c r="WQ543" s="1"/>
  <c r="WK541"/>
  <c r="WQ541" s="1"/>
  <c r="WK539"/>
  <c r="WQ539" s="1"/>
  <c r="WK537"/>
  <c r="WQ537" s="1"/>
  <c r="WK536"/>
  <c r="WQ536" s="1"/>
  <c r="AUS548"/>
  <c r="AUY548" s="1"/>
  <c r="AUS546"/>
  <c r="AUY546" s="1"/>
  <c r="AUS544"/>
  <c r="AUY544" s="1"/>
  <c r="AUS542"/>
  <c r="AUY542" s="1"/>
  <c r="AUS540"/>
  <c r="AUY540" s="1"/>
  <c r="AUS538"/>
  <c r="AUY538" s="1"/>
  <c r="AUS536"/>
  <c r="AUY536" s="1"/>
  <c r="AUS549"/>
  <c r="AUY549" s="1"/>
  <c r="AUS547"/>
  <c r="AUY547" s="1"/>
  <c r="AUS545"/>
  <c r="AUY545" s="1"/>
  <c r="AUS543"/>
  <c r="AUY543" s="1"/>
  <c r="AUS541"/>
  <c r="AUY541" s="1"/>
  <c r="AUS539"/>
  <c r="AUY539" s="1"/>
  <c r="AUS537"/>
  <c r="AUY537" s="1"/>
  <c r="AQR549"/>
  <c r="AQX549" s="1"/>
  <c r="AQR547"/>
  <c r="AQX547" s="1"/>
  <c r="AQR545"/>
  <c r="AQX545" s="1"/>
  <c r="AQR543"/>
  <c r="AQX543" s="1"/>
  <c r="AQR541"/>
  <c r="AQX541" s="1"/>
  <c r="AQR539"/>
  <c r="AQX539" s="1"/>
  <c r="AQR537"/>
  <c r="AQX537" s="1"/>
  <c r="AQR548"/>
  <c r="AQX548" s="1"/>
  <c r="AQR546"/>
  <c r="AQX546" s="1"/>
  <c r="AQR544"/>
  <c r="AQX544" s="1"/>
  <c r="AQR542"/>
  <c r="AQX542" s="1"/>
  <c r="AQR540"/>
  <c r="AQX540" s="1"/>
  <c r="AQR538"/>
  <c r="AQX538" s="1"/>
  <c r="AQR536"/>
  <c r="AQX536" s="1"/>
  <c r="AMQ549"/>
  <c r="AMW549" s="1"/>
  <c r="AMQ547"/>
  <c r="AMW547" s="1"/>
  <c r="AMQ545"/>
  <c r="AMW545" s="1"/>
  <c r="AMQ543"/>
  <c r="AMW543" s="1"/>
  <c r="AMQ541"/>
  <c r="AMW541" s="1"/>
  <c r="AMQ539"/>
  <c r="AMW539" s="1"/>
  <c r="AMQ537"/>
  <c r="AMW537" s="1"/>
  <c r="AMQ548"/>
  <c r="AMW548" s="1"/>
  <c r="AMQ546"/>
  <c r="AMW546" s="1"/>
  <c r="AMQ544"/>
  <c r="AMW544" s="1"/>
  <c r="AMQ542"/>
  <c r="AMW542" s="1"/>
  <c r="AMQ540"/>
  <c r="AMW540" s="1"/>
  <c r="AMQ538"/>
  <c r="AMW538" s="1"/>
  <c r="AMQ536"/>
  <c r="AMW536" s="1"/>
  <c r="AJK548"/>
  <c r="AJQ548" s="1"/>
  <c r="AJK546"/>
  <c r="AJQ546" s="1"/>
  <c r="AJK544"/>
  <c r="AJQ544" s="1"/>
  <c r="AJK542"/>
  <c r="AJQ542" s="1"/>
  <c r="AJK540"/>
  <c r="AJQ540" s="1"/>
  <c r="AJK538"/>
  <c r="AJQ538" s="1"/>
  <c r="AJK536"/>
  <c r="AJQ536" s="1"/>
  <c r="AJK549"/>
  <c r="AJQ549" s="1"/>
  <c r="AJK547"/>
  <c r="AJQ547" s="1"/>
  <c r="AJK545"/>
  <c r="AJQ545" s="1"/>
  <c r="AJK543"/>
  <c r="AJQ543" s="1"/>
  <c r="AJK541"/>
  <c r="AJQ541" s="1"/>
  <c r="AJK539"/>
  <c r="AJQ539" s="1"/>
  <c r="AJK537"/>
  <c r="AJQ537" s="1"/>
  <c r="AIP549"/>
  <c r="AIV549" s="1"/>
  <c r="AIP547"/>
  <c r="AIV547" s="1"/>
  <c r="AIP545"/>
  <c r="AIV545" s="1"/>
  <c r="AIP543"/>
  <c r="AIV543" s="1"/>
  <c r="AIP541"/>
  <c r="AIV541" s="1"/>
  <c r="AIP539"/>
  <c r="AIV539" s="1"/>
  <c r="AIP537"/>
  <c r="AIV537" s="1"/>
  <c r="AIP536"/>
  <c r="AIV536" s="1"/>
  <c r="AIP548"/>
  <c r="AIV548" s="1"/>
  <c r="AIP546"/>
  <c r="AIV546" s="1"/>
  <c r="AIP544"/>
  <c r="AIV544" s="1"/>
  <c r="AIP542"/>
  <c r="AIV542" s="1"/>
  <c r="AIP540"/>
  <c r="AIV540" s="1"/>
  <c r="AIP538"/>
  <c r="AIV538" s="1"/>
  <c r="ACD549"/>
  <c r="ACJ549" s="1"/>
  <c r="ACD547"/>
  <c r="ACJ547" s="1"/>
  <c r="ACD545"/>
  <c r="ACJ545" s="1"/>
  <c r="ACD543"/>
  <c r="ACJ543" s="1"/>
  <c r="ACD541"/>
  <c r="ACJ541" s="1"/>
  <c r="ACD539"/>
  <c r="ACJ539" s="1"/>
  <c r="ACD537"/>
  <c r="ACJ537" s="1"/>
  <c r="ACD536"/>
  <c r="ACJ536" s="1"/>
  <c r="ACD548"/>
  <c r="ACJ548" s="1"/>
  <c r="ACD546"/>
  <c r="ACJ546" s="1"/>
  <c r="ACD544"/>
  <c r="ACJ544" s="1"/>
  <c r="ACD542"/>
  <c r="ACJ542" s="1"/>
  <c r="ACD540"/>
  <c r="ACJ540" s="1"/>
  <c r="ACD538"/>
  <c r="ACJ538" s="1"/>
  <c r="VR548"/>
  <c r="VX548" s="1"/>
  <c r="VR546"/>
  <c r="VX546" s="1"/>
  <c r="VR544"/>
  <c r="VX544" s="1"/>
  <c r="VR542"/>
  <c r="VX542" s="1"/>
  <c r="VR540"/>
  <c r="VX540" s="1"/>
  <c r="VR538"/>
  <c r="VX538" s="1"/>
  <c r="VR536"/>
  <c r="VX536" s="1"/>
  <c r="VR549"/>
  <c r="VX549" s="1"/>
  <c r="VR547"/>
  <c r="VX547" s="1"/>
  <c r="VR545"/>
  <c r="VX545" s="1"/>
  <c r="VR543"/>
  <c r="VX543" s="1"/>
  <c r="VR541"/>
  <c r="VX541" s="1"/>
  <c r="VR539"/>
  <c r="VX539" s="1"/>
  <c r="VR537"/>
  <c r="VX537" s="1"/>
  <c r="ABI549"/>
  <c r="ABO549" s="1"/>
  <c r="ABI547"/>
  <c r="ABO547" s="1"/>
  <c r="ABI545"/>
  <c r="ABO545" s="1"/>
  <c r="ABI543"/>
  <c r="ABO543" s="1"/>
  <c r="ABI541"/>
  <c r="ABO541" s="1"/>
  <c r="ABI539"/>
  <c r="ABO539" s="1"/>
  <c r="ABI537"/>
  <c r="ABO537" s="1"/>
  <c r="ABI536"/>
  <c r="ABO536" s="1"/>
  <c r="ABI548"/>
  <c r="ABO548" s="1"/>
  <c r="ABI546"/>
  <c r="ABO546" s="1"/>
  <c r="ABI544"/>
  <c r="ABO544" s="1"/>
  <c r="ABI542"/>
  <c r="ABO542" s="1"/>
  <c r="ABI540"/>
  <c r="ABO540" s="1"/>
  <c r="ABI538"/>
  <c r="ABO538" s="1"/>
  <c r="UB548"/>
  <c r="UH548" s="1"/>
  <c r="UB546"/>
  <c r="UH546" s="1"/>
  <c r="UB544"/>
  <c r="UH544" s="1"/>
  <c r="UB542"/>
  <c r="UH542" s="1"/>
  <c r="UB540"/>
  <c r="UH540" s="1"/>
  <c r="UB538"/>
  <c r="UH538" s="1"/>
  <c r="UB536"/>
  <c r="UH536" s="1"/>
  <c r="UB549"/>
  <c r="UH549" s="1"/>
  <c r="UB547"/>
  <c r="UH547" s="1"/>
  <c r="UB545"/>
  <c r="UH545" s="1"/>
  <c r="UB543"/>
  <c r="UH543" s="1"/>
  <c r="UB541"/>
  <c r="UH541" s="1"/>
  <c r="UB539"/>
  <c r="UH539" s="1"/>
  <c r="UB537"/>
  <c r="UH537" s="1"/>
  <c r="APX547"/>
  <c r="AQD547" s="1"/>
  <c r="APX539"/>
  <c r="AQD539" s="1"/>
  <c r="APX552"/>
  <c r="AQD552" s="1"/>
  <c r="APX548"/>
  <c r="AQD548" s="1"/>
  <c r="APX540"/>
  <c r="AQD540" s="1"/>
  <c r="APX554"/>
  <c r="AQD554" s="1"/>
  <c r="ANM559"/>
  <c r="ANS559" s="1"/>
  <c r="ANM555"/>
  <c r="ANS555" s="1"/>
  <c r="ANM549"/>
  <c r="ANS549" s="1"/>
  <c r="ANM547"/>
  <c r="ANS547" s="1"/>
  <c r="ANM545"/>
  <c r="ANS545" s="1"/>
  <c r="ANM543"/>
  <c r="ANS543" s="1"/>
  <c r="ANM541"/>
  <c r="ANS541" s="1"/>
  <c r="ANM539"/>
  <c r="ANS539" s="1"/>
  <c r="ANM537"/>
  <c r="ANS537" s="1"/>
  <c r="ANM560"/>
  <c r="ANS560" s="1"/>
  <c r="ANM556"/>
  <c r="ANS556" s="1"/>
  <c r="ANM552"/>
  <c r="ANS552" s="1"/>
  <c r="ANM561"/>
  <c r="ANS561" s="1"/>
  <c r="ANM557"/>
  <c r="ANS557" s="1"/>
  <c r="ANM553"/>
  <c r="ANS553" s="1"/>
  <c r="ANM548"/>
  <c r="ANS548" s="1"/>
  <c r="ANM546"/>
  <c r="ANS546" s="1"/>
  <c r="ANM544"/>
  <c r="ANS544" s="1"/>
  <c r="ANM542"/>
  <c r="ANS542" s="1"/>
  <c r="ANM540"/>
  <c r="ANS540" s="1"/>
  <c r="ANM538"/>
  <c r="ANS538" s="1"/>
  <c r="ANM536"/>
  <c r="ANS536" s="1"/>
  <c r="ANM558"/>
  <c r="ANS558" s="1"/>
  <c r="ANM554"/>
  <c r="ANS554" s="1"/>
  <c r="ALW559"/>
  <c r="AMC559" s="1"/>
  <c r="ALW555"/>
  <c r="AMC555" s="1"/>
  <c r="ALW549"/>
  <c r="AMC549" s="1"/>
  <c r="ALW547"/>
  <c r="AMC547" s="1"/>
  <c r="ALW545"/>
  <c r="AMC545" s="1"/>
  <c r="ALW543"/>
  <c r="AMC543" s="1"/>
  <c r="ALW541"/>
  <c r="AMC541" s="1"/>
  <c r="ALW539"/>
  <c r="AMC539" s="1"/>
  <c r="ALW537"/>
  <c r="AMC537" s="1"/>
  <c r="ALW560"/>
  <c r="AMC560" s="1"/>
  <c r="ALW556"/>
  <c r="AMC556" s="1"/>
  <c r="ALW552"/>
  <c r="AMC552" s="1"/>
  <c r="ALW561"/>
  <c r="AMC561" s="1"/>
  <c r="ALW557"/>
  <c r="AMC557" s="1"/>
  <c r="ALW553"/>
  <c r="AMC553" s="1"/>
  <c r="ALW548"/>
  <c r="AMC548" s="1"/>
  <c r="ALW546"/>
  <c r="AMC546" s="1"/>
  <c r="ALW544"/>
  <c r="AMC544" s="1"/>
  <c r="ALW542"/>
  <c r="AMC542" s="1"/>
  <c r="ALW540"/>
  <c r="AMC540" s="1"/>
  <c r="ALW538"/>
  <c r="AMC538" s="1"/>
  <c r="ALW536"/>
  <c r="AMC536" s="1"/>
  <c r="ALW558"/>
  <c r="AMC558" s="1"/>
  <c r="ALW554"/>
  <c r="AMC554" s="1"/>
  <c r="ABJ561"/>
  <c r="ABP561" s="1"/>
  <c r="ABJ557"/>
  <c r="ABP557" s="1"/>
  <c r="ABJ553"/>
  <c r="ABP553" s="1"/>
  <c r="ABJ548"/>
  <c r="ABP548" s="1"/>
  <c r="ABJ546"/>
  <c r="ABP546" s="1"/>
  <c r="ABJ544"/>
  <c r="ABP544" s="1"/>
  <c r="ABJ542"/>
  <c r="ABP542" s="1"/>
  <c r="ABJ540"/>
  <c r="ABP540" s="1"/>
  <c r="ABJ538"/>
  <c r="ABP538" s="1"/>
  <c r="ABJ536"/>
  <c r="ABP536" s="1"/>
  <c r="ABJ558"/>
  <c r="ABP558" s="1"/>
  <c r="ABJ554"/>
  <c r="ABP554" s="1"/>
  <c r="ABJ559"/>
  <c r="ABP559" s="1"/>
  <c r="ABJ555"/>
  <c r="ABP555" s="1"/>
  <c r="ABJ549"/>
  <c r="ABP549" s="1"/>
  <c r="ABJ547"/>
  <c r="ABP547" s="1"/>
  <c r="ABJ545"/>
  <c r="ABP545" s="1"/>
  <c r="ABJ543"/>
  <c r="ABP543" s="1"/>
  <c r="ABJ541"/>
  <c r="ABP541" s="1"/>
  <c r="ABJ539"/>
  <c r="ABP539" s="1"/>
  <c r="ABJ537"/>
  <c r="ABP537" s="1"/>
  <c r="ABJ560"/>
  <c r="ABP560" s="1"/>
  <c r="ABJ556"/>
  <c r="ABP556" s="1"/>
  <c r="ABJ552"/>
  <c r="ABP552" s="1"/>
  <c r="AHV561"/>
  <c r="AIB561" s="1"/>
  <c r="AHV557"/>
  <c r="AIB557" s="1"/>
  <c r="AHV553"/>
  <c r="AIB553" s="1"/>
  <c r="AHV548"/>
  <c r="AIB548" s="1"/>
  <c r="AHV546"/>
  <c r="AIB546" s="1"/>
  <c r="AHV544"/>
  <c r="AIB544" s="1"/>
  <c r="AHV542"/>
  <c r="AIB542" s="1"/>
  <c r="AHV540"/>
  <c r="AIB540" s="1"/>
  <c r="AHV538"/>
  <c r="AIB538" s="1"/>
  <c r="AHV536"/>
  <c r="AIB536" s="1"/>
  <c r="AHV558"/>
  <c r="AIB558" s="1"/>
  <c r="AHV554"/>
  <c r="AIB554" s="1"/>
  <c r="AHV559"/>
  <c r="AIB559" s="1"/>
  <c r="AHV555"/>
  <c r="AIB555" s="1"/>
  <c r="AHV549"/>
  <c r="AIB549" s="1"/>
  <c r="AHV547"/>
  <c r="AIB547" s="1"/>
  <c r="AHV545"/>
  <c r="AIB545" s="1"/>
  <c r="AHV543"/>
  <c r="AIB543" s="1"/>
  <c r="AHV541"/>
  <c r="AIB541" s="1"/>
  <c r="AHV539"/>
  <c r="AIB539" s="1"/>
  <c r="AHV537"/>
  <c r="AIB537" s="1"/>
  <c r="AHV560"/>
  <c r="AIB560" s="1"/>
  <c r="AHV556"/>
  <c r="AIB556" s="1"/>
  <c r="AHV552"/>
  <c r="AIB552" s="1"/>
  <c r="AIB551" s="1"/>
  <c r="ATF560"/>
  <c r="ATL560" s="1"/>
  <c r="ATF556"/>
  <c r="ATL556" s="1"/>
  <c r="ATF552"/>
  <c r="ATL552" s="1"/>
  <c r="ATF559"/>
  <c r="ATL559" s="1"/>
  <c r="ATF555"/>
  <c r="ATL555" s="1"/>
  <c r="ATF549"/>
  <c r="ATL549" s="1"/>
  <c r="ATF547"/>
  <c r="ATL547" s="1"/>
  <c r="ATF545"/>
  <c r="ATL545" s="1"/>
  <c r="ATF543"/>
  <c r="ATL543" s="1"/>
  <c r="ATF541"/>
  <c r="ATL541" s="1"/>
  <c r="ATF539"/>
  <c r="ATL539" s="1"/>
  <c r="ATF537"/>
  <c r="ATL537" s="1"/>
  <c r="ATF558"/>
  <c r="ATL558" s="1"/>
  <c r="ATF554"/>
  <c r="ATL554" s="1"/>
  <c r="ATF561"/>
  <c r="ATL561" s="1"/>
  <c r="ATF557"/>
  <c r="ATL557" s="1"/>
  <c r="ATF553"/>
  <c r="ATL553" s="1"/>
  <c r="ATF548"/>
  <c r="ATL548" s="1"/>
  <c r="ATF546"/>
  <c r="ATL546" s="1"/>
  <c r="ATF544"/>
  <c r="ATL544" s="1"/>
  <c r="ATF542"/>
  <c r="ATL542" s="1"/>
  <c r="ATF540"/>
  <c r="ATL540" s="1"/>
  <c r="ATF538"/>
  <c r="ATL538" s="1"/>
  <c r="ATF536"/>
  <c r="ATL536" s="1"/>
  <c r="ASK559"/>
  <c r="ASQ559" s="1"/>
  <c r="ASK555"/>
  <c r="ASQ555" s="1"/>
  <c r="ASK549"/>
  <c r="ASQ549" s="1"/>
  <c r="ASK547"/>
  <c r="ASQ547" s="1"/>
  <c r="ASK545"/>
  <c r="ASQ545" s="1"/>
  <c r="ASK543"/>
  <c r="ASQ543" s="1"/>
  <c r="ASK541"/>
  <c r="ASQ541" s="1"/>
  <c r="ASK539"/>
  <c r="ASQ539" s="1"/>
  <c r="ASK537"/>
  <c r="ASQ537" s="1"/>
  <c r="ASK560"/>
  <c r="ASQ560" s="1"/>
  <c r="ASK556"/>
  <c r="ASQ556" s="1"/>
  <c r="ASK552"/>
  <c r="ASQ552" s="1"/>
  <c r="ASK561"/>
  <c r="ASQ561" s="1"/>
  <c r="ASK557"/>
  <c r="ASQ557" s="1"/>
  <c r="ASK553"/>
  <c r="ASQ553" s="1"/>
  <c r="ASK548"/>
  <c r="ASQ548" s="1"/>
  <c r="ASK546"/>
  <c r="ASQ546" s="1"/>
  <c r="ASK544"/>
  <c r="ASQ544" s="1"/>
  <c r="ASK542"/>
  <c r="ASQ542" s="1"/>
  <c r="ASK540"/>
  <c r="ASQ540" s="1"/>
  <c r="ASK538"/>
  <c r="ASQ538" s="1"/>
  <c r="ASK536"/>
  <c r="ASQ536" s="1"/>
  <c r="ASQ535" s="1"/>
  <c r="ASK558"/>
  <c r="ASQ558" s="1"/>
  <c r="ASK554"/>
  <c r="ASQ554" s="1"/>
  <c r="ALY559"/>
  <c r="AME559" s="1"/>
  <c r="ALY555"/>
  <c r="AME555" s="1"/>
  <c r="ALY549"/>
  <c r="AME549" s="1"/>
  <c r="ALY547"/>
  <c r="AME547" s="1"/>
  <c r="ALY545"/>
  <c r="AME545" s="1"/>
  <c r="ALY543"/>
  <c r="AME543" s="1"/>
  <c r="ALY541"/>
  <c r="AME541" s="1"/>
  <c r="ALY539"/>
  <c r="AME539" s="1"/>
  <c r="ALY537"/>
  <c r="AME537" s="1"/>
  <c r="ALY560"/>
  <c r="AME560" s="1"/>
  <c r="ALY556"/>
  <c r="AME556" s="1"/>
  <c r="ALY552"/>
  <c r="AME552" s="1"/>
  <c r="ALY561"/>
  <c r="AME561" s="1"/>
  <c r="ALY557"/>
  <c r="AME557" s="1"/>
  <c r="ALY553"/>
  <c r="AME553" s="1"/>
  <c r="ALY548"/>
  <c r="AME548" s="1"/>
  <c r="ALY546"/>
  <c r="AME546" s="1"/>
  <c r="ALY544"/>
  <c r="AME544" s="1"/>
  <c r="ALY542"/>
  <c r="AME542" s="1"/>
  <c r="ALY540"/>
  <c r="AME540" s="1"/>
  <c r="ALY538"/>
  <c r="AME538" s="1"/>
  <c r="ALY536"/>
  <c r="AME536" s="1"/>
  <c r="ALY558"/>
  <c r="AME558" s="1"/>
  <c r="ALY554"/>
  <c r="AME554" s="1"/>
  <c r="AIS561"/>
  <c r="AIY561" s="1"/>
  <c r="AIS557"/>
  <c r="AIY557" s="1"/>
  <c r="AIS553"/>
  <c r="AIY553" s="1"/>
  <c r="AIS548"/>
  <c r="AIY548" s="1"/>
  <c r="AIS546"/>
  <c r="AIY546" s="1"/>
  <c r="AIS544"/>
  <c r="AIY544" s="1"/>
  <c r="AIS542"/>
  <c r="AIY542" s="1"/>
  <c r="AIS540"/>
  <c r="AIY540" s="1"/>
  <c r="AIS538"/>
  <c r="AIY538" s="1"/>
  <c r="AIS536"/>
  <c r="AIY536" s="1"/>
  <c r="AIS558"/>
  <c r="AIY558" s="1"/>
  <c r="AIS554"/>
  <c r="AIY554" s="1"/>
  <c r="AIS559"/>
  <c r="AIY559" s="1"/>
  <c r="AIS555"/>
  <c r="AIY555" s="1"/>
  <c r="AIS549"/>
  <c r="AIY549" s="1"/>
  <c r="AIS547"/>
  <c r="AIY547" s="1"/>
  <c r="AIS545"/>
  <c r="AIY545" s="1"/>
  <c r="AIS543"/>
  <c r="AIY543" s="1"/>
  <c r="AIS541"/>
  <c r="AIY541" s="1"/>
  <c r="AIS539"/>
  <c r="AIY539" s="1"/>
  <c r="AIS537"/>
  <c r="AIY537" s="1"/>
  <c r="AIS560"/>
  <c r="AIY560" s="1"/>
  <c r="AIS556"/>
  <c r="AIY556" s="1"/>
  <c r="AIS552"/>
  <c r="AIY552" s="1"/>
  <c r="AHX561"/>
  <c r="AID561" s="1"/>
  <c r="AHX557"/>
  <c r="AID557" s="1"/>
  <c r="AHX553"/>
  <c r="AID553" s="1"/>
  <c r="AHX548"/>
  <c r="AID548" s="1"/>
  <c r="AHX546"/>
  <c r="AID546" s="1"/>
  <c r="AHX544"/>
  <c r="AID544" s="1"/>
  <c r="AHX542"/>
  <c r="AID542" s="1"/>
  <c r="AHX540"/>
  <c r="AID540" s="1"/>
  <c r="AHX538"/>
  <c r="AID538" s="1"/>
  <c r="AHX536"/>
  <c r="AID536" s="1"/>
  <c r="AHX558"/>
  <c r="AID558" s="1"/>
  <c r="AHX554"/>
  <c r="AID554" s="1"/>
  <c r="AHX559"/>
  <c r="AID559" s="1"/>
  <c r="AHX555"/>
  <c r="AID555" s="1"/>
  <c r="AHX549"/>
  <c r="AID549" s="1"/>
  <c r="AHX547"/>
  <c r="AID547" s="1"/>
  <c r="AHX545"/>
  <c r="AID545" s="1"/>
  <c r="AHX543"/>
  <c r="AID543" s="1"/>
  <c r="AHX541"/>
  <c r="AID541" s="1"/>
  <c r="AHX539"/>
  <c r="AID539" s="1"/>
  <c r="AHX537"/>
  <c r="AID537" s="1"/>
  <c r="AHX560"/>
  <c r="AID560" s="1"/>
  <c r="AHX556"/>
  <c r="AID556" s="1"/>
  <c r="AHX552"/>
  <c r="AID552" s="1"/>
  <c r="AID551" s="1"/>
  <c r="ABL561"/>
  <c r="ABR561" s="1"/>
  <c r="ABL557"/>
  <c r="ABR557" s="1"/>
  <c r="ABL553"/>
  <c r="ABR553" s="1"/>
  <c r="ABL548"/>
  <c r="ABR548" s="1"/>
  <c r="ABL546"/>
  <c r="ABR546" s="1"/>
  <c r="ABL544"/>
  <c r="ABR544" s="1"/>
  <c r="ABL542"/>
  <c r="ABR542" s="1"/>
  <c r="ABL540"/>
  <c r="ABR540" s="1"/>
  <c r="ABL538"/>
  <c r="ABR538" s="1"/>
  <c r="ABL536"/>
  <c r="ABR536" s="1"/>
  <c r="ABL558"/>
  <c r="ABR558" s="1"/>
  <c r="ABL554"/>
  <c r="ABR554" s="1"/>
  <c r="ABL559"/>
  <c r="ABR559" s="1"/>
  <c r="ABL555"/>
  <c r="ABR555" s="1"/>
  <c r="ABL549"/>
  <c r="ABR549" s="1"/>
  <c r="ABL547"/>
  <c r="ABR547" s="1"/>
  <c r="ABL545"/>
  <c r="ABR545" s="1"/>
  <c r="ABL543"/>
  <c r="ABR543" s="1"/>
  <c r="ABL541"/>
  <c r="ABR541" s="1"/>
  <c r="ABL539"/>
  <c r="ABR539" s="1"/>
  <c r="ABL537"/>
  <c r="ABR537" s="1"/>
  <c r="ABL560"/>
  <c r="ABR560" s="1"/>
  <c r="ABL556"/>
  <c r="ABR556" s="1"/>
  <c r="ABL552"/>
  <c r="ABR552" s="1"/>
  <c r="ADW559"/>
  <c r="AEC559" s="1"/>
  <c r="ADW555"/>
  <c r="AEC555" s="1"/>
  <c r="ADW549"/>
  <c r="AEC549" s="1"/>
  <c r="ADW547"/>
  <c r="AEC547" s="1"/>
  <c r="ADW545"/>
  <c r="AEC545" s="1"/>
  <c r="ADW543"/>
  <c r="AEC543" s="1"/>
  <c r="ADW541"/>
  <c r="AEC541" s="1"/>
  <c r="ADW539"/>
  <c r="AEC539" s="1"/>
  <c r="ADW537"/>
  <c r="AEC537" s="1"/>
  <c r="ADW560"/>
  <c r="AEC560" s="1"/>
  <c r="ADW556"/>
  <c r="AEC556" s="1"/>
  <c r="ADW552"/>
  <c r="AEC552" s="1"/>
  <c r="ADW561"/>
  <c r="AEC561" s="1"/>
  <c r="ADW557"/>
  <c r="AEC557" s="1"/>
  <c r="ADW553"/>
  <c r="AEC553" s="1"/>
  <c r="ADW548"/>
  <c r="AEC548" s="1"/>
  <c r="ADW546"/>
  <c r="AEC546" s="1"/>
  <c r="ADW544"/>
  <c r="AEC544" s="1"/>
  <c r="ADW542"/>
  <c r="AEC542" s="1"/>
  <c r="ADW540"/>
  <c r="AEC540" s="1"/>
  <c r="ADW538"/>
  <c r="AEC538" s="1"/>
  <c r="ADW536"/>
  <c r="AEC536" s="1"/>
  <c r="ADW558"/>
  <c r="AEC558" s="1"/>
  <c r="ADW554"/>
  <c r="AEC554" s="1"/>
  <c r="ZA557"/>
  <c r="ZG557" s="1"/>
  <c r="ZA548"/>
  <c r="ZG548" s="1"/>
  <c r="ZA544"/>
  <c r="ZG544" s="1"/>
  <c r="ZA540"/>
  <c r="ZG540" s="1"/>
  <c r="ZA536"/>
  <c r="ZG536" s="1"/>
  <c r="ZA554"/>
  <c r="ZG554" s="1"/>
  <c r="ZA555"/>
  <c r="ZG555" s="1"/>
  <c r="ZA547"/>
  <c r="ZG547" s="1"/>
  <c r="ZA543"/>
  <c r="ZG543" s="1"/>
  <c r="ZA539"/>
  <c r="ZG539" s="1"/>
  <c r="ZA560"/>
  <c r="ZG560" s="1"/>
  <c r="ZA552"/>
  <c r="ZG552" s="1"/>
  <c r="ARN556"/>
  <c r="ART556" s="1"/>
  <c r="ARN559"/>
  <c r="ART559" s="1"/>
  <c r="ARN549"/>
  <c r="ART549" s="1"/>
  <c r="ARN545"/>
  <c r="ART545" s="1"/>
  <c r="ARN541"/>
  <c r="ART541" s="1"/>
  <c r="ARN537"/>
  <c r="ART537" s="1"/>
  <c r="ARN554"/>
  <c r="ART554" s="1"/>
  <c r="ARN557"/>
  <c r="ART557" s="1"/>
  <c r="ARN548"/>
  <c r="ART548" s="1"/>
  <c r="ARN544"/>
  <c r="ART544" s="1"/>
  <c r="ARN540"/>
  <c r="ART540" s="1"/>
  <c r="ARN536"/>
  <c r="ART536" s="1"/>
  <c r="AKG554"/>
  <c r="AKM554" s="1"/>
  <c r="AKG557"/>
  <c r="AKM557" s="1"/>
  <c r="AKG548"/>
  <c r="AKM548" s="1"/>
  <c r="AKG544"/>
  <c r="AKM544" s="1"/>
  <c r="AKG540"/>
  <c r="AKM540" s="1"/>
  <c r="AKG536"/>
  <c r="AKM536" s="1"/>
  <c r="AKG552"/>
  <c r="AKM552" s="1"/>
  <c r="AKG547"/>
  <c r="AKM547" s="1"/>
  <c r="AKG539"/>
  <c r="AKM539" s="1"/>
  <c r="AKG559"/>
  <c r="AKM559" s="1"/>
  <c r="AKG545"/>
  <c r="AKM545" s="1"/>
  <c r="AKG537"/>
  <c r="AKM537" s="1"/>
  <c r="ARP560"/>
  <c r="ARV560" s="1"/>
  <c r="ARP556"/>
  <c r="ARV556" s="1"/>
  <c r="ARP552"/>
  <c r="ARV552" s="1"/>
  <c r="ARP559"/>
  <c r="ARV559" s="1"/>
  <c r="ARP555"/>
  <c r="ARV555" s="1"/>
  <c r="ARP549"/>
  <c r="ARV549" s="1"/>
  <c r="ARP547"/>
  <c r="ARV547" s="1"/>
  <c r="ARP545"/>
  <c r="ARV545" s="1"/>
  <c r="ARP543"/>
  <c r="ARV543" s="1"/>
  <c r="ARP541"/>
  <c r="ARV541" s="1"/>
  <c r="ARP539"/>
  <c r="ARV539" s="1"/>
  <c r="ARP537"/>
  <c r="ARV537" s="1"/>
  <c r="ARP558"/>
  <c r="ARV558" s="1"/>
  <c r="ARP554"/>
  <c r="ARV554" s="1"/>
  <c r="ARP561"/>
  <c r="ARV561" s="1"/>
  <c r="ARP557"/>
  <c r="ARV557" s="1"/>
  <c r="ARP553"/>
  <c r="ARV553" s="1"/>
  <c r="ARP548"/>
  <c r="ARV548" s="1"/>
  <c r="ARP546"/>
  <c r="ARV546" s="1"/>
  <c r="ARP544"/>
  <c r="ARV544" s="1"/>
  <c r="ARP542"/>
  <c r="ARV542" s="1"/>
  <c r="ARP540"/>
  <c r="ARV540" s="1"/>
  <c r="ARP538"/>
  <c r="ARV538" s="1"/>
  <c r="ARP536"/>
  <c r="ARV536" s="1"/>
  <c r="AKI558"/>
  <c r="AKO558" s="1"/>
  <c r="AKI554"/>
  <c r="AKO554" s="1"/>
  <c r="AKI561"/>
  <c r="AKO561" s="1"/>
  <c r="AKI557"/>
  <c r="AKO557" s="1"/>
  <c r="AKI553"/>
  <c r="AKO553" s="1"/>
  <c r="AKI548"/>
  <c r="AKO548" s="1"/>
  <c r="AKI546"/>
  <c r="AKO546" s="1"/>
  <c r="AKI544"/>
  <c r="AKO544" s="1"/>
  <c r="AKI542"/>
  <c r="AKO542" s="1"/>
  <c r="AKI540"/>
  <c r="AKO540" s="1"/>
  <c r="AKI538"/>
  <c r="AKO538" s="1"/>
  <c r="AKI536"/>
  <c r="AKO536" s="1"/>
  <c r="AKI560"/>
  <c r="AKO560" s="1"/>
  <c r="AKI552"/>
  <c r="AKO552" s="1"/>
  <c r="AKI555"/>
  <c r="AKO555" s="1"/>
  <c r="AKI547"/>
  <c r="AKO547" s="1"/>
  <c r="AKI543"/>
  <c r="AKO543" s="1"/>
  <c r="AKI539"/>
  <c r="AKO539" s="1"/>
  <c r="AKI556"/>
  <c r="AKO556" s="1"/>
  <c r="AKI559"/>
  <c r="AKO559" s="1"/>
  <c r="AKI549"/>
  <c r="AKO549" s="1"/>
  <c r="AKI545"/>
  <c r="AKO545" s="1"/>
  <c r="AKI541"/>
  <c r="AKO541" s="1"/>
  <c r="AKI537"/>
  <c r="AKO537" s="1"/>
  <c r="UE558"/>
  <c r="UK558" s="1"/>
  <c r="UE554"/>
  <c r="UK554" s="1"/>
  <c r="UE561"/>
  <c r="UK561" s="1"/>
  <c r="UE557"/>
  <c r="UK557" s="1"/>
  <c r="UE553"/>
  <c r="UK553" s="1"/>
  <c r="UE548"/>
  <c r="UK548" s="1"/>
  <c r="UE546"/>
  <c r="UK546" s="1"/>
  <c r="UE544"/>
  <c r="UK544" s="1"/>
  <c r="UE542"/>
  <c r="UK542" s="1"/>
  <c r="UE540"/>
  <c r="UK540" s="1"/>
  <c r="UE538"/>
  <c r="UK538" s="1"/>
  <c r="UE536"/>
  <c r="UK536" s="1"/>
  <c r="UE560"/>
  <c r="UK560" s="1"/>
  <c r="UE556"/>
  <c r="UK556" s="1"/>
  <c r="UE552"/>
  <c r="UK552" s="1"/>
  <c r="UE559"/>
  <c r="UK559" s="1"/>
  <c r="UE555"/>
  <c r="UK555" s="1"/>
  <c r="UE549"/>
  <c r="UK549" s="1"/>
  <c r="UE547"/>
  <c r="UK547" s="1"/>
  <c r="UE545"/>
  <c r="UK545" s="1"/>
  <c r="UE543"/>
  <c r="UK543" s="1"/>
  <c r="UE541"/>
  <c r="UK541" s="1"/>
  <c r="UE539"/>
  <c r="UK539" s="1"/>
  <c r="UE537"/>
  <c r="UK537" s="1"/>
  <c r="IR549"/>
  <c r="IX549" s="1"/>
  <c r="IR547"/>
  <c r="IX547" s="1"/>
  <c r="IR545"/>
  <c r="IX545" s="1"/>
  <c r="IR543"/>
  <c r="IX543" s="1"/>
  <c r="IR541"/>
  <c r="IX541" s="1"/>
  <c r="IR539"/>
  <c r="IX539" s="1"/>
  <c r="IR537"/>
  <c r="IX537" s="1"/>
  <c r="IR548"/>
  <c r="IX548" s="1"/>
  <c r="IR546"/>
  <c r="IX546" s="1"/>
  <c r="IR544"/>
  <c r="IX544" s="1"/>
  <c r="IR542"/>
  <c r="IX542" s="1"/>
  <c r="IR540"/>
  <c r="IX540" s="1"/>
  <c r="IR538"/>
  <c r="IX538" s="1"/>
  <c r="IR536"/>
  <c r="IX536" s="1"/>
  <c r="KL559"/>
  <c r="KR559" s="1"/>
  <c r="KL555"/>
  <c r="KR555" s="1"/>
  <c r="KL549"/>
  <c r="KR549" s="1"/>
  <c r="KL547"/>
  <c r="KR547" s="1"/>
  <c r="KL545"/>
  <c r="KR545" s="1"/>
  <c r="KL543"/>
  <c r="KR543" s="1"/>
  <c r="KL541"/>
  <c r="KR541" s="1"/>
  <c r="KL539"/>
  <c r="KR539" s="1"/>
  <c r="KL537"/>
  <c r="KR537" s="1"/>
  <c r="KL560"/>
  <c r="KR560" s="1"/>
  <c r="KL556"/>
  <c r="KR556" s="1"/>
  <c r="KL552"/>
  <c r="KR552" s="1"/>
  <c r="KL561"/>
  <c r="KR561" s="1"/>
  <c r="KL557"/>
  <c r="KR557" s="1"/>
  <c r="KL553"/>
  <c r="KR553" s="1"/>
  <c r="KL548"/>
  <c r="KR548" s="1"/>
  <c r="KL546"/>
  <c r="KR546" s="1"/>
  <c r="KL544"/>
  <c r="KR544" s="1"/>
  <c r="KL542"/>
  <c r="KR542" s="1"/>
  <c r="KL540"/>
  <c r="KR540" s="1"/>
  <c r="KL538"/>
  <c r="KR538" s="1"/>
  <c r="KL536"/>
  <c r="KR536" s="1"/>
  <c r="KL558"/>
  <c r="KR558" s="1"/>
  <c r="KL554"/>
  <c r="KR554" s="1"/>
  <c r="LE548"/>
  <c r="LK548" s="1"/>
  <c r="LE546"/>
  <c r="LK546" s="1"/>
  <c r="LE544"/>
  <c r="LK544" s="1"/>
  <c r="LE542"/>
  <c r="LK542" s="1"/>
  <c r="LE540"/>
  <c r="LK540" s="1"/>
  <c r="LE538"/>
  <c r="LK538" s="1"/>
  <c r="LE536"/>
  <c r="LK536" s="1"/>
  <c r="LE549"/>
  <c r="LK549" s="1"/>
  <c r="LE547"/>
  <c r="LK547" s="1"/>
  <c r="LE545"/>
  <c r="LK545" s="1"/>
  <c r="LE543"/>
  <c r="LK543" s="1"/>
  <c r="LE541"/>
  <c r="LK541" s="1"/>
  <c r="LE539"/>
  <c r="LK539" s="1"/>
  <c r="LE537"/>
  <c r="LK537" s="1"/>
  <c r="MC558"/>
  <c r="MI558" s="1"/>
  <c r="MC554"/>
  <c r="MI554" s="1"/>
  <c r="MC561"/>
  <c r="MI561" s="1"/>
  <c r="MC557"/>
  <c r="MI557" s="1"/>
  <c r="MC553"/>
  <c r="MI553" s="1"/>
  <c r="MC548"/>
  <c r="MI548" s="1"/>
  <c r="MC546"/>
  <c r="MI546" s="1"/>
  <c r="MC544"/>
  <c r="MI544" s="1"/>
  <c r="MC542"/>
  <c r="MI542" s="1"/>
  <c r="MC540"/>
  <c r="MI540" s="1"/>
  <c r="MC538"/>
  <c r="MI538" s="1"/>
  <c r="MC536"/>
  <c r="MI536" s="1"/>
  <c r="MC560"/>
  <c r="MI560" s="1"/>
  <c r="MC556"/>
  <c r="MI556" s="1"/>
  <c r="MC552"/>
  <c r="MI552" s="1"/>
  <c r="MC559"/>
  <c r="MI559" s="1"/>
  <c r="MC555"/>
  <c r="MI555" s="1"/>
  <c r="MC549"/>
  <c r="MI549" s="1"/>
  <c r="MC547"/>
  <c r="MI547" s="1"/>
  <c r="MC545"/>
  <c r="MI545" s="1"/>
  <c r="MC543"/>
  <c r="MI543" s="1"/>
  <c r="MC541"/>
  <c r="MI541" s="1"/>
  <c r="MC539"/>
  <c r="MI539" s="1"/>
  <c r="MC537"/>
  <c r="MI537" s="1"/>
  <c r="MU548"/>
  <c r="NA548" s="1"/>
  <c r="MU546"/>
  <c r="NA546" s="1"/>
  <c r="MU544"/>
  <c r="NA544" s="1"/>
  <c r="MU542"/>
  <c r="NA542" s="1"/>
  <c r="MU540"/>
  <c r="NA540" s="1"/>
  <c r="MU538"/>
  <c r="NA538" s="1"/>
  <c r="MU536"/>
  <c r="NA536" s="1"/>
  <c r="MU549"/>
  <c r="NA549" s="1"/>
  <c r="MU547"/>
  <c r="NA547" s="1"/>
  <c r="MU545"/>
  <c r="NA545" s="1"/>
  <c r="MU543"/>
  <c r="NA543" s="1"/>
  <c r="MU541"/>
  <c r="NA541" s="1"/>
  <c r="MU539"/>
  <c r="NA539" s="1"/>
  <c r="MU537"/>
  <c r="NA537" s="1"/>
  <c r="NN548"/>
  <c r="NT548" s="1"/>
  <c r="NN546"/>
  <c r="NT546" s="1"/>
  <c r="NN544"/>
  <c r="NT544" s="1"/>
  <c r="NN542"/>
  <c r="NT542" s="1"/>
  <c r="NN540"/>
  <c r="NT540" s="1"/>
  <c r="NN538"/>
  <c r="NT538" s="1"/>
  <c r="NN549"/>
  <c r="NT549" s="1"/>
  <c r="NN547"/>
  <c r="NT547" s="1"/>
  <c r="NN545"/>
  <c r="NT545" s="1"/>
  <c r="NN543"/>
  <c r="NT543" s="1"/>
  <c r="NN541"/>
  <c r="NT541" s="1"/>
  <c r="NN539"/>
  <c r="NT539" s="1"/>
  <c r="NN537"/>
  <c r="NT537" s="1"/>
  <c r="NN536"/>
  <c r="NT536" s="1"/>
  <c r="OI548"/>
  <c r="OO548" s="1"/>
  <c r="OI546"/>
  <c r="OO546" s="1"/>
  <c r="OI544"/>
  <c r="OO544" s="1"/>
  <c r="OI542"/>
  <c r="OO542" s="1"/>
  <c r="OI540"/>
  <c r="OO540" s="1"/>
  <c r="OI538"/>
  <c r="OO538" s="1"/>
  <c r="OI536"/>
  <c r="OO536" s="1"/>
  <c r="OI549"/>
  <c r="OO549" s="1"/>
  <c r="OI547"/>
  <c r="OO547" s="1"/>
  <c r="OI545"/>
  <c r="OO545" s="1"/>
  <c r="OI543"/>
  <c r="OO543" s="1"/>
  <c r="OI541"/>
  <c r="OO541" s="1"/>
  <c r="OI539"/>
  <c r="OO539" s="1"/>
  <c r="OI537"/>
  <c r="OO537" s="1"/>
  <c r="PE548"/>
  <c r="PK548" s="1"/>
  <c r="PE546"/>
  <c r="PK546" s="1"/>
  <c r="PE544"/>
  <c r="PK544" s="1"/>
  <c r="PE542"/>
  <c r="PK542" s="1"/>
  <c r="PE540"/>
  <c r="PK540" s="1"/>
  <c r="PE538"/>
  <c r="PK538" s="1"/>
  <c r="PE536"/>
  <c r="PK536" s="1"/>
  <c r="PE549"/>
  <c r="PK549" s="1"/>
  <c r="PE547"/>
  <c r="PK547" s="1"/>
  <c r="PE545"/>
  <c r="PK545" s="1"/>
  <c r="PE543"/>
  <c r="PK543" s="1"/>
  <c r="PE541"/>
  <c r="PK541" s="1"/>
  <c r="PE539"/>
  <c r="PK539" s="1"/>
  <c r="PE537"/>
  <c r="PK537" s="1"/>
  <c r="PH561"/>
  <c r="PN561" s="1"/>
  <c r="PH557"/>
  <c r="PN557" s="1"/>
  <c r="PH553"/>
  <c r="PN553" s="1"/>
  <c r="PH548"/>
  <c r="PN548" s="1"/>
  <c r="PH546"/>
  <c r="PN546" s="1"/>
  <c r="PH544"/>
  <c r="PN544" s="1"/>
  <c r="PH542"/>
  <c r="PN542" s="1"/>
  <c r="PH540"/>
  <c r="PN540" s="1"/>
  <c r="PH538"/>
  <c r="PN538" s="1"/>
  <c r="PH536"/>
  <c r="PN536" s="1"/>
  <c r="PH558"/>
  <c r="PN558" s="1"/>
  <c r="PH554"/>
  <c r="PN554" s="1"/>
  <c r="PH559"/>
  <c r="PN559" s="1"/>
  <c r="PH555"/>
  <c r="PN555" s="1"/>
  <c r="PH549"/>
  <c r="PN549" s="1"/>
  <c r="PH547"/>
  <c r="PN547" s="1"/>
  <c r="PH545"/>
  <c r="PN545" s="1"/>
  <c r="PH543"/>
  <c r="PN543" s="1"/>
  <c r="PH541"/>
  <c r="PN541" s="1"/>
  <c r="PH539"/>
  <c r="PN539" s="1"/>
  <c r="PH537"/>
  <c r="PN537" s="1"/>
  <c r="PH560"/>
  <c r="PN560" s="1"/>
  <c r="PH556"/>
  <c r="PN556" s="1"/>
  <c r="PH552"/>
  <c r="PN552" s="1"/>
  <c r="QD561"/>
  <c r="QJ561" s="1"/>
  <c r="QD557"/>
  <c r="QJ557" s="1"/>
  <c r="QD553"/>
  <c r="QJ553" s="1"/>
  <c r="QD548"/>
  <c r="QJ548" s="1"/>
  <c r="QD546"/>
  <c r="QJ546" s="1"/>
  <c r="QD544"/>
  <c r="QJ544" s="1"/>
  <c r="QD542"/>
  <c r="QJ542" s="1"/>
  <c r="QD540"/>
  <c r="QJ540" s="1"/>
  <c r="QD538"/>
  <c r="QJ538" s="1"/>
  <c r="QD536"/>
  <c r="QJ536" s="1"/>
  <c r="QD558"/>
  <c r="QJ558" s="1"/>
  <c r="QD554"/>
  <c r="QJ554" s="1"/>
  <c r="QD559"/>
  <c r="QJ559" s="1"/>
  <c r="QD555"/>
  <c r="QJ555" s="1"/>
  <c r="QD549"/>
  <c r="QJ549" s="1"/>
  <c r="QD547"/>
  <c r="QJ547" s="1"/>
  <c r="QD545"/>
  <c r="QJ545" s="1"/>
  <c r="QD543"/>
  <c r="QJ543" s="1"/>
  <c r="QD541"/>
  <c r="QJ541" s="1"/>
  <c r="QD539"/>
  <c r="QJ539" s="1"/>
  <c r="QD537"/>
  <c r="QJ537" s="1"/>
  <c r="QD560"/>
  <c r="QJ560" s="1"/>
  <c r="QD556"/>
  <c r="QJ556" s="1"/>
  <c r="QD552"/>
  <c r="QJ552" s="1"/>
  <c r="QX559"/>
  <c r="RD559" s="1"/>
  <c r="QX555"/>
  <c r="RD555" s="1"/>
  <c r="QX549"/>
  <c r="RD549" s="1"/>
  <c r="QX547"/>
  <c r="RD547" s="1"/>
  <c r="QX545"/>
  <c r="RD545" s="1"/>
  <c r="QX543"/>
  <c r="RD543" s="1"/>
  <c r="QX541"/>
  <c r="RD541" s="1"/>
  <c r="QX539"/>
  <c r="RD539" s="1"/>
  <c r="QX537"/>
  <c r="RD537" s="1"/>
  <c r="QX560"/>
  <c r="RD560" s="1"/>
  <c r="QX556"/>
  <c r="RD556" s="1"/>
  <c r="QX552"/>
  <c r="RD552" s="1"/>
  <c r="QX561"/>
  <c r="RD561" s="1"/>
  <c r="QX557"/>
  <c r="RD557" s="1"/>
  <c r="QX553"/>
  <c r="RD553" s="1"/>
  <c r="QX548"/>
  <c r="RD548" s="1"/>
  <c r="QX546"/>
  <c r="RD546" s="1"/>
  <c r="QX544"/>
  <c r="RD544" s="1"/>
  <c r="QX542"/>
  <c r="RD542" s="1"/>
  <c r="QX540"/>
  <c r="RD540" s="1"/>
  <c r="QX538"/>
  <c r="RD538" s="1"/>
  <c r="QX536"/>
  <c r="RD536" s="1"/>
  <c r="QX558"/>
  <c r="RD558" s="1"/>
  <c r="QX554"/>
  <c r="RD554" s="1"/>
  <c r="RQ549"/>
  <c r="RW549" s="1"/>
  <c r="RQ547"/>
  <c r="RW547" s="1"/>
  <c r="RQ545"/>
  <c r="RW545" s="1"/>
  <c r="RQ543"/>
  <c r="RW543" s="1"/>
  <c r="RQ541"/>
  <c r="RW541" s="1"/>
  <c r="RQ539"/>
  <c r="RW539" s="1"/>
  <c r="RQ537"/>
  <c r="RW537" s="1"/>
  <c r="RQ536"/>
  <c r="RW536" s="1"/>
  <c r="RQ548"/>
  <c r="RW548" s="1"/>
  <c r="RQ546"/>
  <c r="RW546" s="1"/>
  <c r="RQ544"/>
  <c r="RW544" s="1"/>
  <c r="RQ542"/>
  <c r="RW542" s="1"/>
  <c r="RQ540"/>
  <c r="RW540" s="1"/>
  <c r="RQ538"/>
  <c r="RW538" s="1"/>
  <c r="SO561"/>
  <c r="SU561" s="1"/>
  <c r="SO557"/>
  <c r="SU557" s="1"/>
  <c r="SO553"/>
  <c r="SU553" s="1"/>
  <c r="SO548"/>
  <c r="SU548" s="1"/>
  <c r="SO546"/>
  <c r="SU546" s="1"/>
  <c r="SO544"/>
  <c r="SU544" s="1"/>
  <c r="SO542"/>
  <c r="SU542" s="1"/>
  <c r="SO540"/>
  <c r="SU540" s="1"/>
  <c r="SO538"/>
  <c r="SU538" s="1"/>
  <c r="SO536"/>
  <c r="SU536" s="1"/>
  <c r="SO558"/>
  <c r="SU558" s="1"/>
  <c r="SO554"/>
  <c r="SU554" s="1"/>
  <c r="SO559"/>
  <c r="SU559" s="1"/>
  <c r="SO555"/>
  <c r="SU555" s="1"/>
  <c r="SO549"/>
  <c r="SU549" s="1"/>
  <c r="SO547"/>
  <c r="SU547" s="1"/>
  <c r="SO545"/>
  <c r="SU545" s="1"/>
  <c r="SO543"/>
  <c r="SU543" s="1"/>
  <c r="SO541"/>
  <c r="SU541" s="1"/>
  <c r="SO539"/>
  <c r="SU539" s="1"/>
  <c r="SO537"/>
  <c r="SU537" s="1"/>
  <c r="SO560"/>
  <c r="SU560" s="1"/>
  <c r="SO556"/>
  <c r="SU556" s="1"/>
  <c r="SO552"/>
  <c r="SU552" s="1"/>
  <c r="ATB549"/>
  <c r="ATH549" s="1"/>
  <c r="ATB547"/>
  <c r="ATH547" s="1"/>
  <c r="ATB545"/>
  <c r="ATH545" s="1"/>
  <c r="ATB543"/>
  <c r="ATH543" s="1"/>
  <c r="ATB541"/>
  <c r="ATH541" s="1"/>
  <c r="ATB539"/>
  <c r="ATH539" s="1"/>
  <c r="ATB537"/>
  <c r="ATH537" s="1"/>
  <c r="ATB548"/>
  <c r="ATH548" s="1"/>
  <c r="ATB546"/>
  <c r="ATH546" s="1"/>
  <c r="ATB544"/>
  <c r="ATH544" s="1"/>
  <c r="ATB542"/>
  <c r="ATH542" s="1"/>
  <c r="ATB540"/>
  <c r="ATH540" s="1"/>
  <c r="ATB538"/>
  <c r="ATH538" s="1"/>
  <c r="ATB536"/>
  <c r="ATH536" s="1"/>
  <c r="ASG548"/>
  <c r="ASM548" s="1"/>
  <c r="ASG546"/>
  <c r="ASM546" s="1"/>
  <c r="ASG544"/>
  <c r="ASM544" s="1"/>
  <c r="ASG542"/>
  <c r="ASM542" s="1"/>
  <c r="ASG540"/>
  <c r="ASM540" s="1"/>
  <c r="ASG538"/>
  <c r="ASM538" s="1"/>
  <c r="ASG536"/>
  <c r="ASM536" s="1"/>
  <c r="ASG549"/>
  <c r="ASM549" s="1"/>
  <c r="ASG547"/>
  <c r="ASM547" s="1"/>
  <c r="ASG545"/>
  <c r="ASM545" s="1"/>
  <c r="ASG543"/>
  <c r="ASM543" s="1"/>
  <c r="ASG541"/>
  <c r="ASM541" s="1"/>
  <c r="ASG539"/>
  <c r="ASM539" s="1"/>
  <c r="ASG537"/>
  <c r="ASM537" s="1"/>
  <c r="AMP549"/>
  <c r="AMV549" s="1"/>
  <c r="AMP547"/>
  <c r="AMV547" s="1"/>
  <c r="AMP545"/>
  <c r="AMV545" s="1"/>
  <c r="AMP543"/>
  <c r="AMV543" s="1"/>
  <c r="AMP541"/>
  <c r="AMV541" s="1"/>
  <c r="AMP539"/>
  <c r="AMV539" s="1"/>
  <c r="AMP537"/>
  <c r="AMV537" s="1"/>
  <c r="AMP548"/>
  <c r="AMV548" s="1"/>
  <c r="AMP546"/>
  <c r="AMV546" s="1"/>
  <c r="AMP544"/>
  <c r="AMV544" s="1"/>
  <c r="AMP542"/>
  <c r="AMV542" s="1"/>
  <c r="AMP540"/>
  <c r="AMV540" s="1"/>
  <c r="AMP538"/>
  <c r="AMV538" s="1"/>
  <c r="AMP536"/>
  <c r="AMV536" s="1"/>
  <c r="AKZ549"/>
  <c r="ALF549" s="1"/>
  <c r="AKZ547"/>
  <c r="ALF547" s="1"/>
  <c r="AKZ545"/>
  <c r="ALF545" s="1"/>
  <c r="AKZ543"/>
  <c r="ALF543" s="1"/>
  <c r="AKZ541"/>
  <c r="ALF541" s="1"/>
  <c r="AKZ539"/>
  <c r="ALF539" s="1"/>
  <c r="AKZ537"/>
  <c r="ALF537" s="1"/>
  <c r="AKZ548"/>
  <c r="ALF548" s="1"/>
  <c r="AKZ546"/>
  <c r="ALF546" s="1"/>
  <c r="AKZ544"/>
  <c r="ALF544" s="1"/>
  <c r="AKZ542"/>
  <c r="ALF542" s="1"/>
  <c r="AKZ540"/>
  <c r="ALF540" s="1"/>
  <c r="AKZ538"/>
  <c r="ALF538" s="1"/>
  <c r="AKZ536"/>
  <c r="ALF536" s="1"/>
  <c r="ACX549"/>
  <c r="ADD549" s="1"/>
  <c r="ACX547"/>
  <c r="ADD547" s="1"/>
  <c r="ACX545"/>
  <c r="ADD545" s="1"/>
  <c r="ACX543"/>
  <c r="ADD543" s="1"/>
  <c r="ACX541"/>
  <c r="ADD541" s="1"/>
  <c r="ACX539"/>
  <c r="ADD539" s="1"/>
  <c r="ACX537"/>
  <c r="ADD537" s="1"/>
  <c r="ACX548"/>
  <c r="ADD548" s="1"/>
  <c r="ACX546"/>
  <c r="ADD546" s="1"/>
  <c r="ACX544"/>
  <c r="ADD544" s="1"/>
  <c r="ACX542"/>
  <c r="ADD542" s="1"/>
  <c r="ACX540"/>
  <c r="ADD540" s="1"/>
  <c r="ACX538"/>
  <c r="ADD538" s="1"/>
  <c r="ACX536"/>
  <c r="ADD536" s="1"/>
  <c r="WL549"/>
  <c r="WR549" s="1"/>
  <c r="WL547"/>
  <c r="WR547" s="1"/>
  <c r="WL545"/>
  <c r="WR545" s="1"/>
  <c r="WL543"/>
  <c r="WR543" s="1"/>
  <c r="WL541"/>
  <c r="WR541" s="1"/>
  <c r="WL539"/>
  <c r="WR539" s="1"/>
  <c r="WL537"/>
  <c r="WR537" s="1"/>
  <c r="WL548"/>
  <c r="WR548" s="1"/>
  <c r="WL546"/>
  <c r="WR546" s="1"/>
  <c r="WL544"/>
  <c r="WR544" s="1"/>
  <c r="WL542"/>
  <c r="WR542" s="1"/>
  <c r="WL540"/>
  <c r="WR540" s="1"/>
  <c r="WL538"/>
  <c r="WR538" s="1"/>
  <c r="WL536"/>
  <c r="WR536" s="1"/>
  <c r="AFI548"/>
  <c r="AFO548" s="1"/>
  <c r="AFI546"/>
  <c r="AFO546" s="1"/>
  <c r="AFI544"/>
  <c r="AFO544" s="1"/>
  <c r="AFI542"/>
  <c r="AFO542" s="1"/>
  <c r="AFI540"/>
  <c r="AFO540" s="1"/>
  <c r="AFI538"/>
  <c r="AFO538" s="1"/>
  <c r="AFI536"/>
  <c r="AFO536" s="1"/>
  <c r="AFI549"/>
  <c r="AFO549" s="1"/>
  <c r="AFI547"/>
  <c r="AFO547" s="1"/>
  <c r="AFI545"/>
  <c r="AFO545" s="1"/>
  <c r="AFI543"/>
  <c r="AFO543" s="1"/>
  <c r="AFI541"/>
  <c r="AFO541" s="1"/>
  <c r="AFI539"/>
  <c r="AFO539" s="1"/>
  <c r="AFI537"/>
  <c r="AFO537" s="1"/>
  <c r="YB548"/>
  <c r="YH548" s="1"/>
  <c r="YB546"/>
  <c r="YH546" s="1"/>
  <c r="YB544"/>
  <c r="YH544" s="1"/>
  <c r="YB542"/>
  <c r="YH542" s="1"/>
  <c r="YB540"/>
  <c r="YH540" s="1"/>
  <c r="YB538"/>
  <c r="YH538" s="1"/>
  <c r="YB536"/>
  <c r="YH536" s="1"/>
  <c r="YB549"/>
  <c r="YH549" s="1"/>
  <c r="YB547"/>
  <c r="YH547" s="1"/>
  <c r="YB545"/>
  <c r="YH545" s="1"/>
  <c r="YB543"/>
  <c r="YH543" s="1"/>
  <c r="YB541"/>
  <c r="YH541" s="1"/>
  <c r="YB539"/>
  <c r="YH539" s="1"/>
  <c r="YB537"/>
  <c r="YH537" s="1"/>
  <c r="AUU559"/>
  <c r="AVA559" s="1"/>
  <c r="AUU555"/>
  <c r="AVA555" s="1"/>
  <c r="AUU549"/>
  <c r="AVA549" s="1"/>
  <c r="AUU547"/>
  <c r="AVA547" s="1"/>
  <c r="AUU545"/>
  <c r="AVA545" s="1"/>
  <c r="AUU543"/>
  <c r="AVA543" s="1"/>
  <c r="AUU541"/>
  <c r="AVA541" s="1"/>
  <c r="AUU539"/>
  <c r="AVA539" s="1"/>
  <c r="AUU537"/>
  <c r="AVA537" s="1"/>
  <c r="AUU560"/>
  <c r="AVA560" s="1"/>
  <c r="AUU556"/>
  <c r="AVA556" s="1"/>
  <c r="AUU552"/>
  <c r="AVA552" s="1"/>
  <c r="AUU561"/>
  <c r="AVA561" s="1"/>
  <c r="AUU557"/>
  <c r="AVA557" s="1"/>
  <c r="AUU553"/>
  <c r="AVA553" s="1"/>
  <c r="AUU548"/>
  <c r="AVA548" s="1"/>
  <c r="AUU546"/>
  <c r="AVA546" s="1"/>
  <c r="AUU544"/>
  <c r="AVA544" s="1"/>
  <c r="AUU542"/>
  <c r="AVA542" s="1"/>
  <c r="AUU540"/>
  <c r="AVA540" s="1"/>
  <c r="AUU538"/>
  <c r="AVA538" s="1"/>
  <c r="AUU536"/>
  <c r="AVA536" s="1"/>
  <c r="AUU558"/>
  <c r="AVA558" s="1"/>
  <c r="AUU554"/>
  <c r="AVA554" s="1"/>
  <c r="AMS560"/>
  <c r="AMY560" s="1"/>
  <c r="AMS552"/>
  <c r="AMY552" s="1"/>
  <c r="AMS555"/>
  <c r="AMY555" s="1"/>
  <c r="AMS547"/>
  <c r="AMY547" s="1"/>
  <c r="AMS543"/>
  <c r="AMY543" s="1"/>
  <c r="AMS539"/>
  <c r="AMY539" s="1"/>
  <c r="AMS558"/>
  <c r="AMY558" s="1"/>
  <c r="AMS561"/>
  <c r="AMY561" s="1"/>
  <c r="AMS553"/>
  <c r="AMY553" s="1"/>
  <c r="AMS546"/>
  <c r="AMY546" s="1"/>
  <c r="AMS542"/>
  <c r="AMY542" s="1"/>
  <c r="AMS538"/>
  <c r="AMY538" s="1"/>
  <c r="AKH547"/>
  <c r="AKN547" s="1"/>
  <c r="AKH539"/>
  <c r="AKN539" s="1"/>
  <c r="AKH552"/>
  <c r="AKN552" s="1"/>
  <c r="AKH548"/>
  <c r="AKN548" s="1"/>
  <c r="AKH540"/>
  <c r="AKN540" s="1"/>
  <c r="AKH554"/>
  <c r="AKN554" s="1"/>
  <c r="YZ558"/>
  <c r="ZF558" s="1"/>
  <c r="YZ554"/>
  <c r="ZF554" s="1"/>
  <c r="YZ561"/>
  <c r="ZF561" s="1"/>
  <c r="YZ557"/>
  <c r="ZF557" s="1"/>
  <c r="YZ553"/>
  <c r="ZF553" s="1"/>
  <c r="YZ548"/>
  <c r="ZF548" s="1"/>
  <c r="YZ546"/>
  <c r="ZF546" s="1"/>
  <c r="YZ544"/>
  <c r="ZF544" s="1"/>
  <c r="YZ542"/>
  <c r="ZF542" s="1"/>
  <c r="YZ540"/>
  <c r="ZF540" s="1"/>
  <c r="YZ538"/>
  <c r="ZF538" s="1"/>
  <c r="YZ536"/>
  <c r="ZF536" s="1"/>
  <c r="YZ560"/>
  <c r="ZF560" s="1"/>
  <c r="YZ556"/>
  <c r="ZF556" s="1"/>
  <c r="YZ552"/>
  <c r="ZF552" s="1"/>
  <c r="YZ559"/>
  <c r="ZF559" s="1"/>
  <c r="YZ555"/>
  <c r="ZF555" s="1"/>
  <c r="YZ549"/>
  <c r="ZF549" s="1"/>
  <c r="YZ547"/>
  <c r="ZF547" s="1"/>
  <c r="YZ545"/>
  <c r="ZF545" s="1"/>
  <c r="YZ543"/>
  <c r="ZF543" s="1"/>
  <c r="YZ541"/>
  <c r="ZF541" s="1"/>
  <c r="YZ539"/>
  <c r="ZF539" s="1"/>
  <c r="YZ537"/>
  <c r="ZF537" s="1"/>
  <c r="UY558"/>
  <c r="VE558" s="1"/>
  <c r="UY554"/>
  <c r="VE554" s="1"/>
  <c r="UY561"/>
  <c r="VE561" s="1"/>
  <c r="UY557"/>
  <c r="VE557" s="1"/>
  <c r="UY553"/>
  <c r="VE553" s="1"/>
  <c r="UY548"/>
  <c r="VE548" s="1"/>
  <c r="UY546"/>
  <c r="VE546" s="1"/>
  <c r="UY544"/>
  <c r="VE544" s="1"/>
  <c r="UY542"/>
  <c r="VE542" s="1"/>
  <c r="UY540"/>
  <c r="VE540" s="1"/>
  <c r="UY538"/>
  <c r="VE538" s="1"/>
  <c r="UY536"/>
  <c r="VE536" s="1"/>
  <c r="UY560"/>
  <c r="VE560" s="1"/>
  <c r="UY556"/>
  <c r="VE556" s="1"/>
  <c r="UY552"/>
  <c r="VE552" s="1"/>
  <c r="UY559"/>
  <c r="VE559" s="1"/>
  <c r="UY555"/>
  <c r="VE555" s="1"/>
  <c r="UY549"/>
  <c r="VE549" s="1"/>
  <c r="UY547"/>
  <c r="VE547" s="1"/>
  <c r="UY545"/>
  <c r="VE545" s="1"/>
  <c r="UY543"/>
  <c r="VE543" s="1"/>
  <c r="UY541"/>
  <c r="VE541" s="1"/>
  <c r="UY539"/>
  <c r="VE539" s="1"/>
  <c r="UY537"/>
  <c r="VE537" s="1"/>
  <c r="ABK558"/>
  <c r="ABQ558" s="1"/>
  <c r="ABK554"/>
  <c r="ABQ554" s="1"/>
  <c r="ABK561"/>
  <c r="ABQ561" s="1"/>
  <c r="ABK557"/>
  <c r="ABQ557" s="1"/>
  <c r="ABK553"/>
  <c r="ABQ553" s="1"/>
  <c r="ABK548"/>
  <c r="ABQ548" s="1"/>
  <c r="ABK546"/>
  <c r="ABQ546" s="1"/>
  <c r="ABK544"/>
  <c r="ABQ544" s="1"/>
  <c r="ABK542"/>
  <c r="ABQ542" s="1"/>
  <c r="ABK540"/>
  <c r="ABQ540" s="1"/>
  <c r="ABK538"/>
  <c r="ABQ538" s="1"/>
  <c r="ABK536"/>
  <c r="ABQ536" s="1"/>
  <c r="ABK560"/>
  <c r="ABQ560" s="1"/>
  <c r="ABK556"/>
  <c r="ABQ556" s="1"/>
  <c r="ABK552"/>
  <c r="ABQ552" s="1"/>
  <c r="ABK559"/>
  <c r="ABQ559" s="1"/>
  <c r="ABK555"/>
  <c r="ABQ555" s="1"/>
  <c r="ABK549"/>
  <c r="ABQ549" s="1"/>
  <c r="ABK547"/>
  <c r="ABQ547" s="1"/>
  <c r="ABK545"/>
  <c r="ABQ545" s="1"/>
  <c r="ABK543"/>
  <c r="ABQ543" s="1"/>
  <c r="ABK541"/>
  <c r="ABQ541" s="1"/>
  <c r="ABK539"/>
  <c r="ABQ539" s="1"/>
  <c r="ABK537"/>
  <c r="ABQ537" s="1"/>
  <c r="JN548"/>
  <c r="JT548" s="1"/>
  <c r="JN546"/>
  <c r="JT546" s="1"/>
  <c r="JN544"/>
  <c r="JT544" s="1"/>
  <c r="JN542"/>
  <c r="JT542" s="1"/>
  <c r="JN540"/>
  <c r="JT540" s="1"/>
  <c r="JN538"/>
  <c r="JT538" s="1"/>
  <c r="JN536"/>
  <c r="JT536" s="1"/>
  <c r="JN549"/>
  <c r="JT549" s="1"/>
  <c r="JN547"/>
  <c r="JT547" s="1"/>
  <c r="JN545"/>
  <c r="JT545" s="1"/>
  <c r="JN543"/>
  <c r="JT543" s="1"/>
  <c r="JN541"/>
  <c r="JT541" s="1"/>
  <c r="JN539"/>
  <c r="JT539" s="1"/>
  <c r="JN537"/>
  <c r="JT537" s="1"/>
  <c r="LD548"/>
  <c r="LJ548" s="1"/>
  <c r="LD546"/>
  <c r="LJ546" s="1"/>
  <c r="LD544"/>
  <c r="LJ544" s="1"/>
  <c r="LD542"/>
  <c r="LJ542" s="1"/>
  <c r="LD540"/>
  <c r="LJ540" s="1"/>
  <c r="LD538"/>
  <c r="LJ538" s="1"/>
  <c r="LD536"/>
  <c r="LJ536" s="1"/>
  <c r="LD549"/>
  <c r="LJ549" s="1"/>
  <c r="LD547"/>
  <c r="LJ547" s="1"/>
  <c r="LD545"/>
  <c r="LJ545" s="1"/>
  <c r="LD543"/>
  <c r="LJ543" s="1"/>
  <c r="LD541"/>
  <c r="LJ541" s="1"/>
  <c r="LD539"/>
  <c r="LJ539" s="1"/>
  <c r="LD537"/>
  <c r="LJ537" s="1"/>
  <c r="MX558"/>
  <c r="ND558" s="1"/>
  <c r="MX554"/>
  <c r="ND554" s="1"/>
  <c r="MX561"/>
  <c r="ND561" s="1"/>
  <c r="MX557"/>
  <c r="ND557" s="1"/>
  <c r="MX553"/>
  <c r="ND553" s="1"/>
  <c r="MX548"/>
  <c r="ND548" s="1"/>
  <c r="MX546"/>
  <c r="ND546" s="1"/>
  <c r="MX544"/>
  <c r="ND544" s="1"/>
  <c r="MX542"/>
  <c r="ND542" s="1"/>
  <c r="MX540"/>
  <c r="ND540" s="1"/>
  <c r="MX538"/>
  <c r="ND538" s="1"/>
  <c r="MX536"/>
  <c r="ND536" s="1"/>
  <c r="MX560"/>
  <c r="ND560" s="1"/>
  <c r="MX556"/>
  <c r="ND556" s="1"/>
  <c r="MX552"/>
  <c r="ND552" s="1"/>
  <c r="MX559"/>
  <c r="ND559" s="1"/>
  <c r="MX555"/>
  <c r="ND555" s="1"/>
  <c r="MX549"/>
  <c r="ND549" s="1"/>
  <c r="MX547"/>
  <c r="ND547" s="1"/>
  <c r="MX545"/>
  <c r="ND545" s="1"/>
  <c r="MX543"/>
  <c r="ND543" s="1"/>
  <c r="MX541"/>
  <c r="ND541" s="1"/>
  <c r="MX539"/>
  <c r="ND539" s="1"/>
  <c r="MX537"/>
  <c r="ND537" s="1"/>
  <c r="OJ548"/>
  <c r="OP548" s="1"/>
  <c r="OJ546"/>
  <c r="OP546" s="1"/>
  <c r="OJ544"/>
  <c r="OP544" s="1"/>
  <c r="OJ542"/>
  <c r="OP542" s="1"/>
  <c r="OJ540"/>
  <c r="OP540" s="1"/>
  <c r="OJ538"/>
  <c r="OP538" s="1"/>
  <c r="OJ536"/>
  <c r="OP536" s="1"/>
  <c r="OJ549"/>
  <c r="OP549" s="1"/>
  <c r="OJ547"/>
  <c r="OP547" s="1"/>
  <c r="OJ545"/>
  <c r="OP545" s="1"/>
  <c r="OJ543"/>
  <c r="OP543" s="1"/>
  <c r="OJ541"/>
  <c r="OP541" s="1"/>
  <c r="OJ539"/>
  <c r="OP539" s="1"/>
  <c r="OJ537"/>
  <c r="OP537" s="1"/>
  <c r="OL559"/>
  <c r="OR559" s="1"/>
  <c r="OL555"/>
  <c r="OR555" s="1"/>
  <c r="OL549"/>
  <c r="OR549" s="1"/>
  <c r="OL547"/>
  <c r="OR547" s="1"/>
  <c r="OL545"/>
  <c r="OR545" s="1"/>
  <c r="OL543"/>
  <c r="OR543" s="1"/>
  <c r="OL541"/>
  <c r="OR541" s="1"/>
  <c r="OL539"/>
  <c r="OR539" s="1"/>
  <c r="OL537"/>
  <c r="OR537" s="1"/>
  <c r="OL560"/>
  <c r="OR560" s="1"/>
  <c r="OL556"/>
  <c r="OR556" s="1"/>
  <c r="OL552"/>
  <c r="OR552" s="1"/>
  <c r="OL561"/>
  <c r="OR561" s="1"/>
  <c r="OL557"/>
  <c r="OR557" s="1"/>
  <c r="OL553"/>
  <c r="OR553" s="1"/>
  <c r="OL548"/>
  <c r="OR548" s="1"/>
  <c r="OL546"/>
  <c r="OR546" s="1"/>
  <c r="OL544"/>
  <c r="OR544" s="1"/>
  <c r="OL542"/>
  <c r="OR542" s="1"/>
  <c r="OL540"/>
  <c r="OR540" s="1"/>
  <c r="OL538"/>
  <c r="OR538" s="1"/>
  <c r="OL536"/>
  <c r="OR536" s="1"/>
  <c r="OL558"/>
  <c r="OR558" s="1"/>
  <c r="OL554"/>
  <c r="OR554" s="1"/>
  <c r="QC558"/>
  <c r="QI558" s="1"/>
  <c r="QC554"/>
  <c r="QI554" s="1"/>
  <c r="QC561"/>
  <c r="QI561" s="1"/>
  <c r="QC557"/>
  <c r="QI557" s="1"/>
  <c r="QC553"/>
  <c r="QI553" s="1"/>
  <c r="QC548"/>
  <c r="QI548" s="1"/>
  <c r="QC546"/>
  <c r="QI546" s="1"/>
  <c r="QC544"/>
  <c r="QI544" s="1"/>
  <c r="QC542"/>
  <c r="QI542" s="1"/>
  <c r="QC540"/>
  <c r="QI540" s="1"/>
  <c r="QC538"/>
  <c r="QI538" s="1"/>
  <c r="QC536"/>
  <c r="QI536" s="1"/>
  <c r="QC560"/>
  <c r="QI560" s="1"/>
  <c r="QC556"/>
  <c r="QI556" s="1"/>
  <c r="QC552"/>
  <c r="QI552" s="1"/>
  <c r="QC559"/>
  <c r="QI559" s="1"/>
  <c r="QC555"/>
  <c r="QI555" s="1"/>
  <c r="QC549"/>
  <c r="QI549" s="1"/>
  <c r="QC547"/>
  <c r="QI547" s="1"/>
  <c r="QC545"/>
  <c r="QI545" s="1"/>
  <c r="QC543"/>
  <c r="QI543" s="1"/>
  <c r="QC541"/>
  <c r="QI541" s="1"/>
  <c r="QC539"/>
  <c r="QI539" s="1"/>
  <c r="QC537"/>
  <c r="QI537" s="1"/>
  <c r="QY558"/>
  <c r="RE558" s="1"/>
  <c r="QY554"/>
  <c r="RE554" s="1"/>
  <c r="QY561"/>
  <c r="RE561" s="1"/>
  <c r="QY557"/>
  <c r="RE557" s="1"/>
  <c r="QY553"/>
  <c r="RE553" s="1"/>
  <c r="QY548"/>
  <c r="RE548" s="1"/>
  <c r="QY546"/>
  <c r="RE546" s="1"/>
  <c r="QY544"/>
  <c r="RE544" s="1"/>
  <c r="QY542"/>
  <c r="RE542" s="1"/>
  <c r="QY540"/>
  <c r="RE540" s="1"/>
  <c r="QY538"/>
  <c r="RE538" s="1"/>
  <c r="QY536"/>
  <c r="RE536" s="1"/>
  <c r="QY560"/>
  <c r="RE560" s="1"/>
  <c r="QY556"/>
  <c r="RE556" s="1"/>
  <c r="QY552"/>
  <c r="RE552" s="1"/>
  <c r="QY559"/>
  <c r="RE559" s="1"/>
  <c r="QY555"/>
  <c r="RE555" s="1"/>
  <c r="QY549"/>
  <c r="RE549" s="1"/>
  <c r="QY547"/>
  <c r="RE547" s="1"/>
  <c r="QY545"/>
  <c r="RE545" s="1"/>
  <c r="QY543"/>
  <c r="RE543" s="1"/>
  <c r="QY541"/>
  <c r="RE541" s="1"/>
  <c r="QY539"/>
  <c r="RE539" s="1"/>
  <c r="QY537"/>
  <c r="RE537" s="1"/>
  <c r="SJ548"/>
  <c r="SP548" s="1"/>
  <c r="SJ546"/>
  <c r="SP546" s="1"/>
  <c r="SJ544"/>
  <c r="SP544" s="1"/>
  <c r="SJ542"/>
  <c r="SP542" s="1"/>
  <c r="SJ540"/>
  <c r="SP540" s="1"/>
  <c r="SJ538"/>
  <c r="SP538" s="1"/>
  <c r="SJ549"/>
  <c r="SP549" s="1"/>
  <c r="SJ547"/>
  <c r="SP547" s="1"/>
  <c r="SJ545"/>
  <c r="SP545" s="1"/>
  <c r="SJ543"/>
  <c r="SP543" s="1"/>
  <c r="SJ541"/>
  <c r="SP541" s="1"/>
  <c r="SJ539"/>
  <c r="SP539" s="1"/>
  <c r="SJ537"/>
  <c r="SP537" s="1"/>
  <c r="SJ536"/>
  <c r="SP536" s="1"/>
  <c r="TF548"/>
  <c r="TL548" s="1"/>
  <c r="TF546"/>
  <c r="TL546" s="1"/>
  <c r="TF544"/>
  <c r="TL544" s="1"/>
  <c r="TF542"/>
  <c r="TL542" s="1"/>
  <c r="TF540"/>
  <c r="TL540" s="1"/>
  <c r="TF538"/>
  <c r="TL538" s="1"/>
  <c r="TF536"/>
  <c r="TL536" s="1"/>
  <c r="TF549"/>
  <c r="TL549" s="1"/>
  <c r="TF547"/>
  <c r="TL547" s="1"/>
  <c r="TF545"/>
  <c r="TL545" s="1"/>
  <c r="TF543"/>
  <c r="TL543" s="1"/>
  <c r="TF541"/>
  <c r="TL541" s="1"/>
  <c r="TF539"/>
  <c r="TL539" s="1"/>
  <c r="TF537"/>
  <c r="TL537" s="1"/>
  <c r="ATA549"/>
  <c r="ATG549" s="1"/>
  <c r="ATA547"/>
  <c r="ATG547" s="1"/>
  <c r="ATA545"/>
  <c r="ATG545" s="1"/>
  <c r="ATA541"/>
  <c r="ATG541" s="1"/>
  <c r="ATA544"/>
  <c r="ATG544" s="1"/>
  <c r="ATA540"/>
  <c r="ATG540" s="1"/>
  <c r="ATA537"/>
  <c r="ATG537" s="1"/>
  <c r="ATA548"/>
  <c r="ATG548" s="1"/>
  <c r="ATA546"/>
  <c r="ATG546" s="1"/>
  <c r="ATA542"/>
  <c r="ATG542" s="1"/>
  <c r="ATA538"/>
  <c r="ATG538" s="1"/>
  <c r="ATA543"/>
  <c r="ATG543" s="1"/>
  <c r="ATA539"/>
  <c r="ATG539" s="1"/>
  <c r="ATA536"/>
  <c r="ATG536" s="1"/>
  <c r="ASF549"/>
  <c r="ASL549" s="1"/>
  <c r="ASF547"/>
  <c r="ASL547" s="1"/>
  <c r="ASF545"/>
  <c r="ASL545" s="1"/>
  <c r="ASF543"/>
  <c r="ASL543" s="1"/>
  <c r="ASF541"/>
  <c r="ASL541" s="1"/>
  <c r="ASF539"/>
  <c r="ASL539" s="1"/>
  <c r="ASF537"/>
  <c r="ASL537" s="1"/>
  <c r="ASF536"/>
  <c r="ASL536" s="1"/>
  <c r="ASF548"/>
  <c r="ASL548" s="1"/>
  <c r="ASF546"/>
  <c r="ASL546" s="1"/>
  <c r="ASF544"/>
  <c r="ASL544" s="1"/>
  <c r="ASF542"/>
  <c r="ASL542" s="1"/>
  <c r="ASF540"/>
  <c r="ASL540" s="1"/>
  <c r="ASF538"/>
  <c r="ASL538" s="1"/>
  <c r="AOZ549"/>
  <c r="APF549" s="1"/>
  <c r="AOZ547"/>
  <c r="APF547" s="1"/>
  <c r="AOZ545"/>
  <c r="APF545" s="1"/>
  <c r="AOZ543"/>
  <c r="APF543" s="1"/>
  <c r="AOZ541"/>
  <c r="APF541" s="1"/>
  <c r="AOZ539"/>
  <c r="APF539" s="1"/>
  <c r="AOZ537"/>
  <c r="APF537" s="1"/>
  <c r="AOZ548"/>
  <c r="APF548" s="1"/>
  <c r="AOZ546"/>
  <c r="APF546" s="1"/>
  <c r="AOZ544"/>
  <c r="APF544" s="1"/>
  <c r="AOZ542"/>
  <c r="APF542" s="1"/>
  <c r="AOZ540"/>
  <c r="APF540" s="1"/>
  <c r="AOZ538"/>
  <c r="APF538" s="1"/>
  <c r="AOZ536"/>
  <c r="APF536" s="1"/>
  <c r="ALT549"/>
  <c r="ALZ549" s="1"/>
  <c r="ALT547"/>
  <c r="ALZ547" s="1"/>
  <c r="ALT545"/>
  <c r="ALZ545" s="1"/>
  <c r="ALT543"/>
  <c r="ALZ543" s="1"/>
  <c r="ALT541"/>
  <c r="ALZ541" s="1"/>
  <c r="ALT539"/>
  <c r="ALZ539" s="1"/>
  <c r="ALT537"/>
  <c r="ALZ537" s="1"/>
  <c r="ALT536"/>
  <c r="ALZ536" s="1"/>
  <c r="ALT548"/>
  <c r="ALZ548" s="1"/>
  <c r="ALT546"/>
  <c r="ALZ546" s="1"/>
  <c r="ALT544"/>
  <c r="ALZ544" s="1"/>
  <c r="ALT542"/>
  <c r="ALZ542" s="1"/>
  <c r="ALT540"/>
  <c r="ALZ540" s="1"/>
  <c r="ALT538"/>
  <c r="ALZ538" s="1"/>
  <c r="AHS548"/>
  <c r="AHY548" s="1"/>
  <c r="AHS546"/>
  <c r="AHY546" s="1"/>
  <c r="AHS544"/>
  <c r="AHY544" s="1"/>
  <c r="AHS542"/>
  <c r="AHY542" s="1"/>
  <c r="AHS540"/>
  <c r="AHY540" s="1"/>
  <c r="AHS538"/>
  <c r="AHY538" s="1"/>
  <c r="AHS549"/>
  <c r="AHY549" s="1"/>
  <c r="AHS547"/>
  <c r="AHY547" s="1"/>
  <c r="AHS545"/>
  <c r="AHY545" s="1"/>
  <c r="AHS543"/>
  <c r="AHY543" s="1"/>
  <c r="AHS541"/>
  <c r="AHY541" s="1"/>
  <c r="AHS539"/>
  <c r="AHY539" s="1"/>
  <c r="AHS537"/>
  <c r="AHY537" s="1"/>
  <c r="AHS536"/>
  <c r="AHY536" s="1"/>
  <c r="ADR536"/>
  <c r="ADX536" s="1"/>
  <c r="ADR548"/>
  <c r="ADX548" s="1"/>
  <c r="ADR546"/>
  <c r="ADX546" s="1"/>
  <c r="ADR544"/>
  <c r="ADX544" s="1"/>
  <c r="ADR542"/>
  <c r="ADX542" s="1"/>
  <c r="ADR540"/>
  <c r="ADX540" s="1"/>
  <c r="ADR538"/>
  <c r="ADX538" s="1"/>
  <c r="ADR549"/>
  <c r="ADX549" s="1"/>
  <c r="ADR547"/>
  <c r="ADX547" s="1"/>
  <c r="ADR545"/>
  <c r="ADX545" s="1"/>
  <c r="ADR543"/>
  <c r="ADX543" s="1"/>
  <c r="ADR541"/>
  <c r="ADX541" s="1"/>
  <c r="ADR539"/>
  <c r="ADX539" s="1"/>
  <c r="ADR537"/>
  <c r="ADX537" s="1"/>
  <c r="XF548"/>
  <c r="XL548" s="1"/>
  <c r="XF546"/>
  <c r="XL546" s="1"/>
  <c r="XF544"/>
  <c r="XL544" s="1"/>
  <c r="XF542"/>
  <c r="XL542" s="1"/>
  <c r="XF540"/>
  <c r="XL540" s="1"/>
  <c r="XF538"/>
  <c r="XL538" s="1"/>
  <c r="XF536"/>
  <c r="XL536" s="1"/>
  <c r="XF549"/>
  <c r="XL549" s="1"/>
  <c r="XF547"/>
  <c r="XL547" s="1"/>
  <c r="XF545"/>
  <c r="XL545" s="1"/>
  <c r="XF543"/>
  <c r="XL543" s="1"/>
  <c r="XF541"/>
  <c r="XL541" s="1"/>
  <c r="XF539"/>
  <c r="XL539" s="1"/>
  <c r="XF537"/>
  <c r="XL537" s="1"/>
  <c r="AEM548"/>
  <c r="AES548" s="1"/>
  <c r="AEM546"/>
  <c r="AES546" s="1"/>
  <c r="AEM544"/>
  <c r="AES544" s="1"/>
  <c r="AEM542"/>
  <c r="AES542" s="1"/>
  <c r="AEM540"/>
  <c r="AES540" s="1"/>
  <c r="AEM538"/>
  <c r="AES538" s="1"/>
  <c r="AEM549"/>
  <c r="AES549" s="1"/>
  <c r="AEM547"/>
  <c r="AES547" s="1"/>
  <c r="AEM545"/>
  <c r="AES545" s="1"/>
  <c r="AEM543"/>
  <c r="AES543" s="1"/>
  <c r="AEM541"/>
  <c r="AES541" s="1"/>
  <c r="AEM539"/>
  <c r="AES539" s="1"/>
  <c r="AEM537"/>
  <c r="AES537" s="1"/>
  <c r="AEM536"/>
  <c r="AES536" s="1"/>
  <c r="ZQ548"/>
  <c r="ZW548" s="1"/>
  <c r="ZQ546"/>
  <c r="ZW546" s="1"/>
  <c r="ZQ544"/>
  <c r="ZW544" s="1"/>
  <c r="ZQ542"/>
  <c r="ZW542" s="1"/>
  <c r="ZQ540"/>
  <c r="ZW540" s="1"/>
  <c r="ZQ538"/>
  <c r="ZW538" s="1"/>
  <c r="ZQ536"/>
  <c r="ZW536" s="1"/>
  <c r="ZQ549"/>
  <c r="ZW549" s="1"/>
  <c r="ZQ547"/>
  <c r="ZW547" s="1"/>
  <c r="ZQ545"/>
  <c r="ZW545" s="1"/>
  <c r="ZQ543"/>
  <c r="ZW543" s="1"/>
  <c r="ZQ541"/>
  <c r="ZW541" s="1"/>
  <c r="ZQ539"/>
  <c r="ZW539" s="1"/>
  <c r="ZQ537"/>
  <c r="ZW537" s="1"/>
  <c r="ARM549"/>
  <c r="ARS549" s="1"/>
  <c r="ARM547"/>
  <c r="ARS547" s="1"/>
  <c r="ARM545"/>
  <c r="ARS545" s="1"/>
  <c r="ARM543"/>
  <c r="ARS543" s="1"/>
  <c r="ARM541"/>
  <c r="ARS541" s="1"/>
  <c r="ARM539"/>
  <c r="ARS539" s="1"/>
  <c r="ARM537"/>
  <c r="ARS537" s="1"/>
  <c r="ARM548"/>
  <c r="ARS548" s="1"/>
  <c r="ARM546"/>
  <c r="ARS546" s="1"/>
  <c r="ARM544"/>
  <c r="ARS544" s="1"/>
  <c r="ARM542"/>
  <c r="ARS542" s="1"/>
  <c r="ARM540"/>
  <c r="ARS540" s="1"/>
  <c r="ARM538"/>
  <c r="ARS538" s="1"/>
  <c r="ARM536"/>
  <c r="ARS536" s="1"/>
  <c r="AOG549"/>
  <c r="AOM549" s="1"/>
  <c r="AOG547"/>
  <c r="AOM547" s="1"/>
  <c r="AOG545"/>
  <c r="AOM545" s="1"/>
  <c r="AOG543"/>
  <c r="AOM543" s="1"/>
  <c r="AOG541"/>
  <c r="AOM541" s="1"/>
  <c r="AOG539"/>
  <c r="AOM539" s="1"/>
  <c r="AOG537"/>
  <c r="AOM537" s="1"/>
  <c r="AOG548"/>
  <c r="AOM548" s="1"/>
  <c r="AOG546"/>
  <c r="AOM546" s="1"/>
  <c r="AOG544"/>
  <c r="AOM544" s="1"/>
  <c r="AOG542"/>
  <c r="AOM542" s="1"/>
  <c r="AOG540"/>
  <c r="AOM540" s="1"/>
  <c r="AOG538"/>
  <c r="AOM538" s="1"/>
  <c r="AOG536"/>
  <c r="AOM536" s="1"/>
  <c r="AKF548"/>
  <c r="AKL548" s="1"/>
  <c r="AKF546"/>
  <c r="AKL546" s="1"/>
  <c r="AKF544"/>
  <c r="AKL544" s="1"/>
  <c r="AKF542"/>
  <c r="AKL542" s="1"/>
  <c r="AKF540"/>
  <c r="AKL540" s="1"/>
  <c r="AKF538"/>
  <c r="AKL538" s="1"/>
  <c r="AKF536"/>
  <c r="AKL536" s="1"/>
  <c r="AKF549"/>
  <c r="AKL549" s="1"/>
  <c r="AKF547"/>
  <c r="AKL547" s="1"/>
  <c r="AKF545"/>
  <c r="AKL545" s="1"/>
  <c r="AKF543"/>
  <c r="AKL543" s="1"/>
  <c r="AKF541"/>
  <c r="AKL541" s="1"/>
  <c r="AKF539"/>
  <c r="AKL539" s="1"/>
  <c r="AKF537"/>
  <c r="AKL537" s="1"/>
  <c r="ANL548"/>
  <c r="ANR548" s="1"/>
  <c r="ANL546"/>
  <c r="ANR546" s="1"/>
  <c r="ANL544"/>
  <c r="ANR544" s="1"/>
  <c r="ANL542"/>
  <c r="ANR542" s="1"/>
  <c r="ANL540"/>
  <c r="ANR540" s="1"/>
  <c r="ANL538"/>
  <c r="ANR538" s="1"/>
  <c r="ANL549"/>
  <c r="ANR549" s="1"/>
  <c r="ANL547"/>
  <c r="ANR547" s="1"/>
  <c r="ANL545"/>
  <c r="ANR545" s="1"/>
  <c r="ANL543"/>
  <c r="ANR543" s="1"/>
  <c r="ANL541"/>
  <c r="ANR541" s="1"/>
  <c r="ANL539"/>
  <c r="ANR539" s="1"/>
  <c r="ANL537"/>
  <c r="ANR537" s="1"/>
  <c r="ANL536"/>
  <c r="ANR536" s="1"/>
  <c r="ADT549"/>
  <c r="ADZ549" s="1"/>
  <c r="ADT547"/>
  <c r="ADZ547" s="1"/>
  <c r="ADT545"/>
  <c r="ADZ545" s="1"/>
  <c r="ADT543"/>
  <c r="ADZ543" s="1"/>
  <c r="ADT541"/>
  <c r="ADZ541" s="1"/>
  <c r="ADT539"/>
  <c r="ADZ539" s="1"/>
  <c r="ADT537"/>
  <c r="ADZ537" s="1"/>
  <c r="ADT536"/>
  <c r="ADZ536" s="1"/>
  <c r="ADT548"/>
  <c r="ADZ548" s="1"/>
  <c r="ADT546"/>
  <c r="ADZ546" s="1"/>
  <c r="ADT544"/>
  <c r="ADZ544" s="1"/>
  <c r="ADT542"/>
  <c r="ADZ542" s="1"/>
  <c r="ADT540"/>
  <c r="ADZ540" s="1"/>
  <c r="ADT538"/>
  <c r="ADZ538" s="1"/>
  <c r="XH548"/>
  <c r="XN548" s="1"/>
  <c r="XH546"/>
  <c r="XN546" s="1"/>
  <c r="XH544"/>
  <c r="XN544" s="1"/>
  <c r="XH542"/>
  <c r="XN542" s="1"/>
  <c r="XH540"/>
  <c r="XN540" s="1"/>
  <c r="XH538"/>
  <c r="XN538" s="1"/>
  <c r="XH536"/>
  <c r="XN536" s="1"/>
  <c r="XH549"/>
  <c r="XN549" s="1"/>
  <c r="XH547"/>
  <c r="XN547" s="1"/>
  <c r="XH545"/>
  <c r="XN545" s="1"/>
  <c r="XH543"/>
  <c r="XN543" s="1"/>
  <c r="XH541"/>
  <c r="XN541" s="1"/>
  <c r="XH539"/>
  <c r="XN539" s="1"/>
  <c r="XH537"/>
  <c r="XN537" s="1"/>
  <c r="ACY549"/>
  <c r="ADE549" s="1"/>
  <c r="ACY547"/>
  <c r="ADE547" s="1"/>
  <c r="ACY545"/>
  <c r="ADE545" s="1"/>
  <c r="ACY543"/>
  <c r="ADE543" s="1"/>
  <c r="ACY541"/>
  <c r="ADE541" s="1"/>
  <c r="ACY539"/>
  <c r="ADE539" s="1"/>
  <c r="ACY537"/>
  <c r="ADE537" s="1"/>
  <c r="ACY536"/>
  <c r="ADE536" s="1"/>
  <c r="ACY548"/>
  <c r="ADE548" s="1"/>
  <c r="ACY546"/>
  <c r="ADE546" s="1"/>
  <c r="ACY544"/>
  <c r="ADE544" s="1"/>
  <c r="ACY542"/>
  <c r="ADE542" s="1"/>
  <c r="ACY540"/>
  <c r="ADE540" s="1"/>
  <c r="ACY538"/>
  <c r="ADE538" s="1"/>
  <c r="WM549"/>
  <c r="WS549" s="1"/>
  <c r="WM547"/>
  <c r="WS547" s="1"/>
  <c r="WM545"/>
  <c r="WS545" s="1"/>
  <c r="WM543"/>
  <c r="WS543" s="1"/>
  <c r="WM541"/>
  <c r="WS541" s="1"/>
  <c r="WM539"/>
  <c r="WS539" s="1"/>
  <c r="WM537"/>
  <c r="WS537" s="1"/>
  <c r="WM536"/>
  <c r="WS536" s="1"/>
  <c r="WM548"/>
  <c r="WS548" s="1"/>
  <c r="WM546"/>
  <c r="WS546" s="1"/>
  <c r="WM544"/>
  <c r="WS544" s="1"/>
  <c r="WM542"/>
  <c r="WS542" s="1"/>
  <c r="WM540"/>
  <c r="WS540" s="1"/>
  <c r="WM538"/>
  <c r="WS538" s="1"/>
  <c r="ATD560"/>
  <c r="ATJ560" s="1"/>
  <c r="ATD556"/>
  <c r="ATJ556" s="1"/>
  <c r="ATD552"/>
  <c r="ATJ552" s="1"/>
  <c r="ATD559"/>
  <c r="ATJ559" s="1"/>
  <c r="ATD555"/>
  <c r="ATJ555" s="1"/>
  <c r="ATD549"/>
  <c r="ATJ549" s="1"/>
  <c r="ATD547"/>
  <c r="ATJ547" s="1"/>
  <c r="ATD545"/>
  <c r="ATJ545" s="1"/>
  <c r="ATD543"/>
  <c r="ATJ543" s="1"/>
  <c r="ATD541"/>
  <c r="ATJ541" s="1"/>
  <c r="ATD539"/>
  <c r="ATJ539" s="1"/>
  <c r="ATD537"/>
  <c r="ATJ537" s="1"/>
  <c r="ATD558"/>
  <c r="ATJ558" s="1"/>
  <c r="ATD554"/>
  <c r="ATJ554" s="1"/>
  <c r="ATD561"/>
  <c r="ATJ561" s="1"/>
  <c r="ATD557"/>
  <c r="ATJ557" s="1"/>
  <c r="ATD553"/>
  <c r="ATJ553" s="1"/>
  <c r="ATD548"/>
  <c r="ATJ548" s="1"/>
  <c r="ATD546"/>
  <c r="ATJ546" s="1"/>
  <c r="ATD544"/>
  <c r="ATJ544" s="1"/>
  <c r="ATD542"/>
  <c r="ATJ542" s="1"/>
  <c r="ATD540"/>
  <c r="ATJ540" s="1"/>
  <c r="ATD538"/>
  <c r="ATJ538" s="1"/>
  <c r="ATD536"/>
  <c r="ATJ536" s="1"/>
  <c r="ASI559"/>
  <c r="ASO559" s="1"/>
  <c r="ASI555"/>
  <c r="ASO555" s="1"/>
  <c r="ASI549"/>
  <c r="ASO549" s="1"/>
  <c r="ASI547"/>
  <c r="ASO547" s="1"/>
  <c r="ASI545"/>
  <c r="ASO545" s="1"/>
  <c r="ASI543"/>
  <c r="ASO543" s="1"/>
  <c r="ASI541"/>
  <c r="ASO541" s="1"/>
  <c r="ASI539"/>
  <c r="ASO539" s="1"/>
  <c r="ASI537"/>
  <c r="ASO537" s="1"/>
  <c r="ASI560"/>
  <c r="ASO560" s="1"/>
  <c r="ASI556"/>
  <c r="ASO556" s="1"/>
  <c r="ASI552"/>
  <c r="ASO552" s="1"/>
  <c r="ASI561"/>
  <c r="ASO561" s="1"/>
  <c r="ASI557"/>
  <c r="ASO557" s="1"/>
  <c r="ASI553"/>
  <c r="ASO553" s="1"/>
  <c r="ASI548"/>
  <c r="ASO548" s="1"/>
  <c r="ASI546"/>
  <c r="ASO546" s="1"/>
  <c r="ASI544"/>
  <c r="ASO544" s="1"/>
  <c r="ASI542"/>
  <c r="ASO542" s="1"/>
  <c r="ASI540"/>
  <c r="ASO540" s="1"/>
  <c r="ASI538"/>
  <c r="ASO538" s="1"/>
  <c r="ASI536"/>
  <c r="ASO536" s="1"/>
  <c r="ASI558"/>
  <c r="ASO558" s="1"/>
  <c r="ASI554"/>
  <c r="ASO554" s="1"/>
  <c r="AMR561"/>
  <c r="AMX561" s="1"/>
  <c r="AMR557"/>
  <c r="AMX557" s="1"/>
  <c r="AMR553"/>
  <c r="AMX553" s="1"/>
  <c r="AMR548"/>
  <c r="AMX548" s="1"/>
  <c r="AMR546"/>
  <c r="AMX546" s="1"/>
  <c r="AMR544"/>
  <c r="AMX544" s="1"/>
  <c r="AMR542"/>
  <c r="AMX542" s="1"/>
  <c r="AMR540"/>
  <c r="AMX540" s="1"/>
  <c r="AMR538"/>
  <c r="AMX538" s="1"/>
  <c r="AMR536"/>
  <c r="AMX536" s="1"/>
  <c r="AMR558"/>
  <c r="AMX558" s="1"/>
  <c r="AMR554"/>
  <c r="AMX554" s="1"/>
  <c r="AMR559"/>
  <c r="AMX559" s="1"/>
  <c r="AMR555"/>
  <c r="AMX555" s="1"/>
  <c r="AMR549"/>
  <c r="AMX549" s="1"/>
  <c r="AMR547"/>
  <c r="AMX547" s="1"/>
  <c r="AMR545"/>
  <c r="AMX545" s="1"/>
  <c r="AMR543"/>
  <c r="AMX543" s="1"/>
  <c r="AMR541"/>
  <c r="AMX541" s="1"/>
  <c r="AMR539"/>
  <c r="AMX539" s="1"/>
  <c r="AMR537"/>
  <c r="AMX537" s="1"/>
  <c r="AMR560"/>
  <c r="AMX560" s="1"/>
  <c r="AMR556"/>
  <c r="AMX556" s="1"/>
  <c r="AMR552"/>
  <c r="AMX552" s="1"/>
  <c r="AIQ561"/>
  <c r="AIW561" s="1"/>
  <c r="AIQ557"/>
  <c r="AIW557" s="1"/>
  <c r="AIQ553"/>
  <c r="AIW553" s="1"/>
  <c r="AIQ548"/>
  <c r="AIW548" s="1"/>
  <c r="AIQ546"/>
  <c r="AIW546" s="1"/>
  <c r="AIQ544"/>
  <c r="AIW544" s="1"/>
  <c r="AIQ542"/>
  <c r="AIW542" s="1"/>
  <c r="AIQ540"/>
  <c r="AIW540" s="1"/>
  <c r="AIQ538"/>
  <c r="AIW538" s="1"/>
  <c r="AIQ536"/>
  <c r="AIW536" s="1"/>
  <c r="AIQ558"/>
  <c r="AIW558" s="1"/>
  <c r="AIQ554"/>
  <c r="AIW554" s="1"/>
  <c r="AIQ559"/>
  <c r="AIW559" s="1"/>
  <c r="AIQ555"/>
  <c r="AIW555" s="1"/>
  <c r="AIQ549"/>
  <c r="AIW549" s="1"/>
  <c r="AIQ547"/>
  <c r="AIW547" s="1"/>
  <c r="AIQ545"/>
  <c r="AIW545" s="1"/>
  <c r="AIQ543"/>
  <c r="AIW543" s="1"/>
  <c r="AIQ541"/>
  <c r="AIW541" s="1"/>
  <c r="AIQ539"/>
  <c r="AIW539" s="1"/>
  <c r="AIQ537"/>
  <c r="AIW537" s="1"/>
  <c r="AIQ560"/>
  <c r="AIW560" s="1"/>
  <c r="AIQ556"/>
  <c r="AIW556" s="1"/>
  <c r="AIQ552"/>
  <c r="AIW552" s="1"/>
  <c r="YY561"/>
  <c r="ZE561" s="1"/>
  <c r="YY557"/>
  <c r="ZE557" s="1"/>
  <c r="YY553"/>
  <c r="ZE553" s="1"/>
  <c r="YY548"/>
  <c r="ZE548" s="1"/>
  <c r="YY546"/>
  <c r="ZE546" s="1"/>
  <c r="YY544"/>
  <c r="ZE544" s="1"/>
  <c r="YY542"/>
  <c r="ZE542" s="1"/>
  <c r="YY540"/>
  <c r="ZE540" s="1"/>
  <c r="YY538"/>
  <c r="ZE538" s="1"/>
  <c r="YY536"/>
  <c r="ZE536" s="1"/>
  <c r="YY558"/>
  <c r="ZE558" s="1"/>
  <c r="YY554"/>
  <c r="ZE554" s="1"/>
  <c r="YY559"/>
  <c r="ZE559" s="1"/>
  <c r="YY555"/>
  <c r="ZE555" s="1"/>
  <c r="YY549"/>
  <c r="ZE549" s="1"/>
  <c r="YY547"/>
  <c r="ZE547" s="1"/>
  <c r="YY545"/>
  <c r="ZE545" s="1"/>
  <c r="YY543"/>
  <c r="ZE543" s="1"/>
  <c r="YY541"/>
  <c r="ZE541" s="1"/>
  <c r="YY539"/>
  <c r="ZE539" s="1"/>
  <c r="YY537"/>
  <c r="ZE537" s="1"/>
  <c r="YY560"/>
  <c r="ZE560" s="1"/>
  <c r="YY556"/>
  <c r="ZE556" s="1"/>
  <c r="YY552"/>
  <c r="ZE552" s="1"/>
  <c r="ACG561"/>
  <c r="ACM561" s="1"/>
  <c r="ACG557"/>
  <c r="ACM557" s="1"/>
  <c r="ACG553"/>
  <c r="ACM553" s="1"/>
  <c r="ACG548"/>
  <c r="ACM548" s="1"/>
  <c r="ACG546"/>
  <c r="ACM546" s="1"/>
  <c r="ACG544"/>
  <c r="ACM544" s="1"/>
  <c r="ACG542"/>
  <c r="ACM542" s="1"/>
  <c r="ACG540"/>
  <c r="ACM540" s="1"/>
  <c r="ACG538"/>
  <c r="ACM538" s="1"/>
  <c r="ACG536"/>
  <c r="ACM536" s="1"/>
  <c r="ACG558"/>
  <c r="ACM558" s="1"/>
  <c r="ACG554"/>
  <c r="ACM554" s="1"/>
  <c r="ACG559"/>
  <c r="ACM559" s="1"/>
  <c r="ACG555"/>
  <c r="ACM555" s="1"/>
  <c r="ACG549"/>
  <c r="ACM549" s="1"/>
  <c r="ACG547"/>
  <c r="ACM547" s="1"/>
  <c r="ACG545"/>
  <c r="ACM545" s="1"/>
  <c r="ACG543"/>
  <c r="ACM543" s="1"/>
  <c r="ACG541"/>
  <c r="ACM541" s="1"/>
  <c r="ACG539"/>
  <c r="ACM539" s="1"/>
  <c r="ACG537"/>
  <c r="ACM537" s="1"/>
  <c r="ACG560"/>
  <c r="ACM560" s="1"/>
  <c r="ACG556"/>
  <c r="ACM556" s="1"/>
  <c r="ACG552"/>
  <c r="ACM552" s="1"/>
  <c r="VU555"/>
  <c r="WA555" s="1"/>
  <c r="VU547"/>
  <c r="WA547" s="1"/>
  <c r="VU543"/>
  <c r="WA543" s="1"/>
  <c r="VU539"/>
  <c r="WA539" s="1"/>
  <c r="VU560"/>
  <c r="WA560" s="1"/>
  <c r="VU552"/>
  <c r="WA552" s="1"/>
  <c r="VU557"/>
  <c r="WA557" s="1"/>
  <c r="VU548"/>
  <c r="WA548" s="1"/>
  <c r="VU544"/>
  <c r="WA544" s="1"/>
  <c r="VU540"/>
  <c r="WA540" s="1"/>
  <c r="VU536"/>
  <c r="WA536" s="1"/>
  <c r="VU554"/>
  <c r="WA554" s="1"/>
  <c r="AUT554"/>
  <c r="AUZ554" s="1"/>
  <c r="AUT557"/>
  <c r="AUZ557" s="1"/>
  <c r="AUT548"/>
  <c r="AUZ548" s="1"/>
  <c r="AUT544"/>
  <c r="AUZ544" s="1"/>
  <c r="AUT540"/>
  <c r="AUZ540" s="1"/>
  <c r="AUT560"/>
  <c r="AUZ560" s="1"/>
  <c r="AUT552"/>
  <c r="AUZ552" s="1"/>
  <c r="AUT555"/>
  <c r="AUZ555" s="1"/>
  <c r="AUT547"/>
  <c r="AUZ547" s="1"/>
  <c r="AUT543"/>
  <c r="AUZ543" s="1"/>
  <c r="AUT539"/>
  <c r="AUZ539" s="1"/>
  <c r="AUT536"/>
  <c r="AUZ536" s="1"/>
  <c r="APC556"/>
  <c r="API556" s="1"/>
  <c r="APC559"/>
  <c r="API559" s="1"/>
  <c r="APC549"/>
  <c r="API549" s="1"/>
  <c r="APC545"/>
  <c r="API545" s="1"/>
  <c r="APC541"/>
  <c r="API541" s="1"/>
  <c r="APC537"/>
  <c r="API537" s="1"/>
  <c r="APC554"/>
  <c r="API554" s="1"/>
  <c r="APC557"/>
  <c r="API557" s="1"/>
  <c r="APC548"/>
  <c r="API548" s="1"/>
  <c r="APC544"/>
  <c r="API544" s="1"/>
  <c r="APC540"/>
  <c r="API540" s="1"/>
  <c r="APC536"/>
  <c r="API536" s="1"/>
  <c r="AQS560"/>
  <c r="AQY560" s="1"/>
  <c r="AQS556"/>
  <c r="AQY556" s="1"/>
  <c r="AQS552"/>
  <c r="AQY552" s="1"/>
  <c r="AQS559"/>
  <c r="AQY559" s="1"/>
  <c r="AQS555"/>
  <c r="AQY555" s="1"/>
  <c r="AQS549"/>
  <c r="AQY549" s="1"/>
  <c r="AQS547"/>
  <c r="AQY547" s="1"/>
  <c r="AQS545"/>
  <c r="AQY545" s="1"/>
  <c r="AQS543"/>
  <c r="AQY543" s="1"/>
  <c r="AQS541"/>
  <c r="AQY541" s="1"/>
  <c r="AQS539"/>
  <c r="AQY539" s="1"/>
  <c r="AQS537"/>
  <c r="AQY537" s="1"/>
  <c r="AQS558"/>
  <c r="AQY558" s="1"/>
  <c r="AQS554"/>
  <c r="AQY554" s="1"/>
  <c r="AQS561"/>
  <c r="AQY561" s="1"/>
  <c r="AQS557"/>
  <c r="AQY557" s="1"/>
  <c r="AQS553"/>
  <c r="AQY553" s="1"/>
  <c r="AQS548"/>
  <c r="AQY548" s="1"/>
  <c r="AQS546"/>
  <c r="AQY546" s="1"/>
  <c r="AQS544"/>
  <c r="AQY544" s="1"/>
  <c r="AQS542"/>
  <c r="AQY542" s="1"/>
  <c r="AQS540"/>
  <c r="AQY540" s="1"/>
  <c r="AQS538"/>
  <c r="AQY538" s="1"/>
  <c r="AQS536"/>
  <c r="AQY536" s="1"/>
  <c r="IT549"/>
  <c r="IZ549" s="1"/>
  <c r="IT547"/>
  <c r="IZ547" s="1"/>
  <c r="IT545"/>
  <c r="IZ545" s="1"/>
  <c r="IT543"/>
  <c r="IZ543" s="1"/>
  <c r="IT541"/>
  <c r="IZ541" s="1"/>
  <c r="IT539"/>
  <c r="IZ539" s="1"/>
  <c r="IT537"/>
  <c r="IZ537" s="1"/>
  <c r="IT548"/>
  <c r="IZ548" s="1"/>
  <c r="IT546"/>
  <c r="IZ546" s="1"/>
  <c r="IT544"/>
  <c r="IZ544" s="1"/>
  <c r="IT542"/>
  <c r="IZ542" s="1"/>
  <c r="IT540"/>
  <c r="IZ540" s="1"/>
  <c r="IT538"/>
  <c r="IZ538" s="1"/>
  <c r="IT536"/>
  <c r="IZ536" s="1"/>
  <c r="JM548"/>
  <c r="JS548" s="1"/>
  <c r="JM546"/>
  <c r="JS546" s="1"/>
  <c r="JM544"/>
  <c r="JS544" s="1"/>
  <c r="JM542"/>
  <c r="JS542" s="1"/>
  <c r="JM540"/>
  <c r="JS540" s="1"/>
  <c r="JM538"/>
  <c r="JS538" s="1"/>
  <c r="JM536"/>
  <c r="JS536" s="1"/>
  <c r="JM549"/>
  <c r="JS549" s="1"/>
  <c r="JM547"/>
  <c r="JS547" s="1"/>
  <c r="JM545"/>
  <c r="JS545" s="1"/>
  <c r="JM543"/>
  <c r="JS543" s="1"/>
  <c r="JM541"/>
  <c r="JS541" s="1"/>
  <c r="JM539"/>
  <c r="JS539" s="1"/>
  <c r="JM537"/>
  <c r="JS537" s="1"/>
  <c r="LG559"/>
  <c r="LM559" s="1"/>
  <c r="LG555"/>
  <c r="LM555" s="1"/>
  <c r="LG549"/>
  <c r="LM549" s="1"/>
  <c r="LG547"/>
  <c r="LM547" s="1"/>
  <c r="LG545"/>
  <c r="LM545" s="1"/>
  <c r="LG543"/>
  <c r="LM543" s="1"/>
  <c r="LG541"/>
  <c r="LM541" s="1"/>
  <c r="LG539"/>
  <c r="LM539" s="1"/>
  <c r="LG537"/>
  <c r="LM537" s="1"/>
  <c r="LG560"/>
  <c r="LM560" s="1"/>
  <c r="LG556"/>
  <c r="LM556" s="1"/>
  <c r="LG552"/>
  <c r="LM552" s="1"/>
  <c r="LG561"/>
  <c r="LM561" s="1"/>
  <c r="LG557"/>
  <c r="LM557" s="1"/>
  <c r="LG553"/>
  <c r="LM553" s="1"/>
  <c r="LG548"/>
  <c r="LM548" s="1"/>
  <c r="LG546"/>
  <c r="LM546" s="1"/>
  <c r="LG544"/>
  <c r="LM544" s="1"/>
  <c r="LG542"/>
  <c r="LM542" s="1"/>
  <c r="LG540"/>
  <c r="LM540" s="1"/>
  <c r="LG538"/>
  <c r="LM538" s="1"/>
  <c r="LG536"/>
  <c r="LM536" s="1"/>
  <c r="LG558"/>
  <c r="LM558" s="1"/>
  <c r="LG554"/>
  <c r="LM554" s="1"/>
  <c r="MA558"/>
  <c r="MG558" s="1"/>
  <c r="MA554"/>
  <c r="MG554" s="1"/>
  <c r="MA561"/>
  <c r="MG561" s="1"/>
  <c r="MA557"/>
  <c r="MG557" s="1"/>
  <c r="MA553"/>
  <c r="MG553" s="1"/>
  <c r="MA548"/>
  <c r="MG548" s="1"/>
  <c r="MA546"/>
  <c r="MG546" s="1"/>
  <c r="MA544"/>
  <c r="MG544" s="1"/>
  <c r="MA542"/>
  <c r="MG542" s="1"/>
  <c r="MA540"/>
  <c r="MG540" s="1"/>
  <c r="MA538"/>
  <c r="MG538" s="1"/>
  <c r="MA536"/>
  <c r="MG536" s="1"/>
  <c r="MA560"/>
  <c r="MG560" s="1"/>
  <c r="MA556"/>
  <c r="MG556" s="1"/>
  <c r="MA552"/>
  <c r="MG552" s="1"/>
  <c r="MA559"/>
  <c r="MG559" s="1"/>
  <c r="MA555"/>
  <c r="MG555" s="1"/>
  <c r="MA549"/>
  <c r="MG549" s="1"/>
  <c r="MA547"/>
  <c r="MG547" s="1"/>
  <c r="MA545"/>
  <c r="MG545" s="1"/>
  <c r="MA543"/>
  <c r="MG543" s="1"/>
  <c r="MA541"/>
  <c r="MG541" s="1"/>
  <c r="MA539"/>
  <c r="MG539" s="1"/>
  <c r="MA537"/>
  <c r="MG537" s="1"/>
  <c r="NP549"/>
  <c r="NV549" s="1"/>
  <c r="NP547"/>
  <c r="NV547" s="1"/>
  <c r="NP545"/>
  <c r="NV545" s="1"/>
  <c r="NP543"/>
  <c r="NV543" s="1"/>
  <c r="NP541"/>
  <c r="NV541" s="1"/>
  <c r="NP539"/>
  <c r="NV539" s="1"/>
  <c r="NP537"/>
  <c r="NV537" s="1"/>
  <c r="NP536"/>
  <c r="NV536" s="1"/>
  <c r="NP548"/>
  <c r="NV548" s="1"/>
  <c r="NP546"/>
  <c r="NV546" s="1"/>
  <c r="NP544"/>
  <c r="NV544" s="1"/>
  <c r="NP542"/>
  <c r="NV542" s="1"/>
  <c r="NP540"/>
  <c r="NV540" s="1"/>
  <c r="NP538"/>
  <c r="NV538" s="1"/>
  <c r="OK548"/>
  <c r="OQ548" s="1"/>
  <c r="OK546"/>
  <c r="OQ546" s="1"/>
  <c r="OK544"/>
  <c r="OQ544" s="1"/>
  <c r="OK542"/>
  <c r="OQ542" s="1"/>
  <c r="OK540"/>
  <c r="OQ540" s="1"/>
  <c r="OK538"/>
  <c r="OQ538" s="1"/>
  <c r="OK536"/>
  <c r="OQ536" s="1"/>
  <c r="OK549"/>
  <c r="OQ549" s="1"/>
  <c r="OK547"/>
  <c r="OQ547" s="1"/>
  <c r="OK545"/>
  <c r="OQ545" s="1"/>
  <c r="OK543"/>
  <c r="OQ543" s="1"/>
  <c r="OK541"/>
  <c r="OQ541" s="1"/>
  <c r="OK539"/>
  <c r="OQ539" s="1"/>
  <c r="OK537"/>
  <c r="OQ537" s="1"/>
  <c r="PG560"/>
  <c r="PM560" s="1"/>
  <c r="PG556"/>
  <c r="PM556" s="1"/>
  <c r="PG552"/>
  <c r="PM552" s="1"/>
  <c r="PG559"/>
  <c r="PM559" s="1"/>
  <c r="PG555"/>
  <c r="PM555" s="1"/>
  <c r="PG549"/>
  <c r="PM549" s="1"/>
  <c r="PG547"/>
  <c r="PM547" s="1"/>
  <c r="PG545"/>
  <c r="PM545" s="1"/>
  <c r="PG543"/>
  <c r="PM543" s="1"/>
  <c r="PG541"/>
  <c r="PM541" s="1"/>
  <c r="PG539"/>
  <c r="PM539" s="1"/>
  <c r="PG537"/>
  <c r="PM537" s="1"/>
  <c r="PG536"/>
  <c r="PM536" s="1"/>
  <c r="PG558"/>
  <c r="PM558" s="1"/>
  <c r="PG554"/>
  <c r="PM554" s="1"/>
  <c r="PG561"/>
  <c r="PM561" s="1"/>
  <c r="PG557"/>
  <c r="PM557" s="1"/>
  <c r="PG553"/>
  <c r="PM553" s="1"/>
  <c r="PG548"/>
  <c r="PM548" s="1"/>
  <c r="PG546"/>
  <c r="PM546" s="1"/>
  <c r="PG544"/>
  <c r="PM544" s="1"/>
  <c r="PG542"/>
  <c r="PM542" s="1"/>
  <c r="PG540"/>
  <c r="PM540" s="1"/>
  <c r="PG538"/>
  <c r="PM538" s="1"/>
  <c r="QV548"/>
  <c r="RB548" s="1"/>
  <c r="QV546"/>
  <c r="RB546" s="1"/>
  <c r="QV544"/>
  <c r="RB544" s="1"/>
  <c r="QV542"/>
  <c r="RB542" s="1"/>
  <c r="QV540"/>
  <c r="RB540" s="1"/>
  <c r="QV538"/>
  <c r="RB538" s="1"/>
  <c r="QV536"/>
  <c r="RB536" s="1"/>
  <c r="QV549"/>
  <c r="RB549" s="1"/>
  <c r="QV547"/>
  <c r="RB547" s="1"/>
  <c r="QV545"/>
  <c r="RB545" s="1"/>
  <c r="QV543"/>
  <c r="RB543" s="1"/>
  <c r="QV541"/>
  <c r="RB541" s="1"/>
  <c r="QV539"/>
  <c r="RB539" s="1"/>
  <c r="QV537"/>
  <c r="RB537" s="1"/>
  <c r="RO548"/>
  <c r="RU548" s="1"/>
  <c r="RO546"/>
  <c r="RU546" s="1"/>
  <c r="RO544"/>
  <c r="RU544" s="1"/>
  <c r="RO542"/>
  <c r="RU542" s="1"/>
  <c r="RO540"/>
  <c r="RU540" s="1"/>
  <c r="RO538"/>
  <c r="RU538" s="1"/>
  <c r="RO549"/>
  <c r="RU549" s="1"/>
  <c r="RO547"/>
  <c r="RU547" s="1"/>
  <c r="RO545"/>
  <c r="RU545" s="1"/>
  <c r="RO543"/>
  <c r="RU543" s="1"/>
  <c r="RO541"/>
  <c r="RU541" s="1"/>
  <c r="RO539"/>
  <c r="RU539" s="1"/>
  <c r="RO537"/>
  <c r="RU537" s="1"/>
  <c r="RO536"/>
  <c r="RU536" s="1"/>
  <c r="TG548"/>
  <c r="TM548" s="1"/>
  <c r="TG546"/>
  <c r="TM546" s="1"/>
  <c r="TG544"/>
  <c r="TM544" s="1"/>
  <c r="TG542"/>
  <c r="TM542" s="1"/>
  <c r="TG540"/>
  <c r="TM540" s="1"/>
  <c r="TG538"/>
  <c r="TM538" s="1"/>
  <c r="TG536"/>
  <c r="TM536" s="1"/>
  <c r="TG549"/>
  <c r="TM549" s="1"/>
  <c r="TG547"/>
  <c r="TM547" s="1"/>
  <c r="TG545"/>
  <c r="TM545" s="1"/>
  <c r="TG543"/>
  <c r="TM543" s="1"/>
  <c r="TG541"/>
  <c r="TM541" s="1"/>
  <c r="TG539"/>
  <c r="TM539" s="1"/>
  <c r="TG537"/>
  <c r="TM537" s="1"/>
  <c r="APV548"/>
  <c r="AQB548" s="1"/>
  <c r="APV546"/>
  <c r="AQB546" s="1"/>
  <c r="APV544"/>
  <c r="AQB544" s="1"/>
  <c r="APV542"/>
  <c r="AQB542" s="1"/>
  <c r="APV540"/>
  <c r="AQB540" s="1"/>
  <c r="APV538"/>
  <c r="AQB538" s="1"/>
  <c r="APV536"/>
  <c r="AQB536" s="1"/>
  <c r="APV549"/>
  <c r="AQB549" s="1"/>
  <c r="APV547"/>
  <c r="AQB547" s="1"/>
  <c r="APV545"/>
  <c r="AQB545" s="1"/>
  <c r="APV543"/>
  <c r="AQB543" s="1"/>
  <c r="APV541"/>
  <c r="AQB541" s="1"/>
  <c r="APV539"/>
  <c r="AQB539" s="1"/>
  <c r="APV537"/>
  <c r="AQB537" s="1"/>
  <c r="ARL549"/>
  <c r="ARR549" s="1"/>
  <c r="ARL547"/>
  <c r="ARR547" s="1"/>
  <c r="ARL545"/>
  <c r="ARR545" s="1"/>
  <c r="ARL543"/>
  <c r="ARR543" s="1"/>
  <c r="ARL541"/>
  <c r="ARR541" s="1"/>
  <c r="ARL539"/>
  <c r="ARR539" s="1"/>
  <c r="ARL537"/>
  <c r="ARR537" s="1"/>
  <c r="ARL548"/>
  <c r="ARR548" s="1"/>
  <c r="ARL546"/>
  <c r="ARR546" s="1"/>
  <c r="ARL544"/>
  <c r="ARR544" s="1"/>
  <c r="ARL542"/>
  <c r="ARR542" s="1"/>
  <c r="ARL540"/>
  <c r="ARR540" s="1"/>
  <c r="ARL538"/>
  <c r="ARR538" s="1"/>
  <c r="ARL536"/>
  <c r="ARR536" s="1"/>
  <c r="AIO549"/>
  <c r="AIU549" s="1"/>
  <c r="AIO547"/>
  <c r="AIU547" s="1"/>
  <c r="AIO545"/>
  <c r="AIU545" s="1"/>
  <c r="AIO543"/>
  <c r="AIU543" s="1"/>
  <c r="AIO541"/>
  <c r="AIU541" s="1"/>
  <c r="AIO539"/>
  <c r="AIU539" s="1"/>
  <c r="AIO537"/>
  <c r="AIU537" s="1"/>
  <c r="AIO548"/>
  <c r="AIU548" s="1"/>
  <c r="AIO546"/>
  <c r="AIU546" s="1"/>
  <c r="AIO544"/>
  <c r="AIU544" s="1"/>
  <c r="AIO542"/>
  <c r="AIU542" s="1"/>
  <c r="AIO540"/>
  <c r="AIU540" s="1"/>
  <c r="AIO538"/>
  <c r="AIU538" s="1"/>
  <c r="AIO536"/>
  <c r="AIU536" s="1"/>
  <c r="AKE548"/>
  <c r="AKK548" s="1"/>
  <c r="AKE546"/>
  <c r="AKK546" s="1"/>
  <c r="AKE544"/>
  <c r="AKK544" s="1"/>
  <c r="AKE542"/>
  <c r="AKK542" s="1"/>
  <c r="AKE540"/>
  <c r="AKK540" s="1"/>
  <c r="AKE538"/>
  <c r="AKK538" s="1"/>
  <c r="AKE536"/>
  <c r="AKK536" s="1"/>
  <c r="AKE547"/>
  <c r="AKK547" s="1"/>
  <c r="AKE543"/>
  <c r="AKK543" s="1"/>
  <c r="AKE539"/>
  <c r="AKK539" s="1"/>
  <c r="AKE549"/>
  <c r="AKK549" s="1"/>
  <c r="AKE545"/>
  <c r="AKK545" s="1"/>
  <c r="AKE541"/>
  <c r="AKK541" s="1"/>
  <c r="AKE537"/>
  <c r="AKK537" s="1"/>
  <c r="ABH549"/>
  <c r="ABN549" s="1"/>
  <c r="ABH547"/>
  <c r="ABN547" s="1"/>
  <c r="ABH545"/>
  <c r="ABN545" s="1"/>
  <c r="ABH543"/>
  <c r="ABN543" s="1"/>
  <c r="ABH541"/>
  <c r="ABN541" s="1"/>
  <c r="ABH539"/>
  <c r="ABN539" s="1"/>
  <c r="ABH537"/>
  <c r="ABN537" s="1"/>
  <c r="ABH548"/>
  <c r="ABN548" s="1"/>
  <c r="ABH546"/>
  <c r="ABN546" s="1"/>
  <c r="ABH544"/>
  <c r="ABN544" s="1"/>
  <c r="ABH542"/>
  <c r="ABN542" s="1"/>
  <c r="ABH540"/>
  <c r="ABN540" s="1"/>
  <c r="ABH538"/>
  <c r="ABN538" s="1"/>
  <c r="ABH536"/>
  <c r="ABN536" s="1"/>
  <c r="UA548"/>
  <c r="UG548" s="1"/>
  <c r="UA546"/>
  <c r="UG546" s="1"/>
  <c r="UA544"/>
  <c r="UG544" s="1"/>
  <c r="UA542"/>
  <c r="UG542" s="1"/>
  <c r="UA540"/>
  <c r="UG540" s="1"/>
  <c r="UA538"/>
  <c r="UG538" s="1"/>
  <c r="UA536"/>
  <c r="UG536" s="1"/>
  <c r="UA549"/>
  <c r="UG549" s="1"/>
  <c r="UA547"/>
  <c r="UG547" s="1"/>
  <c r="UA545"/>
  <c r="UG545" s="1"/>
  <c r="UA543"/>
  <c r="UG543" s="1"/>
  <c r="UA541"/>
  <c r="UG541" s="1"/>
  <c r="UA539"/>
  <c r="UG539" s="1"/>
  <c r="UA537"/>
  <c r="UG537" s="1"/>
  <c r="ADS549"/>
  <c r="ADY549" s="1"/>
  <c r="ADS547"/>
  <c r="ADY547" s="1"/>
  <c r="ADS545"/>
  <c r="ADY545" s="1"/>
  <c r="ADS543"/>
  <c r="ADY543" s="1"/>
  <c r="ADS541"/>
  <c r="ADY541" s="1"/>
  <c r="ADS539"/>
  <c r="ADY539" s="1"/>
  <c r="ADS537"/>
  <c r="ADY537" s="1"/>
  <c r="ADS548"/>
  <c r="ADY548" s="1"/>
  <c r="ADS546"/>
  <c r="ADY546" s="1"/>
  <c r="ADS544"/>
  <c r="ADY544" s="1"/>
  <c r="ADS542"/>
  <c r="ADY542" s="1"/>
  <c r="ADS540"/>
  <c r="ADY540" s="1"/>
  <c r="ADS538"/>
  <c r="ADY538" s="1"/>
  <c r="ADS536"/>
  <c r="ADY536" s="1"/>
  <c r="XG548"/>
  <c r="XM548" s="1"/>
  <c r="XG546"/>
  <c r="XM546" s="1"/>
  <c r="XG544"/>
  <c r="XM544" s="1"/>
  <c r="XG542"/>
  <c r="XM542" s="1"/>
  <c r="XG540"/>
  <c r="XM540" s="1"/>
  <c r="XG538"/>
  <c r="XM538" s="1"/>
  <c r="XG536"/>
  <c r="XM536" s="1"/>
  <c r="XG549"/>
  <c r="XM549" s="1"/>
  <c r="XG547"/>
  <c r="XM547" s="1"/>
  <c r="XG545"/>
  <c r="XM545" s="1"/>
  <c r="XG543"/>
  <c r="XM543" s="1"/>
  <c r="XG541"/>
  <c r="XM541" s="1"/>
  <c r="XG539"/>
  <c r="XM539" s="1"/>
  <c r="XG537"/>
  <c r="XM537" s="1"/>
  <c r="AOI561"/>
  <c r="AOO561" s="1"/>
  <c r="AOI557"/>
  <c r="AOO557" s="1"/>
  <c r="AOI553"/>
  <c r="AOO553" s="1"/>
  <c r="AOI548"/>
  <c r="AOO548" s="1"/>
  <c r="AOI546"/>
  <c r="AOO546" s="1"/>
  <c r="AOI544"/>
  <c r="AOO544" s="1"/>
  <c r="AOI542"/>
  <c r="AOO542" s="1"/>
  <c r="AOI540"/>
  <c r="AOO540" s="1"/>
  <c r="AOI538"/>
  <c r="AOO538" s="1"/>
  <c r="AOI536"/>
  <c r="AOO536" s="1"/>
  <c r="AOI558"/>
  <c r="AOO558" s="1"/>
  <c r="AOI554"/>
  <c r="AOO554" s="1"/>
  <c r="AOI559"/>
  <c r="AOO559" s="1"/>
  <c r="AOI555"/>
  <c r="AOO555" s="1"/>
  <c r="AOI549"/>
  <c r="AOO549" s="1"/>
  <c r="AOI547"/>
  <c r="AOO547" s="1"/>
  <c r="AOI545"/>
  <c r="AOO545" s="1"/>
  <c r="AOI543"/>
  <c r="AOO543" s="1"/>
  <c r="AOI541"/>
  <c r="AOO541" s="1"/>
  <c r="AOI539"/>
  <c r="AOO539" s="1"/>
  <c r="AOI537"/>
  <c r="AOO537" s="1"/>
  <c r="AOI560"/>
  <c r="AOO560" s="1"/>
  <c r="AOI556"/>
  <c r="AOO556" s="1"/>
  <c r="AOI552"/>
  <c r="AOO552" s="1"/>
  <c r="ALC561"/>
  <c r="ALI561" s="1"/>
  <c r="ALC557"/>
  <c r="ALI557" s="1"/>
  <c r="ALC553"/>
  <c r="ALI553" s="1"/>
  <c r="ALC548"/>
  <c r="ALI548" s="1"/>
  <c r="ALC546"/>
  <c r="ALI546" s="1"/>
  <c r="ALC544"/>
  <c r="ALI544" s="1"/>
  <c r="ALC542"/>
  <c r="ALI542" s="1"/>
  <c r="ALC540"/>
  <c r="ALI540" s="1"/>
  <c r="ALC538"/>
  <c r="ALI538" s="1"/>
  <c r="ALC536"/>
  <c r="ALI536" s="1"/>
  <c r="ALC558"/>
  <c r="ALI558" s="1"/>
  <c r="ALC554"/>
  <c r="ALI554" s="1"/>
  <c r="ALC559"/>
  <c r="ALI559" s="1"/>
  <c r="ALC555"/>
  <c r="ALI555" s="1"/>
  <c r="ALC549"/>
  <c r="ALI549" s="1"/>
  <c r="ALC547"/>
  <c r="ALI547" s="1"/>
  <c r="ALC545"/>
  <c r="ALI545" s="1"/>
  <c r="ALC543"/>
  <c r="ALI543" s="1"/>
  <c r="ALC541"/>
  <c r="ALI541" s="1"/>
  <c r="ALC539"/>
  <c r="ALI539" s="1"/>
  <c r="ALC537"/>
  <c r="ALI537" s="1"/>
  <c r="ALC560"/>
  <c r="ALI560" s="1"/>
  <c r="ALC556"/>
  <c r="ALI556" s="1"/>
  <c r="ALC552"/>
  <c r="ALI552" s="1"/>
  <c r="AHB559"/>
  <c r="AHH559" s="1"/>
  <c r="AHB549"/>
  <c r="AHH549" s="1"/>
  <c r="AHB545"/>
  <c r="AHH545" s="1"/>
  <c r="AHB541"/>
  <c r="AHH541" s="1"/>
  <c r="AHB537"/>
  <c r="AHH537" s="1"/>
  <c r="AHB556"/>
  <c r="AHH556" s="1"/>
  <c r="AHB561"/>
  <c r="AHH561" s="1"/>
  <c r="AHB553"/>
  <c r="AHH553" s="1"/>
  <c r="AHB546"/>
  <c r="AHH546" s="1"/>
  <c r="AHB542"/>
  <c r="AHH542" s="1"/>
  <c r="AHB538"/>
  <c r="AHH538" s="1"/>
  <c r="AHB558"/>
  <c r="AHH558" s="1"/>
  <c r="ACF558"/>
  <c r="ACL558" s="1"/>
  <c r="ACF554"/>
  <c r="ACL554" s="1"/>
  <c r="ACF561"/>
  <c r="ACL561" s="1"/>
  <c r="ACF557"/>
  <c r="ACL557" s="1"/>
  <c r="ACF553"/>
  <c r="ACL553" s="1"/>
  <c r="ACF548"/>
  <c r="ACL548" s="1"/>
  <c r="ACF546"/>
  <c r="ACL546" s="1"/>
  <c r="ACF544"/>
  <c r="ACL544" s="1"/>
  <c r="ACF542"/>
  <c r="ACL542" s="1"/>
  <c r="ACF540"/>
  <c r="ACL540" s="1"/>
  <c r="ACF538"/>
  <c r="ACL538" s="1"/>
  <c r="ACF536"/>
  <c r="ACL536" s="1"/>
  <c r="ACF560"/>
  <c r="ACL560" s="1"/>
  <c r="ACF556"/>
  <c r="ACL556" s="1"/>
  <c r="ACF552"/>
  <c r="ACL552" s="1"/>
  <c r="ACF559"/>
  <c r="ACL559" s="1"/>
  <c r="ACF555"/>
  <c r="ACL555" s="1"/>
  <c r="ACF549"/>
  <c r="ACL549" s="1"/>
  <c r="ACF547"/>
  <c r="ACL547" s="1"/>
  <c r="ACF545"/>
  <c r="ACL545" s="1"/>
  <c r="ACF543"/>
  <c r="ACL543" s="1"/>
  <c r="ACF541"/>
  <c r="ACL541" s="1"/>
  <c r="ACF539"/>
  <c r="ACL539" s="1"/>
  <c r="ACF537"/>
  <c r="ACL537" s="1"/>
  <c r="VT558"/>
  <c r="VZ558" s="1"/>
  <c r="VT542"/>
  <c r="VZ542" s="1"/>
  <c r="VT555"/>
  <c r="VZ555" s="1"/>
  <c r="ADA558"/>
  <c r="ADG558" s="1"/>
  <c r="ADA554"/>
  <c r="ADG554" s="1"/>
  <c r="ADA561"/>
  <c r="ADG561" s="1"/>
  <c r="ADA557"/>
  <c r="ADG557" s="1"/>
  <c r="ADA553"/>
  <c r="ADG553" s="1"/>
  <c r="ADA548"/>
  <c r="ADG548" s="1"/>
  <c r="ADA546"/>
  <c r="ADG546" s="1"/>
  <c r="ADA544"/>
  <c r="ADG544" s="1"/>
  <c r="ADA542"/>
  <c r="ADG542" s="1"/>
  <c r="ADA540"/>
  <c r="ADG540" s="1"/>
  <c r="ADA538"/>
  <c r="ADG538" s="1"/>
  <c r="ADA536"/>
  <c r="ADG536" s="1"/>
  <c r="ADA560"/>
  <c r="ADG560" s="1"/>
  <c r="ADA556"/>
  <c r="ADG556" s="1"/>
  <c r="ADA552"/>
  <c r="ADG552" s="1"/>
  <c r="ADA559"/>
  <c r="ADG559" s="1"/>
  <c r="ADA555"/>
  <c r="ADG555" s="1"/>
  <c r="ADA549"/>
  <c r="ADG549" s="1"/>
  <c r="ADA547"/>
  <c r="ADG547" s="1"/>
  <c r="ADA545"/>
  <c r="ADG545" s="1"/>
  <c r="ADA543"/>
  <c r="ADG543" s="1"/>
  <c r="ADA541"/>
  <c r="ADG541" s="1"/>
  <c r="ADA539"/>
  <c r="ADG539" s="1"/>
  <c r="ADA537"/>
  <c r="ADG537" s="1"/>
  <c r="WO558"/>
  <c r="WU558" s="1"/>
  <c r="WO554"/>
  <c r="WU554" s="1"/>
  <c r="WO561"/>
  <c r="WU561" s="1"/>
  <c r="WO557"/>
  <c r="WU557" s="1"/>
  <c r="WO553"/>
  <c r="WU553" s="1"/>
  <c r="WO548"/>
  <c r="WU548" s="1"/>
  <c r="WO546"/>
  <c r="WU546" s="1"/>
  <c r="WO544"/>
  <c r="WU544" s="1"/>
  <c r="WO542"/>
  <c r="WU542" s="1"/>
  <c r="WO540"/>
  <c r="WU540" s="1"/>
  <c r="WO538"/>
  <c r="WU538" s="1"/>
  <c r="WO536"/>
  <c r="WU536" s="1"/>
  <c r="WO560"/>
  <c r="WU560" s="1"/>
  <c r="WO556"/>
  <c r="WU556" s="1"/>
  <c r="WO552"/>
  <c r="WU552" s="1"/>
  <c r="WO559"/>
  <c r="WU559" s="1"/>
  <c r="WO555"/>
  <c r="WU555" s="1"/>
  <c r="WO549"/>
  <c r="WU549" s="1"/>
  <c r="WO547"/>
  <c r="WU547" s="1"/>
  <c r="WO545"/>
  <c r="WU545" s="1"/>
  <c r="WO543"/>
  <c r="WU543" s="1"/>
  <c r="WO541"/>
  <c r="WU541" s="1"/>
  <c r="WO539"/>
  <c r="WU539" s="1"/>
  <c r="WO537"/>
  <c r="WU537" s="1"/>
  <c r="IW558"/>
  <c r="JC558" s="1"/>
  <c r="IW554"/>
  <c r="JC554" s="1"/>
  <c r="IW561"/>
  <c r="JC561" s="1"/>
  <c r="IW557"/>
  <c r="JC557" s="1"/>
  <c r="IW553"/>
  <c r="JC553" s="1"/>
  <c r="IW548"/>
  <c r="JC548" s="1"/>
  <c r="IW546"/>
  <c r="JC546" s="1"/>
  <c r="IW544"/>
  <c r="JC544" s="1"/>
  <c r="IW542"/>
  <c r="JC542" s="1"/>
  <c r="IW540"/>
  <c r="JC540" s="1"/>
  <c r="IW538"/>
  <c r="JC538" s="1"/>
  <c r="IW560"/>
  <c r="JC560" s="1"/>
  <c r="IW556"/>
  <c r="JC556" s="1"/>
  <c r="IW552"/>
  <c r="JC552" s="1"/>
  <c r="IW559"/>
  <c r="JC559" s="1"/>
  <c r="IW555"/>
  <c r="JC555" s="1"/>
  <c r="IW549"/>
  <c r="JC549" s="1"/>
  <c r="IW547"/>
  <c r="JC547" s="1"/>
  <c r="IW545"/>
  <c r="JC545" s="1"/>
  <c r="IW543"/>
  <c r="JC543" s="1"/>
  <c r="IW541"/>
  <c r="JC541" s="1"/>
  <c r="IW539"/>
  <c r="JC539" s="1"/>
  <c r="IW537"/>
  <c r="JC537" s="1"/>
  <c r="IW536"/>
  <c r="JC536" s="1"/>
  <c r="LX548"/>
  <c r="MD548" s="1"/>
  <c r="LX546"/>
  <c r="MD546" s="1"/>
  <c r="LX544"/>
  <c r="MD544" s="1"/>
  <c r="LX542"/>
  <c r="MD542" s="1"/>
  <c r="LX540"/>
  <c r="MD540" s="1"/>
  <c r="LX538"/>
  <c r="MD538" s="1"/>
  <c r="LX536"/>
  <c r="MD536" s="1"/>
  <c r="LX549"/>
  <c r="MD549" s="1"/>
  <c r="LX547"/>
  <c r="MD547" s="1"/>
  <c r="LX545"/>
  <c r="MD545" s="1"/>
  <c r="LX543"/>
  <c r="MD543" s="1"/>
  <c r="LX541"/>
  <c r="MD541" s="1"/>
  <c r="LX539"/>
  <c r="MD539" s="1"/>
  <c r="LX537"/>
  <c r="MD537" s="1"/>
  <c r="NO549"/>
  <c r="NU549" s="1"/>
  <c r="NO547"/>
  <c r="NU547" s="1"/>
  <c r="NO545"/>
  <c r="NU545" s="1"/>
  <c r="NO543"/>
  <c r="NU543" s="1"/>
  <c r="NO541"/>
  <c r="NU541" s="1"/>
  <c r="NO539"/>
  <c r="NU539" s="1"/>
  <c r="NO537"/>
  <c r="NU537" s="1"/>
  <c r="NO548"/>
  <c r="NU548" s="1"/>
  <c r="NO546"/>
  <c r="NU546" s="1"/>
  <c r="NO544"/>
  <c r="NU544" s="1"/>
  <c r="NO542"/>
  <c r="NU542" s="1"/>
  <c r="NO540"/>
  <c r="NU540" s="1"/>
  <c r="NO538"/>
  <c r="NU538" s="1"/>
  <c r="NO536"/>
  <c r="NU536" s="1"/>
  <c r="ON559"/>
  <c r="OT559" s="1"/>
  <c r="ON549"/>
  <c r="OT549" s="1"/>
  <c r="ON545"/>
  <c r="OT545" s="1"/>
  <c r="ON541"/>
  <c r="OT541" s="1"/>
  <c r="ON537"/>
  <c r="OT537" s="1"/>
  <c r="ON556"/>
  <c r="OT556" s="1"/>
  <c r="ON561"/>
  <c r="OT561" s="1"/>
  <c r="ON553"/>
  <c r="OT553" s="1"/>
  <c r="ON546"/>
  <c r="OT546" s="1"/>
  <c r="ON542"/>
  <c r="OT542" s="1"/>
  <c r="ON538"/>
  <c r="OT538" s="1"/>
  <c r="ON558"/>
  <c r="OT558" s="1"/>
  <c r="QA549"/>
  <c r="QG549" s="1"/>
  <c r="QA547"/>
  <c r="QG547" s="1"/>
  <c r="QA545"/>
  <c r="QG545" s="1"/>
  <c r="QA543"/>
  <c r="QG543" s="1"/>
  <c r="QA541"/>
  <c r="QG541" s="1"/>
  <c r="QA539"/>
  <c r="QG539" s="1"/>
  <c r="QA537"/>
  <c r="QG537" s="1"/>
  <c r="QA536"/>
  <c r="QG536" s="1"/>
  <c r="QA548"/>
  <c r="QG548" s="1"/>
  <c r="QA546"/>
  <c r="QG546" s="1"/>
  <c r="QA544"/>
  <c r="QG544" s="1"/>
  <c r="QA542"/>
  <c r="QG542" s="1"/>
  <c r="QA540"/>
  <c r="QG540" s="1"/>
  <c r="QA538"/>
  <c r="QG538" s="1"/>
  <c r="QW542"/>
  <c r="RC542" s="1"/>
  <c r="SL549"/>
  <c r="SR549" s="1"/>
  <c r="SL547"/>
  <c r="SR547" s="1"/>
  <c r="SL545"/>
  <c r="SR545" s="1"/>
  <c r="SL543"/>
  <c r="SR543" s="1"/>
  <c r="SL541"/>
  <c r="SR541" s="1"/>
  <c r="SL539"/>
  <c r="SR539" s="1"/>
  <c r="SL537"/>
  <c r="SR537" s="1"/>
  <c r="SL536"/>
  <c r="SR536" s="1"/>
  <c r="SL548"/>
  <c r="SR548" s="1"/>
  <c r="SL546"/>
  <c r="SR546" s="1"/>
  <c r="SL544"/>
  <c r="SR544" s="1"/>
  <c r="SL542"/>
  <c r="SR542" s="1"/>
  <c r="SL540"/>
  <c r="SR540" s="1"/>
  <c r="SL538"/>
  <c r="SR538" s="1"/>
  <c r="TH558"/>
  <c r="TN558" s="1"/>
  <c r="TH553"/>
  <c r="TN553" s="1"/>
  <c r="TH542"/>
  <c r="TN542" s="1"/>
  <c r="TH560"/>
  <c r="TN560" s="1"/>
  <c r="TH555"/>
  <c r="TN555" s="1"/>
  <c r="TH543"/>
  <c r="TN543" s="1"/>
  <c r="ATV549"/>
  <c r="AUB549" s="1"/>
  <c r="ATV547"/>
  <c r="AUB547" s="1"/>
  <c r="ATV545"/>
  <c r="AUB545" s="1"/>
  <c r="ATV543"/>
  <c r="AUB543" s="1"/>
  <c r="ATV541"/>
  <c r="AUB541" s="1"/>
  <c r="ATV539"/>
  <c r="AUB539" s="1"/>
  <c r="ATV537"/>
  <c r="AUB537" s="1"/>
  <c r="ATV548"/>
  <c r="AUB548" s="1"/>
  <c r="ATV546"/>
  <c r="AUB546" s="1"/>
  <c r="ATV544"/>
  <c r="AUB544" s="1"/>
  <c r="ATV542"/>
  <c r="AUB542" s="1"/>
  <c r="ATV540"/>
  <c r="AUB540" s="1"/>
  <c r="ATV538"/>
  <c r="AUB538" s="1"/>
  <c r="ATV536"/>
  <c r="AUB536" s="1"/>
  <c r="APU549"/>
  <c r="AQA549" s="1"/>
  <c r="APU547"/>
  <c r="AQA547" s="1"/>
  <c r="APU545"/>
  <c r="AQA545" s="1"/>
  <c r="APU543"/>
  <c r="AQA543" s="1"/>
  <c r="APU541"/>
  <c r="AQA541" s="1"/>
  <c r="APU539"/>
  <c r="AQA539" s="1"/>
  <c r="APU537"/>
  <c r="AQA537" s="1"/>
  <c r="APU536"/>
  <c r="AQA536" s="1"/>
  <c r="APU548"/>
  <c r="AQA548" s="1"/>
  <c r="APU546"/>
  <c r="AQA546" s="1"/>
  <c r="APU544"/>
  <c r="AQA544" s="1"/>
  <c r="APU542"/>
  <c r="AQA542" s="1"/>
  <c r="APU540"/>
  <c r="AQA540" s="1"/>
  <c r="APU538"/>
  <c r="AQA538" s="1"/>
  <c r="ANJ549"/>
  <c r="ANP549" s="1"/>
  <c r="ANJ547"/>
  <c r="ANP547" s="1"/>
  <c r="ANJ545"/>
  <c r="ANP545" s="1"/>
  <c r="ANJ543"/>
  <c r="ANP543" s="1"/>
  <c r="ANJ541"/>
  <c r="ANP541" s="1"/>
  <c r="ANJ539"/>
  <c r="ANP539" s="1"/>
  <c r="ANJ537"/>
  <c r="ANP537" s="1"/>
  <c r="ANJ536"/>
  <c r="ANP536" s="1"/>
  <c r="ANJ548"/>
  <c r="ANP548" s="1"/>
  <c r="ANJ546"/>
  <c r="ANP546" s="1"/>
  <c r="ANJ544"/>
  <c r="ANP544" s="1"/>
  <c r="ANJ542"/>
  <c r="ANP542" s="1"/>
  <c r="ANJ540"/>
  <c r="ANP540" s="1"/>
  <c r="ANJ538"/>
  <c r="ANP538" s="1"/>
  <c r="AJI548"/>
  <c r="AJO548" s="1"/>
  <c r="AJI546"/>
  <c r="AJO546" s="1"/>
  <c r="AJI544"/>
  <c r="AJO544" s="1"/>
  <c r="AJI542"/>
  <c r="AJO542" s="1"/>
  <c r="AJI540"/>
  <c r="AJO540" s="1"/>
  <c r="AJI538"/>
  <c r="AJO538" s="1"/>
  <c r="AJI536"/>
  <c r="AJO536" s="1"/>
  <c r="AJI549"/>
  <c r="AJO549" s="1"/>
  <c r="AJI547"/>
  <c r="AJO547" s="1"/>
  <c r="AJI545"/>
  <c r="AJO545" s="1"/>
  <c r="AJI543"/>
  <c r="AJO543" s="1"/>
  <c r="AJI541"/>
  <c r="AJO541" s="1"/>
  <c r="AJI539"/>
  <c r="AJO539" s="1"/>
  <c r="AJI537"/>
  <c r="AJO537" s="1"/>
  <c r="AFH548"/>
  <c r="AFN548" s="1"/>
  <c r="AFH546"/>
  <c r="AFN546" s="1"/>
  <c r="AFH544"/>
  <c r="AFN544" s="1"/>
  <c r="AFH542"/>
  <c r="AFN542" s="1"/>
  <c r="AFH540"/>
  <c r="AFN540" s="1"/>
  <c r="AFH538"/>
  <c r="AFN538" s="1"/>
  <c r="AFH536"/>
  <c r="AFN536" s="1"/>
  <c r="AFH549"/>
  <c r="AFN549" s="1"/>
  <c r="AFH547"/>
  <c r="AFN547" s="1"/>
  <c r="AFH545"/>
  <c r="AFN545" s="1"/>
  <c r="AFH543"/>
  <c r="AFN543" s="1"/>
  <c r="AFH541"/>
  <c r="AFN541" s="1"/>
  <c r="AFH539"/>
  <c r="AFN539" s="1"/>
  <c r="AFH537"/>
  <c r="AFN537" s="1"/>
  <c r="YA548"/>
  <c r="YG548" s="1"/>
  <c r="YA546"/>
  <c r="YG546" s="1"/>
  <c r="YA544"/>
  <c r="YG544" s="1"/>
  <c r="YA542"/>
  <c r="YG542" s="1"/>
  <c r="YA540"/>
  <c r="YG540" s="1"/>
  <c r="YA538"/>
  <c r="YG538" s="1"/>
  <c r="YA536"/>
  <c r="YG536" s="1"/>
  <c r="YA549"/>
  <c r="YG549" s="1"/>
  <c r="YA547"/>
  <c r="YG547" s="1"/>
  <c r="YA545"/>
  <c r="YG545" s="1"/>
  <c r="YA543"/>
  <c r="YG543" s="1"/>
  <c r="YA541"/>
  <c r="YG541" s="1"/>
  <c r="YA539"/>
  <c r="YG539" s="1"/>
  <c r="YA537"/>
  <c r="YG537" s="1"/>
  <c r="AGC548"/>
  <c r="AGI548" s="1"/>
  <c r="AGC546"/>
  <c r="AGI546" s="1"/>
  <c r="AGC544"/>
  <c r="AGI544" s="1"/>
  <c r="AGC542"/>
  <c r="AGI542" s="1"/>
  <c r="AGC540"/>
  <c r="AGI540" s="1"/>
  <c r="AGC538"/>
  <c r="AGI538" s="1"/>
  <c r="AGC549"/>
  <c r="AGI549" s="1"/>
  <c r="AGC547"/>
  <c r="AGI547" s="1"/>
  <c r="AGC545"/>
  <c r="AGI545" s="1"/>
  <c r="AGC543"/>
  <c r="AGI543" s="1"/>
  <c r="AGC541"/>
  <c r="AGI541" s="1"/>
  <c r="AGC539"/>
  <c r="AGI539" s="1"/>
  <c r="AGC537"/>
  <c r="AGI537" s="1"/>
  <c r="AGC536"/>
  <c r="AGI536" s="1"/>
  <c r="AAL548"/>
  <c r="AAR548" s="1"/>
  <c r="AAL546"/>
  <c r="AAR546" s="1"/>
  <c r="AAL544"/>
  <c r="AAR544" s="1"/>
  <c r="AAL542"/>
  <c r="AAR542" s="1"/>
  <c r="AAL540"/>
  <c r="AAR540" s="1"/>
  <c r="AAL538"/>
  <c r="AAR538" s="1"/>
  <c r="AAL536"/>
  <c r="AAR536" s="1"/>
  <c r="AAL549"/>
  <c r="AAR549" s="1"/>
  <c r="AAL547"/>
  <c r="AAR547" s="1"/>
  <c r="AAL545"/>
  <c r="AAR545" s="1"/>
  <c r="AAL543"/>
  <c r="AAR543" s="1"/>
  <c r="AAL541"/>
  <c r="AAR541" s="1"/>
  <c r="AAL539"/>
  <c r="AAR539" s="1"/>
  <c r="AAL537"/>
  <c r="AAR537" s="1"/>
  <c r="ATC549"/>
  <c r="ATI549" s="1"/>
  <c r="ATC547"/>
  <c r="ATI547" s="1"/>
  <c r="ATC545"/>
  <c r="ATI545" s="1"/>
  <c r="ATC543"/>
  <c r="ATI543" s="1"/>
  <c r="ATC539"/>
  <c r="ATI539" s="1"/>
  <c r="ATC542"/>
  <c r="ATI542" s="1"/>
  <c r="ATC538"/>
  <c r="ATI538" s="1"/>
  <c r="ATC548"/>
  <c r="ATI548" s="1"/>
  <c r="ATC546"/>
  <c r="ATI546" s="1"/>
  <c r="ATC544"/>
  <c r="ATI544" s="1"/>
  <c r="ATC540"/>
  <c r="ATI540" s="1"/>
  <c r="ATC537"/>
  <c r="ATI537" s="1"/>
  <c r="ATC541"/>
  <c r="ATI541" s="1"/>
  <c r="ATC536"/>
  <c r="ATI536" s="1"/>
  <c r="ASH548"/>
  <c r="ASN548" s="1"/>
  <c r="ASH546"/>
  <c r="ASN546" s="1"/>
  <c r="ASH544"/>
  <c r="ASN544" s="1"/>
  <c r="ASH542"/>
  <c r="ASN542" s="1"/>
  <c r="ASH540"/>
  <c r="ASN540" s="1"/>
  <c r="ASH538"/>
  <c r="ASN538" s="1"/>
  <c r="ASH549"/>
  <c r="ASN549" s="1"/>
  <c r="ASH547"/>
  <c r="ASN547" s="1"/>
  <c r="ASH545"/>
  <c r="ASN545" s="1"/>
  <c r="ASH543"/>
  <c r="ASN543" s="1"/>
  <c r="ASH541"/>
  <c r="ASN541" s="1"/>
  <c r="ASH539"/>
  <c r="ASN539" s="1"/>
  <c r="ASH537"/>
  <c r="ASN537" s="1"/>
  <c r="ASH536"/>
  <c r="ASN536" s="1"/>
  <c r="APB549"/>
  <c r="APH549" s="1"/>
  <c r="APB547"/>
  <c r="APH547" s="1"/>
  <c r="APB545"/>
  <c r="APH545" s="1"/>
  <c r="APB543"/>
  <c r="APH543" s="1"/>
  <c r="APB541"/>
  <c r="APH541" s="1"/>
  <c r="APB539"/>
  <c r="APH539" s="1"/>
  <c r="APB537"/>
  <c r="APH537" s="1"/>
  <c r="APB548"/>
  <c r="APH548" s="1"/>
  <c r="APB546"/>
  <c r="APH546" s="1"/>
  <c r="APB544"/>
  <c r="APH544" s="1"/>
  <c r="APB542"/>
  <c r="APH542" s="1"/>
  <c r="APB540"/>
  <c r="APH540" s="1"/>
  <c r="APB538"/>
  <c r="APH538" s="1"/>
  <c r="APB536"/>
  <c r="APH536" s="1"/>
  <c r="ALA549"/>
  <c r="ALG549" s="1"/>
  <c r="ALA547"/>
  <c r="ALG547" s="1"/>
  <c r="ALA545"/>
  <c r="ALG545" s="1"/>
  <c r="ALA543"/>
  <c r="ALG543" s="1"/>
  <c r="ALA541"/>
  <c r="ALG541" s="1"/>
  <c r="ALA539"/>
  <c r="ALG539" s="1"/>
  <c r="ALA537"/>
  <c r="ALG537" s="1"/>
  <c r="ALA548"/>
  <c r="ALG548" s="1"/>
  <c r="ALA546"/>
  <c r="ALG546" s="1"/>
  <c r="ALA544"/>
  <c r="ALG544" s="1"/>
  <c r="ALA542"/>
  <c r="ALG542" s="1"/>
  <c r="ALA540"/>
  <c r="ALG540" s="1"/>
  <c r="ALA538"/>
  <c r="ALG538" s="1"/>
  <c r="ALA536"/>
  <c r="ALG536" s="1"/>
  <c r="AGZ548"/>
  <c r="AHF548" s="1"/>
  <c r="AGZ546"/>
  <c r="AHF546" s="1"/>
  <c r="AGZ544"/>
  <c r="AHF544" s="1"/>
  <c r="AGZ542"/>
  <c r="AHF542" s="1"/>
  <c r="AGZ540"/>
  <c r="AHF540" s="1"/>
  <c r="AGZ538"/>
  <c r="AHF538" s="1"/>
  <c r="AGZ536"/>
  <c r="AHF536" s="1"/>
  <c r="AGZ549"/>
  <c r="AHF549" s="1"/>
  <c r="AGZ547"/>
  <c r="AHF547" s="1"/>
  <c r="AGZ545"/>
  <c r="AHF545" s="1"/>
  <c r="AGZ543"/>
  <c r="AHF543" s="1"/>
  <c r="AGZ541"/>
  <c r="AHF541" s="1"/>
  <c r="AGZ539"/>
  <c r="AHF539" s="1"/>
  <c r="AGZ537"/>
  <c r="AHF537" s="1"/>
  <c r="AFJ548"/>
  <c r="AFP548" s="1"/>
  <c r="AFJ546"/>
  <c r="AFP546" s="1"/>
  <c r="AFJ544"/>
  <c r="AFP544" s="1"/>
  <c r="AFJ542"/>
  <c r="AFP542" s="1"/>
  <c r="AFJ540"/>
  <c r="AFP540" s="1"/>
  <c r="AFJ538"/>
  <c r="AFP538" s="1"/>
  <c r="AFJ536"/>
  <c r="AFP536" s="1"/>
  <c r="AFJ549"/>
  <c r="AFP549" s="1"/>
  <c r="AFJ547"/>
  <c r="AFP547" s="1"/>
  <c r="AFJ545"/>
  <c r="AFP545" s="1"/>
  <c r="AFJ543"/>
  <c r="AFP543" s="1"/>
  <c r="AFJ541"/>
  <c r="AFP541" s="1"/>
  <c r="AFJ539"/>
  <c r="AFP539" s="1"/>
  <c r="AFJ537"/>
  <c r="AFP537" s="1"/>
  <c r="YC548"/>
  <c r="YI548" s="1"/>
  <c r="YC546"/>
  <c r="YI546" s="1"/>
  <c r="YC544"/>
  <c r="YI544" s="1"/>
  <c r="YC542"/>
  <c r="YI542" s="1"/>
  <c r="YC540"/>
  <c r="YI540" s="1"/>
  <c r="YC538"/>
  <c r="YI538" s="1"/>
  <c r="YC536"/>
  <c r="YI536" s="1"/>
  <c r="YC549"/>
  <c r="YI549" s="1"/>
  <c r="YC547"/>
  <c r="YI547" s="1"/>
  <c r="YC545"/>
  <c r="YI545" s="1"/>
  <c r="YC543"/>
  <c r="YI543" s="1"/>
  <c r="YC541"/>
  <c r="YI541" s="1"/>
  <c r="YC539"/>
  <c r="YI539" s="1"/>
  <c r="YC537"/>
  <c r="YI537" s="1"/>
  <c r="AEO549"/>
  <c r="AEU549" s="1"/>
  <c r="AEO547"/>
  <c r="AEU547" s="1"/>
  <c r="AEO545"/>
  <c r="AEU545" s="1"/>
  <c r="AEO543"/>
  <c r="AEU543" s="1"/>
  <c r="AEO541"/>
  <c r="AEU541" s="1"/>
  <c r="AEO539"/>
  <c r="AEU539" s="1"/>
  <c r="AEO537"/>
  <c r="AEU537" s="1"/>
  <c r="AEO536"/>
  <c r="AEU536" s="1"/>
  <c r="AEO548"/>
  <c r="AEU548" s="1"/>
  <c r="AEO546"/>
  <c r="AEU546" s="1"/>
  <c r="AEO544"/>
  <c r="AEU544" s="1"/>
  <c r="AEO542"/>
  <c r="AEU542" s="1"/>
  <c r="AEO540"/>
  <c r="AEU540" s="1"/>
  <c r="AEO538"/>
  <c r="AEU538" s="1"/>
  <c r="ZS548"/>
  <c r="ZY548" s="1"/>
  <c r="ZS546"/>
  <c r="ZY546" s="1"/>
  <c r="ZS544"/>
  <c r="ZY544" s="1"/>
  <c r="ZS542"/>
  <c r="ZY542" s="1"/>
  <c r="ZS540"/>
  <c r="ZY540" s="1"/>
  <c r="ZS538"/>
  <c r="ZY538" s="1"/>
  <c r="ZS536"/>
  <c r="ZY536" s="1"/>
  <c r="ZS549"/>
  <c r="ZY549" s="1"/>
  <c r="ZS547"/>
  <c r="ZY547" s="1"/>
  <c r="ZS545"/>
  <c r="ZY545" s="1"/>
  <c r="ZS543"/>
  <c r="ZY543" s="1"/>
  <c r="ZS541"/>
  <c r="ZY541" s="1"/>
  <c r="ZS539"/>
  <c r="ZY539" s="1"/>
  <c r="ZS537"/>
  <c r="ZY537" s="1"/>
  <c r="AGH561"/>
  <c r="AGN561" s="1"/>
  <c r="AGH557"/>
  <c r="AGN557" s="1"/>
  <c r="AGH553"/>
  <c r="AGN553" s="1"/>
  <c r="AGH548"/>
  <c r="AGN548" s="1"/>
  <c r="AGH546"/>
  <c r="AGN546" s="1"/>
  <c r="AGH544"/>
  <c r="AGN544" s="1"/>
  <c r="AGH542"/>
  <c r="AGN542" s="1"/>
  <c r="AGH540"/>
  <c r="AGN540" s="1"/>
  <c r="AGH538"/>
  <c r="AGN538" s="1"/>
  <c r="AGH536"/>
  <c r="AGN536" s="1"/>
  <c r="AGH558"/>
  <c r="AGN558" s="1"/>
  <c r="AGH554"/>
  <c r="AGN554" s="1"/>
  <c r="AGH559"/>
  <c r="AGN559" s="1"/>
  <c r="AGH555"/>
  <c r="AGN555" s="1"/>
  <c r="AGH549"/>
  <c r="AGN549" s="1"/>
  <c r="AGH547"/>
  <c r="AGN547" s="1"/>
  <c r="AGH545"/>
  <c r="AGN545" s="1"/>
  <c r="AGH543"/>
  <c r="AGN543" s="1"/>
  <c r="AGH541"/>
  <c r="AGN541" s="1"/>
  <c r="AGH539"/>
  <c r="AGN539" s="1"/>
  <c r="AGH537"/>
  <c r="AGN537" s="1"/>
  <c r="AGH560"/>
  <c r="AGN560" s="1"/>
  <c r="AGH556"/>
  <c r="AGN556" s="1"/>
  <c r="AGH552"/>
  <c r="AGN552" s="1"/>
  <c r="AER561"/>
  <c r="AEX561" s="1"/>
  <c r="AER557"/>
  <c r="AEX557" s="1"/>
  <c r="AER553"/>
  <c r="AEX553" s="1"/>
  <c r="AER548"/>
  <c r="AEX548" s="1"/>
  <c r="AER546"/>
  <c r="AEX546" s="1"/>
  <c r="AER544"/>
  <c r="AEX544" s="1"/>
  <c r="AER542"/>
  <c r="AEX542" s="1"/>
  <c r="AER540"/>
  <c r="AEX540" s="1"/>
  <c r="AER538"/>
  <c r="AEX538" s="1"/>
  <c r="AER536"/>
  <c r="AEX536" s="1"/>
  <c r="AER558"/>
  <c r="AEX558" s="1"/>
  <c r="AER554"/>
  <c r="AEX554" s="1"/>
  <c r="AER559"/>
  <c r="AEX559" s="1"/>
  <c r="AER555"/>
  <c r="AEX555" s="1"/>
  <c r="AER549"/>
  <c r="AEX549" s="1"/>
  <c r="AER547"/>
  <c r="AEX547" s="1"/>
  <c r="AER545"/>
  <c r="AEX545" s="1"/>
  <c r="AER543"/>
  <c r="AEX543" s="1"/>
  <c r="AER541"/>
  <c r="AEX541" s="1"/>
  <c r="AER539"/>
  <c r="AEX539" s="1"/>
  <c r="AER537"/>
  <c r="AEX537" s="1"/>
  <c r="AER560"/>
  <c r="AEX560" s="1"/>
  <c r="AER556"/>
  <c r="AEX556" s="1"/>
  <c r="AER552"/>
  <c r="AEX552" s="1"/>
  <c r="UZ559"/>
  <c r="VF559" s="1"/>
  <c r="UZ555"/>
  <c r="VF555" s="1"/>
  <c r="UZ549"/>
  <c r="VF549" s="1"/>
  <c r="UZ547"/>
  <c r="VF547" s="1"/>
  <c r="UZ545"/>
  <c r="VF545" s="1"/>
  <c r="UZ543"/>
  <c r="VF543" s="1"/>
  <c r="UZ541"/>
  <c r="VF541" s="1"/>
  <c r="UZ539"/>
  <c r="VF539" s="1"/>
  <c r="UZ537"/>
  <c r="VF537" s="1"/>
  <c r="UZ560"/>
  <c r="VF560" s="1"/>
  <c r="UZ556"/>
  <c r="VF556" s="1"/>
  <c r="UZ552"/>
  <c r="VF552" s="1"/>
  <c r="UZ561"/>
  <c r="VF561" s="1"/>
  <c r="UZ557"/>
  <c r="VF557" s="1"/>
  <c r="UZ553"/>
  <c r="VF553" s="1"/>
  <c r="UZ548"/>
  <c r="VF548" s="1"/>
  <c r="UZ546"/>
  <c r="VF546" s="1"/>
  <c r="UZ544"/>
  <c r="VF544" s="1"/>
  <c r="UZ542"/>
  <c r="VF542" s="1"/>
  <c r="UZ540"/>
  <c r="VF540" s="1"/>
  <c r="UZ538"/>
  <c r="VF538" s="1"/>
  <c r="UZ536"/>
  <c r="VF536" s="1"/>
  <c r="UZ558"/>
  <c r="VF558" s="1"/>
  <c r="UZ554"/>
  <c r="VF554" s="1"/>
  <c r="AOH560"/>
  <c r="AON560" s="1"/>
  <c r="AOH556"/>
  <c r="AON556" s="1"/>
  <c r="AOH552"/>
  <c r="AON552" s="1"/>
  <c r="AOH559"/>
  <c r="AON559" s="1"/>
  <c r="AOH555"/>
  <c r="AON555" s="1"/>
  <c r="AOH549"/>
  <c r="AON549" s="1"/>
  <c r="AOH547"/>
  <c r="AON547" s="1"/>
  <c r="AOH545"/>
  <c r="AON545" s="1"/>
  <c r="AOH543"/>
  <c r="AON543" s="1"/>
  <c r="AOH541"/>
  <c r="AON541" s="1"/>
  <c r="AOH539"/>
  <c r="AON539" s="1"/>
  <c r="AOH537"/>
  <c r="AON537" s="1"/>
  <c r="AOH558"/>
  <c r="AON558" s="1"/>
  <c r="AOH554"/>
  <c r="AON554" s="1"/>
  <c r="AOH561"/>
  <c r="AON561" s="1"/>
  <c r="AOH557"/>
  <c r="AON557" s="1"/>
  <c r="AOH553"/>
  <c r="AON553" s="1"/>
  <c r="AOH548"/>
  <c r="AON548" s="1"/>
  <c r="AOH546"/>
  <c r="AON546" s="1"/>
  <c r="AOH544"/>
  <c r="AON544" s="1"/>
  <c r="AOH542"/>
  <c r="AON542" s="1"/>
  <c r="AOH540"/>
  <c r="AON540" s="1"/>
  <c r="AOH538"/>
  <c r="AON538" s="1"/>
  <c r="AOH536"/>
  <c r="AON536" s="1"/>
  <c r="AUA560"/>
  <c r="AUG560" s="1"/>
  <c r="AUA556"/>
  <c r="AUG556" s="1"/>
  <c r="AUA552"/>
  <c r="AUG552" s="1"/>
  <c r="AUA559"/>
  <c r="AUG559" s="1"/>
  <c r="AUA555"/>
  <c r="AUG555" s="1"/>
  <c r="AUA549"/>
  <c r="AUG549" s="1"/>
  <c r="AUA547"/>
  <c r="AUG547" s="1"/>
  <c r="AUA545"/>
  <c r="AUG545" s="1"/>
  <c r="AUA543"/>
  <c r="AUG543" s="1"/>
  <c r="AUA541"/>
  <c r="AUG541" s="1"/>
  <c r="AUA539"/>
  <c r="AUG539" s="1"/>
  <c r="AUA537"/>
  <c r="AUG537" s="1"/>
  <c r="AUA558"/>
  <c r="AUG558" s="1"/>
  <c r="AUA554"/>
  <c r="AUG554" s="1"/>
  <c r="AUA561"/>
  <c r="AUG561" s="1"/>
  <c r="AUA557"/>
  <c r="AUG557" s="1"/>
  <c r="AUA553"/>
  <c r="AUG553" s="1"/>
  <c r="AUA548"/>
  <c r="AUG548" s="1"/>
  <c r="AUA546"/>
  <c r="AUG546" s="1"/>
  <c r="AUA544"/>
  <c r="AUG544" s="1"/>
  <c r="AUA542"/>
  <c r="AUG542" s="1"/>
  <c r="AUA540"/>
  <c r="AUG540" s="1"/>
  <c r="AUA538"/>
  <c r="AUG538" s="1"/>
  <c r="AUA536"/>
  <c r="AUG536" s="1"/>
  <c r="ZV558"/>
  <c r="AAB558" s="1"/>
  <c r="ZV554"/>
  <c r="AAB554" s="1"/>
  <c r="ZV561"/>
  <c r="AAB561" s="1"/>
  <c r="ZV557"/>
  <c r="AAB557" s="1"/>
  <c r="ZV553"/>
  <c r="AAB553" s="1"/>
  <c r="ZV548"/>
  <c r="AAB548" s="1"/>
  <c r="ZV546"/>
  <c r="AAB546" s="1"/>
  <c r="ZV544"/>
  <c r="AAB544" s="1"/>
  <c r="ZV542"/>
  <c r="AAB542" s="1"/>
  <c r="ZV540"/>
  <c r="AAB540" s="1"/>
  <c r="ZV538"/>
  <c r="AAB538" s="1"/>
  <c r="ZV536"/>
  <c r="AAB536" s="1"/>
  <c r="ZV560"/>
  <c r="AAB560" s="1"/>
  <c r="ZV556"/>
  <c r="AAB556" s="1"/>
  <c r="ZV552"/>
  <c r="AAB552" s="1"/>
  <c r="ZV559"/>
  <c r="AAB559" s="1"/>
  <c r="ZV555"/>
  <c r="AAB555" s="1"/>
  <c r="ZV549"/>
  <c r="AAB549" s="1"/>
  <c r="ZV547"/>
  <c r="AAB547" s="1"/>
  <c r="ZV545"/>
  <c r="AAB545" s="1"/>
  <c r="ZV543"/>
  <c r="AAB543" s="1"/>
  <c r="ZV541"/>
  <c r="AAB541" s="1"/>
  <c r="ZV539"/>
  <c r="AAB539" s="1"/>
  <c r="ZV537"/>
  <c r="AAB537" s="1"/>
  <c r="JO548"/>
  <c r="JU548" s="1"/>
  <c r="JO546"/>
  <c r="JU546" s="1"/>
  <c r="JO544"/>
  <c r="JU544" s="1"/>
  <c r="JO542"/>
  <c r="JU542" s="1"/>
  <c r="JO540"/>
  <c r="JU540" s="1"/>
  <c r="JO538"/>
  <c r="JU538" s="1"/>
  <c r="JO536"/>
  <c r="JU536" s="1"/>
  <c r="JO549"/>
  <c r="JU549" s="1"/>
  <c r="JO547"/>
  <c r="JU547" s="1"/>
  <c r="JO545"/>
  <c r="JU545" s="1"/>
  <c r="JO543"/>
  <c r="JU543" s="1"/>
  <c r="JO541"/>
  <c r="JU541" s="1"/>
  <c r="JO539"/>
  <c r="JU539" s="1"/>
  <c r="JO537"/>
  <c r="JU537" s="1"/>
  <c r="KH548"/>
  <c r="KN548" s="1"/>
  <c r="KH546"/>
  <c r="KN546" s="1"/>
  <c r="KH544"/>
  <c r="KN544" s="1"/>
  <c r="KH542"/>
  <c r="KN542" s="1"/>
  <c r="KH540"/>
  <c r="KN540" s="1"/>
  <c r="KH538"/>
  <c r="KN538" s="1"/>
  <c r="KH536"/>
  <c r="KN536" s="1"/>
  <c r="KH549"/>
  <c r="KN549" s="1"/>
  <c r="KH547"/>
  <c r="KN547" s="1"/>
  <c r="KH545"/>
  <c r="KN545" s="1"/>
  <c r="KH543"/>
  <c r="KN543" s="1"/>
  <c r="KH541"/>
  <c r="KN541" s="1"/>
  <c r="KH539"/>
  <c r="KN539" s="1"/>
  <c r="KH537"/>
  <c r="KN537" s="1"/>
  <c r="LY548"/>
  <c r="ME548" s="1"/>
  <c r="LY546"/>
  <c r="ME546" s="1"/>
  <c r="LY544"/>
  <c r="ME544" s="1"/>
  <c r="LY542"/>
  <c r="ME542" s="1"/>
  <c r="LY540"/>
  <c r="ME540" s="1"/>
  <c r="LY538"/>
  <c r="ME538" s="1"/>
  <c r="LY536"/>
  <c r="ME536" s="1"/>
  <c r="LY549"/>
  <c r="ME549" s="1"/>
  <c r="LY547"/>
  <c r="ME547" s="1"/>
  <c r="LY545"/>
  <c r="ME545" s="1"/>
  <c r="LY543"/>
  <c r="ME543" s="1"/>
  <c r="LY541"/>
  <c r="ME541" s="1"/>
  <c r="LY539"/>
  <c r="ME539" s="1"/>
  <c r="LY537"/>
  <c r="ME537" s="1"/>
  <c r="NR558"/>
  <c r="NX558" s="1"/>
  <c r="NR554"/>
  <c r="NX554" s="1"/>
  <c r="NR561"/>
  <c r="NX561" s="1"/>
  <c r="NR557"/>
  <c r="NX557" s="1"/>
  <c r="NR553"/>
  <c r="NX553" s="1"/>
  <c r="NR548"/>
  <c r="NX548" s="1"/>
  <c r="NR546"/>
  <c r="NX546" s="1"/>
  <c r="NR544"/>
  <c r="NX544" s="1"/>
  <c r="NR542"/>
  <c r="NX542" s="1"/>
  <c r="NR540"/>
  <c r="NX540" s="1"/>
  <c r="NR538"/>
  <c r="NX538" s="1"/>
  <c r="NR536"/>
  <c r="NX536" s="1"/>
  <c r="NR560"/>
  <c r="NX560" s="1"/>
  <c r="NR556"/>
  <c r="NX556" s="1"/>
  <c r="NR552"/>
  <c r="NX552" s="1"/>
  <c r="NR559"/>
  <c r="NX559" s="1"/>
  <c r="NR555"/>
  <c r="NX555" s="1"/>
  <c r="NR549"/>
  <c r="NX549" s="1"/>
  <c r="NR547"/>
  <c r="NX547" s="1"/>
  <c r="NR545"/>
  <c r="NX545" s="1"/>
  <c r="NR543"/>
  <c r="NX543" s="1"/>
  <c r="NR541"/>
  <c r="NX541" s="1"/>
  <c r="NR539"/>
  <c r="NX539" s="1"/>
  <c r="NR537"/>
  <c r="NX537" s="1"/>
  <c r="OM558"/>
  <c r="OS558" s="1"/>
  <c r="OM554"/>
  <c r="OS554" s="1"/>
  <c r="OM561"/>
  <c r="OS561" s="1"/>
  <c r="OM557"/>
  <c r="OS557" s="1"/>
  <c r="OM553"/>
  <c r="OS553" s="1"/>
  <c r="OM548"/>
  <c r="OS548" s="1"/>
  <c r="OM546"/>
  <c r="OS546" s="1"/>
  <c r="OM544"/>
  <c r="OS544" s="1"/>
  <c r="OM542"/>
  <c r="OS542" s="1"/>
  <c r="OM540"/>
  <c r="OS540" s="1"/>
  <c r="OM538"/>
  <c r="OS538" s="1"/>
  <c r="OM536"/>
  <c r="OS536" s="1"/>
  <c r="OM560"/>
  <c r="OS560" s="1"/>
  <c r="OM556"/>
  <c r="OS556" s="1"/>
  <c r="OM552"/>
  <c r="OS552" s="1"/>
  <c r="OM559"/>
  <c r="OS559" s="1"/>
  <c r="OM555"/>
  <c r="OS555" s="1"/>
  <c r="OM549"/>
  <c r="OS549" s="1"/>
  <c r="OM547"/>
  <c r="OS547" s="1"/>
  <c r="OM545"/>
  <c r="OS545" s="1"/>
  <c r="OM543"/>
  <c r="OS543" s="1"/>
  <c r="OM541"/>
  <c r="OS541" s="1"/>
  <c r="OM539"/>
  <c r="OS539" s="1"/>
  <c r="OM537"/>
  <c r="OS537" s="1"/>
  <c r="QT548"/>
  <c r="QZ548" s="1"/>
  <c r="QT546"/>
  <c r="QZ546" s="1"/>
  <c r="QT544"/>
  <c r="QZ544" s="1"/>
  <c r="QT542"/>
  <c r="QZ542" s="1"/>
  <c r="QT540"/>
  <c r="QZ540" s="1"/>
  <c r="QT538"/>
  <c r="QZ538" s="1"/>
  <c r="QT536"/>
  <c r="QZ536" s="1"/>
  <c r="QT549"/>
  <c r="QZ549" s="1"/>
  <c r="QT547"/>
  <c r="QZ547" s="1"/>
  <c r="QT545"/>
  <c r="QZ545" s="1"/>
  <c r="QT543"/>
  <c r="QZ543" s="1"/>
  <c r="QT541"/>
  <c r="QZ541" s="1"/>
  <c r="QT539"/>
  <c r="QZ539" s="1"/>
  <c r="QT537"/>
  <c r="QZ537" s="1"/>
  <c r="TE548"/>
  <c r="TK548" s="1"/>
  <c r="TE546"/>
  <c r="TK546" s="1"/>
  <c r="TE544"/>
  <c r="TK544" s="1"/>
  <c r="TE542"/>
  <c r="TK542" s="1"/>
  <c r="TE540"/>
  <c r="TK540" s="1"/>
  <c r="TE538"/>
  <c r="TK538" s="1"/>
  <c r="TE536"/>
  <c r="TK536" s="1"/>
  <c r="TE549"/>
  <c r="TK549" s="1"/>
  <c r="TE547"/>
  <c r="TK547" s="1"/>
  <c r="TE545"/>
  <c r="TK545" s="1"/>
  <c r="TE543"/>
  <c r="TK543" s="1"/>
  <c r="TE541"/>
  <c r="TK541" s="1"/>
  <c r="TE539"/>
  <c r="TK539" s="1"/>
  <c r="TE537"/>
  <c r="TK537" s="1"/>
  <c r="AUR549"/>
  <c r="AUX549" s="1"/>
  <c r="AUR547"/>
  <c r="AUX547" s="1"/>
  <c r="AUR545"/>
  <c r="AUX545" s="1"/>
  <c r="AUR543"/>
  <c r="AUX543" s="1"/>
  <c r="AUR541"/>
  <c r="AUX541" s="1"/>
  <c r="AUR539"/>
  <c r="AUX539" s="1"/>
  <c r="AUR537"/>
  <c r="AUX537" s="1"/>
  <c r="AUR548"/>
  <c r="AUX548" s="1"/>
  <c r="AUR546"/>
  <c r="AUX546" s="1"/>
  <c r="AUR544"/>
  <c r="AUX544" s="1"/>
  <c r="AUR542"/>
  <c r="AUX542" s="1"/>
  <c r="AUR540"/>
  <c r="AUX540" s="1"/>
  <c r="AUR538"/>
  <c r="AUX538" s="1"/>
  <c r="AUR536"/>
  <c r="AUX536" s="1"/>
  <c r="APA549"/>
  <c r="APG549" s="1"/>
  <c r="APA547"/>
  <c r="APG547" s="1"/>
  <c r="APA545"/>
  <c r="APG545" s="1"/>
  <c r="APA543"/>
  <c r="APG543" s="1"/>
  <c r="APA541"/>
  <c r="APG541" s="1"/>
  <c r="APA539"/>
  <c r="APG539" s="1"/>
  <c r="APA537"/>
  <c r="APG537" s="1"/>
  <c r="APA548"/>
  <c r="APG548" s="1"/>
  <c r="APA546"/>
  <c r="APG546" s="1"/>
  <c r="APA544"/>
  <c r="APG544" s="1"/>
  <c r="APA542"/>
  <c r="APG542" s="1"/>
  <c r="APA540"/>
  <c r="APG540" s="1"/>
  <c r="APA538"/>
  <c r="APG538" s="1"/>
  <c r="APA536"/>
  <c r="APG536" s="1"/>
  <c r="AQQ549"/>
  <c r="AQW549" s="1"/>
  <c r="AQQ547"/>
  <c r="AQW547" s="1"/>
  <c r="AQQ545"/>
  <c r="AQW545" s="1"/>
  <c r="AQQ543"/>
  <c r="AQW543" s="1"/>
  <c r="AQQ541"/>
  <c r="AQW541" s="1"/>
  <c r="AQQ539"/>
  <c r="AQW539" s="1"/>
  <c r="AQQ537"/>
  <c r="AQW537" s="1"/>
  <c r="AQQ548"/>
  <c r="AQW548" s="1"/>
  <c r="AQQ546"/>
  <c r="AQW546" s="1"/>
  <c r="AQQ544"/>
  <c r="AQW544" s="1"/>
  <c r="AQQ542"/>
  <c r="AQW542" s="1"/>
  <c r="AQQ540"/>
  <c r="AQW540" s="1"/>
  <c r="AQQ538"/>
  <c r="AQW538" s="1"/>
  <c r="AQQ536"/>
  <c r="AQW536" s="1"/>
  <c r="AGD549"/>
  <c r="AGJ549" s="1"/>
  <c r="AGD547"/>
  <c r="AGJ547" s="1"/>
  <c r="AGD545"/>
  <c r="AGJ545" s="1"/>
  <c r="AGD543"/>
  <c r="AGJ543" s="1"/>
  <c r="AGD541"/>
  <c r="AGJ541" s="1"/>
  <c r="AGD539"/>
  <c r="AGJ539" s="1"/>
  <c r="AGD537"/>
  <c r="AGJ537" s="1"/>
  <c r="AGD548"/>
  <c r="AGJ548" s="1"/>
  <c r="AGD546"/>
  <c r="AGJ546" s="1"/>
  <c r="AGD544"/>
  <c r="AGJ544" s="1"/>
  <c r="AGD542"/>
  <c r="AGJ542" s="1"/>
  <c r="AGD540"/>
  <c r="AGJ540" s="1"/>
  <c r="AGD538"/>
  <c r="AGJ538" s="1"/>
  <c r="AGD536"/>
  <c r="AGJ536" s="1"/>
  <c r="AJJ548"/>
  <c r="AJP548" s="1"/>
  <c r="AJJ546"/>
  <c r="AJP546" s="1"/>
  <c r="AJJ544"/>
  <c r="AJP544" s="1"/>
  <c r="AJJ542"/>
  <c r="AJP542" s="1"/>
  <c r="AJJ540"/>
  <c r="AJP540" s="1"/>
  <c r="AJJ538"/>
  <c r="AJP538" s="1"/>
  <c r="AJJ536"/>
  <c r="AJP536" s="1"/>
  <c r="AJJ549"/>
  <c r="AJP549" s="1"/>
  <c r="AJJ547"/>
  <c r="AJP547" s="1"/>
  <c r="AJJ545"/>
  <c r="AJP545" s="1"/>
  <c r="AJJ543"/>
  <c r="AJP543" s="1"/>
  <c r="AJJ541"/>
  <c r="AJP541" s="1"/>
  <c r="AJJ539"/>
  <c r="AJP539" s="1"/>
  <c r="AJJ537"/>
  <c r="AJP537" s="1"/>
  <c r="AAM548"/>
  <c r="AAS548" s="1"/>
  <c r="AAM546"/>
  <c r="AAS546" s="1"/>
  <c r="AAM544"/>
  <c r="AAS544" s="1"/>
  <c r="AAM542"/>
  <c r="AAS542" s="1"/>
  <c r="AAM540"/>
  <c r="AAS540" s="1"/>
  <c r="AAM538"/>
  <c r="AAS538" s="1"/>
  <c r="AAM536"/>
  <c r="AAS536" s="1"/>
  <c r="AAM549"/>
  <c r="AAS549" s="1"/>
  <c r="AAM547"/>
  <c r="AAS547" s="1"/>
  <c r="AAM545"/>
  <c r="AAS545" s="1"/>
  <c r="AAM543"/>
  <c r="AAS543" s="1"/>
  <c r="AAM541"/>
  <c r="AAS541" s="1"/>
  <c r="AAM539"/>
  <c r="AAS539" s="1"/>
  <c r="AAM537"/>
  <c r="AAS537" s="1"/>
  <c r="AHT549"/>
  <c r="AHZ549" s="1"/>
  <c r="AHT547"/>
  <c r="AHZ547" s="1"/>
  <c r="AHT545"/>
  <c r="AHZ545" s="1"/>
  <c r="AHT543"/>
  <c r="AHZ543" s="1"/>
  <c r="AHT541"/>
  <c r="AHZ541" s="1"/>
  <c r="AHT539"/>
  <c r="AHZ539" s="1"/>
  <c r="AHT537"/>
  <c r="AHZ537" s="1"/>
  <c r="AHT548"/>
  <c r="AHZ548" s="1"/>
  <c r="AHT546"/>
  <c r="AHZ546" s="1"/>
  <c r="AHT544"/>
  <c r="AHZ544" s="1"/>
  <c r="AHT542"/>
  <c r="AHZ542" s="1"/>
  <c r="AHT540"/>
  <c r="AHZ540" s="1"/>
  <c r="AHT538"/>
  <c r="AHZ538" s="1"/>
  <c r="AHT536"/>
  <c r="AHZ536" s="1"/>
  <c r="ACC549"/>
  <c r="ACI549" s="1"/>
  <c r="ACC547"/>
  <c r="ACI547" s="1"/>
  <c r="ACC545"/>
  <c r="ACI545" s="1"/>
  <c r="ACC543"/>
  <c r="ACI543" s="1"/>
  <c r="ACC541"/>
  <c r="ACI541" s="1"/>
  <c r="ACC539"/>
  <c r="ACI539" s="1"/>
  <c r="ACC537"/>
  <c r="ACI537" s="1"/>
  <c r="ACC548"/>
  <c r="ACI548" s="1"/>
  <c r="ACC546"/>
  <c r="ACI546" s="1"/>
  <c r="ACC544"/>
  <c r="ACI544" s="1"/>
  <c r="ACC542"/>
  <c r="ACI542" s="1"/>
  <c r="ACC540"/>
  <c r="ACI540" s="1"/>
  <c r="ACC538"/>
  <c r="ACI538" s="1"/>
  <c r="ACC536"/>
  <c r="ACI536" s="1"/>
  <c r="VQ548"/>
  <c r="VW548" s="1"/>
  <c r="VQ546"/>
  <c r="VW546" s="1"/>
  <c r="VQ544"/>
  <c r="VW544" s="1"/>
  <c r="VQ542"/>
  <c r="VW542" s="1"/>
  <c r="VQ540"/>
  <c r="VW540" s="1"/>
  <c r="VQ538"/>
  <c r="VW538" s="1"/>
  <c r="VQ536"/>
  <c r="VW536" s="1"/>
  <c r="VQ549"/>
  <c r="VW549" s="1"/>
  <c r="VQ547"/>
  <c r="VW547" s="1"/>
  <c r="VQ545"/>
  <c r="VW545" s="1"/>
  <c r="VQ543"/>
  <c r="VW543" s="1"/>
  <c r="VQ541"/>
  <c r="VW541" s="1"/>
  <c r="VQ539"/>
  <c r="VW539" s="1"/>
  <c r="VQ537"/>
  <c r="VW537" s="1"/>
  <c r="ADV536"/>
  <c r="AEB536" s="1"/>
  <c r="ADV558"/>
  <c r="AEB558" s="1"/>
  <c r="ADV554"/>
  <c r="AEB554" s="1"/>
  <c r="ADV561"/>
  <c r="AEB561" s="1"/>
  <c r="ADV557"/>
  <c r="AEB557" s="1"/>
  <c r="ADV553"/>
  <c r="AEB553" s="1"/>
  <c r="ADV548"/>
  <c r="AEB548" s="1"/>
  <c r="ADV546"/>
  <c r="AEB546" s="1"/>
  <c r="ADV544"/>
  <c r="AEB544" s="1"/>
  <c r="ADV542"/>
  <c r="AEB542" s="1"/>
  <c r="ADV540"/>
  <c r="AEB540" s="1"/>
  <c r="ADV538"/>
  <c r="AEB538" s="1"/>
  <c r="ADV560"/>
  <c r="AEB560" s="1"/>
  <c r="ADV556"/>
  <c r="AEB556" s="1"/>
  <c r="ADV552"/>
  <c r="AEB552" s="1"/>
  <c r="ADV559"/>
  <c r="AEB559" s="1"/>
  <c r="ADV555"/>
  <c r="AEB555" s="1"/>
  <c r="ADV549"/>
  <c r="AEB549" s="1"/>
  <c r="ADV547"/>
  <c r="AEB547" s="1"/>
  <c r="ADV545"/>
  <c r="AEB545" s="1"/>
  <c r="ADV543"/>
  <c r="AEB543" s="1"/>
  <c r="ADV541"/>
  <c r="AEB541" s="1"/>
  <c r="ADV539"/>
  <c r="AEB539" s="1"/>
  <c r="ADV537"/>
  <c r="AEB537" s="1"/>
  <c r="LH558"/>
  <c r="LN558" s="1"/>
  <c r="LH561"/>
  <c r="LN561" s="1"/>
  <c r="LH553"/>
  <c r="LN553" s="1"/>
  <c r="LH546"/>
  <c r="LN546" s="1"/>
  <c r="LH542"/>
  <c r="LN542" s="1"/>
  <c r="LH538"/>
  <c r="LN538" s="1"/>
  <c r="LH560"/>
  <c r="LN560" s="1"/>
  <c r="LH552"/>
  <c r="LN552" s="1"/>
  <c r="LH555"/>
  <c r="LN555" s="1"/>
  <c r="LH547"/>
  <c r="LN547" s="1"/>
  <c r="LH543"/>
  <c r="LN543" s="1"/>
  <c r="LH539"/>
  <c r="LN539" s="1"/>
  <c r="LZ548"/>
  <c r="MF548" s="1"/>
  <c r="LZ546"/>
  <c r="MF546" s="1"/>
  <c r="LZ544"/>
  <c r="MF544" s="1"/>
  <c r="LZ542"/>
  <c r="MF542" s="1"/>
  <c r="LZ540"/>
  <c r="MF540" s="1"/>
  <c r="LZ538"/>
  <c r="MF538" s="1"/>
  <c r="LZ536"/>
  <c r="MF536" s="1"/>
  <c r="LZ549"/>
  <c r="MF549" s="1"/>
  <c r="LZ547"/>
  <c r="MF547" s="1"/>
  <c r="LZ545"/>
  <c r="MF545" s="1"/>
  <c r="LZ543"/>
  <c r="MF543" s="1"/>
  <c r="LZ541"/>
  <c r="MF541" s="1"/>
  <c r="LZ539"/>
  <c r="MF539" s="1"/>
  <c r="LZ537"/>
  <c r="MF537" s="1"/>
  <c r="MT548"/>
  <c r="MZ548" s="1"/>
  <c r="MT546"/>
  <c r="MZ546" s="1"/>
  <c r="MT544"/>
  <c r="MZ544" s="1"/>
  <c r="MT542"/>
  <c r="MZ542" s="1"/>
  <c r="MT540"/>
  <c r="MZ540" s="1"/>
  <c r="MT538"/>
  <c r="MZ538" s="1"/>
  <c r="MT536"/>
  <c r="MZ536" s="1"/>
  <c r="MT549"/>
  <c r="MZ549" s="1"/>
  <c r="MT547"/>
  <c r="MZ547" s="1"/>
  <c r="MT545"/>
  <c r="MZ545" s="1"/>
  <c r="MT543"/>
  <c r="MZ543" s="1"/>
  <c r="MT541"/>
  <c r="MZ541" s="1"/>
  <c r="MT539"/>
  <c r="MZ539" s="1"/>
  <c r="MT537"/>
  <c r="MZ537" s="1"/>
  <c r="NS561"/>
  <c r="NY561" s="1"/>
  <c r="NS557"/>
  <c r="NY557" s="1"/>
  <c r="NS553"/>
  <c r="NY553" s="1"/>
  <c r="NS548"/>
  <c r="NY548" s="1"/>
  <c r="NS546"/>
  <c r="NY546" s="1"/>
  <c r="NS544"/>
  <c r="NY544" s="1"/>
  <c r="NS542"/>
  <c r="NY542" s="1"/>
  <c r="NS540"/>
  <c r="NY540" s="1"/>
  <c r="NS538"/>
  <c r="NY538" s="1"/>
  <c r="NS536"/>
  <c r="NY536" s="1"/>
  <c r="NS558"/>
  <c r="NY558" s="1"/>
  <c r="NS554"/>
  <c r="NY554" s="1"/>
  <c r="NS559"/>
  <c r="NY559" s="1"/>
  <c r="NS555"/>
  <c r="NY555" s="1"/>
  <c r="NS549"/>
  <c r="NY549" s="1"/>
  <c r="NS547"/>
  <c r="NY547" s="1"/>
  <c r="NS545"/>
  <c r="NY545" s="1"/>
  <c r="NS543"/>
  <c r="NY543" s="1"/>
  <c r="NS541"/>
  <c r="NY541" s="1"/>
  <c r="NS539"/>
  <c r="NY539" s="1"/>
  <c r="NS537"/>
  <c r="NY537" s="1"/>
  <c r="NS560"/>
  <c r="NY560" s="1"/>
  <c r="NS556"/>
  <c r="NY556" s="1"/>
  <c r="NS552"/>
  <c r="NY552" s="1"/>
  <c r="PF549"/>
  <c r="PL549" s="1"/>
  <c r="PF547"/>
  <c r="PL547" s="1"/>
  <c r="PF545"/>
  <c r="PL545" s="1"/>
  <c r="PF543"/>
  <c r="PL543" s="1"/>
  <c r="PF541"/>
  <c r="PL541" s="1"/>
  <c r="PF539"/>
  <c r="PL539" s="1"/>
  <c r="PF537"/>
  <c r="PL537" s="1"/>
  <c r="PF548"/>
  <c r="PL548" s="1"/>
  <c r="PF546"/>
  <c r="PL546" s="1"/>
  <c r="PF544"/>
  <c r="PL544" s="1"/>
  <c r="PF542"/>
  <c r="PL542" s="1"/>
  <c r="PF540"/>
  <c r="PL540" s="1"/>
  <c r="PF538"/>
  <c r="PL538" s="1"/>
  <c r="PF536"/>
  <c r="PL536" s="1"/>
  <c r="PY548"/>
  <c r="QE548" s="1"/>
  <c r="PY546"/>
  <c r="QE546" s="1"/>
  <c r="PY544"/>
  <c r="QE544" s="1"/>
  <c r="PY542"/>
  <c r="QE542" s="1"/>
  <c r="PY540"/>
  <c r="QE540" s="1"/>
  <c r="PY538"/>
  <c r="QE538" s="1"/>
  <c r="PY549"/>
  <c r="QE549" s="1"/>
  <c r="PY547"/>
  <c r="QE547" s="1"/>
  <c r="PY545"/>
  <c r="QE545" s="1"/>
  <c r="PY543"/>
  <c r="QE543" s="1"/>
  <c r="PY541"/>
  <c r="QE541" s="1"/>
  <c r="PY539"/>
  <c r="QE539" s="1"/>
  <c r="PY537"/>
  <c r="QE537" s="1"/>
  <c r="PY536"/>
  <c r="QE536" s="1"/>
  <c r="QU548"/>
  <c r="RA548" s="1"/>
  <c r="QU546"/>
  <c r="RA546" s="1"/>
  <c r="QU544"/>
  <c r="RA544" s="1"/>
  <c r="QU542"/>
  <c r="RA542" s="1"/>
  <c r="QU540"/>
  <c r="RA540" s="1"/>
  <c r="QU538"/>
  <c r="RA538" s="1"/>
  <c r="QU536"/>
  <c r="RA536" s="1"/>
  <c r="QU549"/>
  <c r="RA549" s="1"/>
  <c r="QU547"/>
  <c r="RA547" s="1"/>
  <c r="QU545"/>
  <c r="RA545" s="1"/>
  <c r="QU543"/>
  <c r="RA543" s="1"/>
  <c r="QU541"/>
  <c r="RA541" s="1"/>
  <c r="QU539"/>
  <c r="RA539" s="1"/>
  <c r="QU537"/>
  <c r="RA537" s="1"/>
  <c r="SN558"/>
  <c r="ST558" s="1"/>
  <c r="SN554"/>
  <c r="ST554" s="1"/>
  <c r="SN561"/>
  <c r="ST561" s="1"/>
  <c r="SN557"/>
  <c r="ST557" s="1"/>
  <c r="SN553"/>
  <c r="ST553" s="1"/>
  <c r="SN548"/>
  <c r="ST548" s="1"/>
  <c r="SN546"/>
  <c r="ST546" s="1"/>
  <c r="SN544"/>
  <c r="ST544" s="1"/>
  <c r="SN542"/>
  <c r="ST542" s="1"/>
  <c r="SN540"/>
  <c r="ST540" s="1"/>
  <c r="SN538"/>
  <c r="ST538" s="1"/>
  <c r="SN536"/>
  <c r="ST536" s="1"/>
  <c r="SN560"/>
  <c r="ST560" s="1"/>
  <c r="SN556"/>
  <c r="ST556" s="1"/>
  <c r="SN552"/>
  <c r="ST552" s="1"/>
  <c r="SN559"/>
  <c r="ST559" s="1"/>
  <c r="SN555"/>
  <c r="ST555" s="1"/>
  <c r="SN549"/>
  <c r="ST549" s="1"/>
  <c r="SN547"/>
  <c r="ST547" s="1"/>
  <c r="SN545"/>
  <c r="ST545" s="1"/>
  <c r="SN543"/>
  <c r="ST543" s="1"/>
  <c r="SN541"/>
  <c r="ST541" s="1"/>
  <c r="SN539"/>
  <c r="ST539" s="1"/>
  <c r="SN537"/>
  <c r="ST537" s="1"/>
  <c r="AUQ548"/>
  <c r="AUW548" s="1"/>
  <c r="AUQ546"/>
  <c r="AUW546" s="1"/>
  <c r="AUQ544"/>
  <c r="AUW544" s="1"/>
  <c r="AUQ542"/>
  <c r="AUW542" s="1"/>
  <c r="AUQ540"/>
  <c r="AUW540" s="1"/>
  <c r="AUQ538"/>
  <c r="AUW538" s="1"/>
  <c r="AUQ536"/>
  <c r="AUW536" s="1"/>
  <c r="AUQ549"/>
  <c r="AUW549" s="1"/>
  <c r="AUQ547"/>
  <c r="AUW547" s="1"/>
  <c r="AUQ545"/>
  <c r="AUW545" s="1"/>
  <c r="AUQ543"/>
  <c r="AUW543" s="1"/>
  <c r="AUQ541"/>
  <c r="AUW541" s="1"/>
  <c r="AUQ539"/>
  <c r="AUW539" s="1"/>
  <c r="AUQ537"/>
  <c r="AUW537" s="1"/>
  <c r="AQP549"/>
  <c r="AQV549" s="1"/>
  <c r="AQP547"/>
  <c r="AQV547" s="1"/>
  <c r="AQP545"/>
  <c r="AQV545" s="1"/>
  <c r="AQP543"/>
  <c r="AQV543" s="1"/>
  <c r="AQP541"/>
  <c r="AQV541" s="1"/>
  <c r="AQP539"/>
  <c r="AQV539" s="1"/>
  <c r="AQP537"/>
  <c r="AQV537" s="1"/>
  <c r="AQP548"/>
  <c r="AQV548" s="1"/>
  <c r="AQP546"/>
  <c r="AQV546" s="1"/>
  <c r="AQP544"/>
  <c r="AQV544" s="1"/>
  <c r="AQP542"/>
  <c r="AQV542" s="1"/>
  <c r="AQP540"/>
  <c r="AQV540" s="1"/>
  <c r="AQP538"/>
  <c r="AQV538" s="1"/>
  <c r="AQP536"/>
  <c r="AQV536" s="1"/>
  <c r="AMO549"/>
  <c r="AMU549" s="1"/>
  <c r="AMO547"/>
  <c r="AMU547" s="1"/>
  <c r="AMO545"/>
  <c r="AMU545" s="1"/>
  <c r="AMO543"/>
  <c r="AMU543" s="1"/>
  <c r="AMO541"/>
  <c r="AMU541" s="1"/>
  <c r="AMO539"/>
  <c r="AMU539" s="1"/>
  <c r="AMO537"/>
  <c r="AMU537" s="1"/>
  <c r="AMO548"/>
  <c r="AMU548" s="1"/>
  <c r="AMO546"/>
  <c r="AMU546" s="1"/>
  <c r="AMO544"/>
  <c r="AMU544" s="1"/>
  <c r="AMO542"/>
  <c r="AMU542" s="1"/>
  <c r="AMO540"/>
  <c r="AMU540" s="1"/>
  <c r="AMO538"/>
  <c r="AMU538" s="1"/>
  <c r="AMO536"/>
  <c r="AMU536" s="1"/>
  <c r="AKD548"/>
  <c r="AKJ548" s="1"/>
  <c r="AKD546"/>
  <c r="AKJ546" s="1"/>
  <c r="AKD544"/>
  <c r="AKJ544" s="1"/>
  <c r="AKD542"/>
  <c r="AKJ542" s="1"/>
  <c r="AKD540"/>
  <c r="AKJ540" s="1"/>
  <c r="AKD538"/>
  <c r="AKJ538" s="1"/>
  <c r="AKD536"/>
  <c r="AKJ536" s="1"/>
  <c r="AKD549"/>
  <c r="AKJ549" s="1"/>
  <c r="AKD545"/>
  <c r="AKJ545" s="1"/>
  <c r="AKD541"/>
  <c r="AKJ541" s="1"/>
  <c r="AKD537"/>
  <c r="AKJ537" s="1"/>
  <c r="AKD547"/>
  <c r="AKJ547" s="1"/>
  <c r="AKD543"/>
  <c r="AKJ543" s="1"/>
  <c r="AKD539"/>
  <c r="AKJ539" s="1"/>
  <c r="AIN548"/>
  <c r="AIT548" s="1"/>
  <c r="AIN546"/>
  <c r="AIT546" s="1"/>
  <c r="AIN544"/>
  <c r="AIT544" s="1"/>
  <c r="AIN542"/>
  <c r="AIT542" s="1"/>
  <c r="AIN540"/>
  <c r="AIT540" s="1"/>
  <c r="AIN538"/>
  <c r="AIT538" s="1"/>
  <c r="AIN549"/>
  <c r="AIT549" s="1"/>
  <c r="AIN547"/>
  <c r="AIT547" s="1"/>
  <c r="AIN545"/>
  <c r="AIT545" s="1"/>
  <c r="AIN543"/>
  <c r="AIT543" s="1"/>
  <c r="AIN541"/>
  <c r="AIT541" s="1"/>
  <c r="AIN539"/>
  <c r="AIT539" s="1"/>
  <c r="AIN537"/>
  <c r="AIT537" s="1"/>
  <c r="AIN536"/>
  <c r="AIT536" s="1"/>
  <c r="YV548"/>
  <c r="ZB548" s="1"/>
  <c r="YV546"/>
  <c r="ZB546" s="1"/>
  <c r="YV544"/>
  <c r="ZB544" s="1"/>
  <c r="YV542"/>
  <c r="ZB542" s="1"/>
  <c r="YV540"/>
  <c r="ZB540" s="1"/>
  <c r="YV538"/>
  <c r="ZB538" s="1"/>
  <c r="YV549"/>
  <c r="ZB549" s="1"/>
  <c r="YV547"/>
  <c r="ZB547" s="1"/>
  <c r="YV545"/>
  <c r="ZB545" s="1"/>
  <c r="YV543"/>
  <c r="ZB543" s="1"/>
  <c r="YV541"/>
  <c r="ZB541" s="1"/>
  <c r="YV539"/>
  <c r="ZB539" s="1"/>
  <c r="YV537"/>
  <c r="ZB537" s="1"/>
  <c r="YV536"/>
  <c r="ZB536" s="1"/>
  <c r="UU548"/>
  <c r="VA548" s="1"/>
  <c r="UU546"/>
  <c r="VA546" s="1"/>
  <c r="UU544"/>
  <c r="VA544" s="1"/>
  <c r="UU542"/>
  <c r="VA542" s="1"/>
  <c r="UU540"/>
  <c r="VA540" s="1"/>
  <c r="UU538"/>
  <c r="VA538" s="1"/>
  <c r="UU536"/>
  <c r="VA536" s="1"/>
  <c r="UU549"/>
  <c r="VA549" s="1"/>
  <c r="UU547"/>
  <c r="VA547" s="1"/>
  <c r="UU545"/>
  <c r="VA545" s="1"/>
  <c r="UU543"/>
  <c r="VA543" s="1"/>
  <c r="UU541"/>
  <c r="VA541" s="1"/>
  <c r="UU539"/>
  <c r="VA539" s="1"/>
  <c r="UU537"/>
  <c r="VA537" s="1"/>
  <c r="ABG548"/>
  <c r="ABM548" s="1"/>
  <c r="ABG546"/>
  <c r="ABM546" s="1"/>
  <c r="ABG544"/>
  <c r="ABM544" s="1"/>
  <c r="ABG542"/>
  <c r="ABM542" s="1"/>
  <c r="ABG540"/>
  <c r="ABM540" s="1"/>
  <c r="ABG538"/>
  <c r="ABM538" s="1"/>
  <c r="ABG549"/>
  <c r="ABM549" s="1"/>
  <c r="ABG547"/>
  <c r="ABM547" s="1"/>
  <c r="ABG545"/>
  <c r="ABM545" s="1"/>
  <c r="ABG543"/>
  <c r="ABM543" s="1"/>
  <c r="ABG541"/>
  <c r="ABM541" s="1"/>
  <c r="ABG539"/>
  <c r="ABM539" s="1"/>
  <c r="ABG537"/>
  <c r="ABM537" s="1"/>
  <c r="ABG536"/>
  <c r="ABM536" s="1"/>
  <c r="TZ548"/>
  <c r="UF548" s="1"/>
  <c r="TZ546"/>
  <c r="UF546" s="1"/>
  <c r="TZ544"/>
  <c r="UF544" s="1"/>
  <c r="TZ542"/>
  <c r="UF542" s="1"/>
  <c r="TZ540"/>
  <c r="UF540" s="1"/>
  <c r="TZ538"/>
  <c r="UF538" s="1"/>
  <c r="TZ536"/>
  <c r="UF536" s="1"/>
  <c r="TZ549"/>
  <c r="UF549" s="1"/>
  <c r="TZ547"/>
  <c r="UF547" s="1"/>
  <c r="TZ545"/>
  <c r="UF545" s="1"/>
  <c r="TZ543"/>
  <c r="UF543" s="1"/>
  <c r="TZ541"/>
  <c r="UF541" s="1"/>
  <c r="TZ539"/>
  <c r="UF539" s="1"/>
  <c r="TZ537"/>
  <c r="UF537" s="1"/>
  <c r="ATX549"/>
  <c r="AUD549" s="1"/>
  <c r="ATX547"/>
  <c r="AUD547" s="1"/>
  <c r="ATX545"/>
  <c r="AUD545" s="1"/>
  <c r="ATX543"/>
  <c r="AUD543" s="1"/>
  <c r="ATX541"/>
  <c r="AUD541" s="1"/>
  <c r="ATX539"/>
  <c r="AUD539" s="1"/>
  <c r="ATX537"/>
  <c r="AUD537" s="1"/>
  <c r="ATX548"/>
  <c r="AUD548" s="1"/>
  <c r="ATX546"/>
  <c r="AUD546" s="1"/>
  <c r="ATX544"/>
  <c r="AUD544" s="1"/>
  <c r="ATX542"/>
  <c r="AUD542" s="1"/>
  <c r="ATX540"/>
  <c r="AUD540" s="1"/>
  <c r="ATX538"/>
  <c r="AUD538" s="1"/>
  <c r="ATX536"/>
  <c r="AUD536" s="1"/>
  <c r="APW548"/>
  <c r="AQC548" s="1"/>
  <c r="APW546"/>
  <c r="AQC546" s="1"/>
  <c r="APW544"/>
  <c r="AQC544" s="1"/>
  <c r="APW542"/>
  <c r="AQC542" s="1"/>
  <c r="APW540"/>
  <c r="AQC540" s="1"/>
  <c r="APW538"/>
  <c r="AQC538" s="1"/>
  <c r="APW549"/>
  <c r="AQC549" s="1"/>
  <c r="APW547"/>
  <c r="AQC547" s="1"/>
  <c r="APW545"/>
  <c r="AQC545" s="1"/>
  <c r="APW543"/>
  <c r="AQC543" s="1"/>
  <c r="APW541"/>
  <c r="AQC541" s="1"/>
  <c r="APW539"/>
  <c r="AQC539" s="1"/>
  <c r="APW537"/>
  <c r="AQC537" s="1"/>
  <c r="APW536"/>
  <c r="AQC536" s="1"/>
  <c r="ALV548"/>
  <c r="AMB548" s="1"/>
  <c r="ALV546"/>
  <c r="AMB546" s="1"/>
  <c r="ALV544"/>
  <c r="AMB544" s="1"/>
  <c r="ALV542"/>
  <c r="AMB542" s="1"/>
  <c r="ALV540"/>
  <c r="AMB540" s="1"/>
  <c r="ALV538"/>
  <c r="AMB538" s="1"/>
  <c r="ALV549"/>
  <c r="AMB549" s="1"/>
  <c r="ALV547"/>
  <c r="AMB547" s="1"/>
  <c r="ALV545"/>
  <c r="AMB545" s="1"/>
  <c r="ALV543"/>
  <c r="AMB543" s="1"/>
  <c r="ALV541"/>
  <c r="AMB541" s="1"/>
  <c r="ALV539"/>
  <c r="AMB539" s="1"/>
  <c r="ALV537"/>
  <c r="AMB537" s="1"/>
  <c r="ALV536"/>
  <c r="AMB536" s="1"/>
  <c r="AHU549"/>
  <c r="AIA549" s="1"/>
  <c r="AHU547"/>
  <c r="AIA547" s="1"/>
  <c r="AHU545"/>
  <c r="AIA545" s="1"/>
  <c r="AHU543"/>
  <c r="AIA543" s="1"/>
  <c r="AHU541"/>
  <c r="AIA541" s="1"/>
  <c r="AHU539"/>
  <c r="AIA539" s="1"/>
  <c r="AHU537"/>
  <c r="AIA537" s="1"/>
  <c r="AHU536"/>
  <c r="AIA536" s="1"/>
  <c r="AHU548"/>
  <c r="AIA548" s="1"/>
  <c r="AHU546"/>
  <c r="AIA546" s="1"/>
  <c r="AHU544"/>
  <c r="AIA544" s="1"/>
  <c r="AHU542"/>
  <c r="AIA542" s="1"/>
  <c r="AHU540"/>
  <c r="AIA540" s="1"/>
  <c r="AHU538"/>
  <c r="AIA538" s="1"/>
  <c r="AGE549"/>
  <c r="AGK549" s="1"/>
  <c r="AGE547"/>
  <c r="AGK547" s="1"/>
  <c r="AGE545"/>
  <c r="AGK545" s="1"/>
  <c r="AGE543"/>
  <c r="AGK543" s="1"/>
  <c r="AGE541"/>
  <c r="AGK541" s="1"/>
  <c r="AGE539"/>
  <c r="AGK539" s="1"/>
  <c r="AGE537"/>
  <c r="AGK537" s="1"/>
  <c r="AGE536"/>
  <c r="AGK536" s="1"/>
  <c r="AGE548"/>
  <c r="AGK548" s="1"/>
  <c r="AGE546"/>
  <c r="AGK546" s="1"/>
  <c r="AGE544"/>
  <c r="AGK544" s="1"/>
  <c r="AGE542"/>
  <c r="AGK542" s="1"/>
  <c r="AGE540"/>
  <c r="AGK540" s="1"/>
  <c r="AGE538"/>
  <c r="AGK538" s="1"/>
  <c r="YX549"/>
  <c r="ZD549" s="1"/>
  <c r="YX547"/>
  <c r="ZD547" s="1"/>
  <c r="YX545"/>
  <c r="ZD545" s="1"/>
  <c r="YX543"/>
  <c r="ZD543" s="1"/>
  <c r="YX541"/>
  <c r="ZD541" s="1"/>
  <c r="YX539"/>
  <c r="ZD539" s="1"/>
  <c r="YX537"/>
  <c r="ZD537" s="1"/>
  <c r="YX536"/>
  <c r="ZD536" s="1"/>
  <c r="YX548"/>
  <c r="ZD548" s="1"/>
  <c r="YX546"/>
  <c r="ZD546" s="1"/>
  <c r="YX544"/>
  <c r="ZD544" s="1"/>
  <c r="YX542"/>
  <c r="ZD542" s="1"/>
  <c r="YX540"/>
  <c r="ZD540" s="1"/>
  <c r="YX538"/>
  <c r="ZD538" s="1"/>
  <c r="UW548"/>
  <c r="VC548" s="1"/>
  <c r="UW546"/>
  <c r="VC546" s="1"/>
  <c r="UW544"/>
  <c r="VC544" s="1"/>
  <c r="UW542"/>
  <c r="VC542" s="1"/>
  <c r="UW540"/>
  <c r="VC540" s="1"/>
  <c r="UW538"/>
  <c r="VC538" s="1"/>
  <c r="UW536"/>
  <c r="VC536" s="1"/>
  <c r="UW549"/>
  <c r="VC549" s="1"/>
  <c r="UW547"/>
  <c r="VC547" s="1"/>
  <c r="UW545"/>
  <c r="VC545" s="1"/>
  <c r="UW543"/>
  <c r="VC543" s="1"/>
  <c r="UW541"/>
  <c r="VC541" s="1"/>
  <c r="UW539"/>
  <c r="VC539" s="1"/>
  <c r="UW537"/>
  <c r="VC537" s="1"/>
  <c r="AAN548"/>
  <c r="AAT548" s="1"/>
  <c r="AAN546"/>
  <c r="AAT546" s="1"/>
  <c r="AAN544"/>
  <c r="AAT544" s="1"/>
  <c r="AAN542"/>
  <c r="AAT542" s="1"/>
  <c r="AAN540"/>
  <c r="AAT540" s="1"/>
  <c r="AAN538"/>
  <c r="AAT538" s="1"/>
  <c r="AAN536"/>
  <c r="AAT536" s="1"/>
  <c r="AAN549"/>
  <c r="AAT549" s="1"/>
  <c r="AAN547"/>
  <c r="AAT547" s="1"/>
  <c r="AAN545"/>
  <c r="AAT545" s="1"/>
  <c r="AAN543"/>
  <c r="AAT543" s="1"/>
  <c r="AAN541"/>
  <c r="AAT541" s="1"/>
  <c r="AAN539"/>
  <c r="AAT539" s="1"/>
  <c r="AAN537"/>
  <c r="AAT537" s="1"/>
  <c r="KJ548"/>
  <c r="KP548" s="1"/>
  <c r="KJ546"/>
  <c r="KP546" s="1"/>
  <c r="KJ544"/>
  <c r="KP544" s="1"/>
  <c r="KJ542"/>
  <c r="KP542" s="1"/>
  <c r="KJ540"/>
  <c r="KP540" s="1"/>
  <c r="KJ538"/>
  <c r="KP538" s="1"/>
  <c r="KJ536"/>
  <c r="KP536" s="1"/>
  <c r="KJ549"/>
  <c r="KP549" s="1"/>
  <c r="KJ547"/>
  <c r="KP547" s="1"/>
  <c r="KJ545"/>
  <c r="KP545" s="1"/>
  <c r="KJ543"/>
  <c r="KP543" s="1"/>
  <c r="KJ541"/>
  <c r="KP541" s="1"/>
  <c r="KJ539"/>
  <c r="KP539" s="1"/>
  <c r="KJ537"/>
  <c r="KP537" s="1"/>
  <c r="LC548"/>
  <c r="LI548" s="1"/>
  <c r="LC546"/>
  <c r="LI546" s="1"/>
  <c r="LC544"/>
  <c r="LI544" s="1"/>
  <c r="LC542"/>
  <c r="LI542" s="1"/>
  <c r="LC540"/>
  <c r="LI540" s="1"/>
  <c r="LC538"/>
  <c r="LI538" s="1"/>
  <c r="LC536"/>
  <c r="LI536" s="1"/>
  <c r="LC549"/>
  <c r="LI549" s="1"/>
  <c r="LC547"/>
  <c r="LI547" s="1"/>
  <c r="LC545"/>
  <c r="LI545" s="1"/>
  <c r="LC543"/>
  <c r="LI543" s="1"/>
  <c r="LC541"/>
  <c r="LI541" s="1"/>
  <c r="LC539"/>
  <c r="LI539" s="1"/>
  <c r="LC537"/>
  <c r="LI537" s="1"/>
  <c r="MS548"/>
  <c r="MY548" s="1"/>
  <c r="MS546"/>
  <c r="MY546" s="1"/>
  <c r="MS544"/>
  <c r="MY544" s="1"/>
  <c r="MS542"/>
  <c r="MY542" s="1"/>
  <c r="MS540"/>
  <c r="MY540" s="1"/>
  <c r="MS538"/>
  <c r="MY538" s="1"/>
  <c r="MS536"/>
  <c r="MY536" s="1"/>
  <c r="MS549"/>
  <c r="MY549" s="1"/>
  <c r="MS547"/>
  <c r="MY547" s="1"/>
  <c r="MS545"/>
  <c r="MY545" s="1"/>
  <c r="MS543"/>
  <c r="MY543" s="1"/>
  <c r="MS541"/>
  <c r="MY541" s="1"/>
  <c r="MS539"/>
  <c r="MY539" s="1"/>
  <c r="MS537"/>
  <c r="MY537" s="1"/>
  <c r="PZ549"/>
  <c r="QF549" s="1"/>
  <c r="PZ547"/>
  <c r="QF547" s="1"/>
  <c r="PZ545"/>
  <c r="QF545" s="1"/>
  <c r="PZ543"/>
  <c r="QF543" s="1"/>
  <c r="PZ541"/>
  <c r="QF541" s="1"/>
  <c r="PZ539"/>
  <c r="QF539" s="1"/>
  <c r="PZ537"/>
  <c r="QF537" s="1"/>
  <c r="PZ548"/>
  <c r="QF548" s="1"/>
  <c r="PZ546"/>
  <c r="QF546" s="1"/>
  <c r="PZ544"/>
  <c r="QF544" s="1"/>
  <c r="PZ542"/>
  <c r="QF542" s="1"/>
  <c r="PZ540"/>
  <c r="QF540" s="1"/>
  <c r="PZ538"/>
  <c r="QF538" s="1"/>
  <c r="PZ536"/>
  <c r="QF536" s="1"/>
  <c r="RS558"/>
  <c r="RY558" s="1"/>
  <c r="RS554"/>
  <c r="RY554" s="1"/>
  <c r="RS561"/>
  <c r="RY561" s="1"/>
  <c r="RS557"/>
  <c r="RY557" s="1"/>
  <c r="RS553"/>
  <c r="RY553" s="1"/>
  <c r="RS548"/>
  <c r="RY548" s="1"/>
  <c r="RS546"/>
  <c r="RY546" s="1"/>
  <c r="RS544"/>
  <c r="RY544" s="1"/>
  <c r="RS542"/>
  <c r="RY542" s="1"/>
  <c r="RS540"/>
  <c r="RY540" s="1"/>
  <c r="RS538"/>
  <c r="RY538" s="1"/>
  <c r="RS536"/>
  <c r="RY536" s="1"/>
  <c r="RS560"/>
  <c r="RY560" s="1"/>
  <c r="RS556"/>
  <c r="RY556" s="1"/>
  <c r="RS552"/>
  <c r="RY552" s="1"/>
  <c r="RS559"/>
  <c r="RY559" s="1"/>
  <c r="RS555"/>
  <c r="RY555" s="1"/>
  <c r="RS549"/>
  <c r="RY549" s="1"/>
  <c r="RS547"/>
  <c r="RY547" s="1"/>
  <c r="RS545"/>
  <c r="RY545" s="1"/>
  <c r="RS543"/>
  <c r="RY543" s="1"/>
  <c r="RS541"/>
  <c r="RY541" s="1"/>
  <c r="RS539"/>
  <c r="RY539" s="1"/>
  <c r="RS537"/>
  <c r="RY537" s="1"/>
  <c r="ATW549"/>
  <c r="AUC549" s="1"/>
  <c r="ATW547"/>
  <c r="AUC547" s="1"/>
  <c r="ATW545"/>
  <c r="AUC545" s="1"/>
  <c r="ATW543"/>
  <c r="AUC543" s="1"/>
  <c r="ATW541"/>
  <c r="AUC541" s="1"/>
  <c r="ATW539"/>
  <c r="AUC539" s="1"/>
  <c r="ATW537"/>
  <c r="AUC537" s="1"/>
  <c r="ATW548"/>
  <c r="AUC548" s="1"/>
  <c r="ATW546"/>
  <c r="AUC546" s="1"/>
  <c r="ATW544"/>
  <c r="AUC544" s="1"/>
  <c r="ATW542"/>
  <c r="AUC542" s="1"/>
  <c r="ATW540"/>
  <c r="AUC540" s="1"/>
  <c r="ATW538"/>
  <c r="AUC538" s="1"/>
  <c r="ATW536"/>
  <c r="AUC536" s="1"/>
  <c r="AOF549"/>
  <c r="AOL549" s="1"/>
  <c r="AOF547"/>
  <c r="AOL547" s="1"/>
  <c r="AOF545"/>
  <c r="AOL545" s="1"/>
  <c r="AOF543"/>
  <c r="AOL543" s="1"/>
  <c r="AOF541"/>
  <c r="AOL541" s="1"/>
  <c r="AOF539"/>
  <c r="AOL539" s="1"/>
  <c r="AOF537"/>
  <c r="AOL537" s="1"/>
  <c r="AOF548"/>
  <c r="AOL548" s="1"/>
  <c r="AOF546"/>
  <c r="AOL546" s="1"/>
  <c r="AOF544"/>
  <c r="AOL544" s="1"/>
  <c r="AOF542"/>
  <c r="AOL542" s="1"/>
  <c r="AOF540"/>
  <c r="AOL540" s="1"/>
  <c r="AOF538"/>
  <c r="AOL538" s="1"/>
  <c r="AOF536"/>
  <c r="AOL536" s="1"/>
  <c r="ANK548"/>
  <c r="ANQ548" s="1"/>
  <c r="ANK546"/>
  <c r="ANQ546" s="1"/>
  <c r="ANK544"/>
  <c r="ANQ544" s="1"/>
  <c r="ANK542"/>
  <c r="ANQ542" s="1"/>
  <c r="ANK540"/>
  <c r="ANQ540" s="1"/>
  <c r="ANK538"/>
  <c r="ANQ538" s="1"/>
  <c r="ANK536"/>
  <c r="ANQ536" s="1"/>
  <c r="ANK549"/>
  <c r="ANQ549" s="1"/>
  <c r="ANK547"/>
  <c r="ANQ547" s="1"/>
  <c r="ANK545"/>
  <c r="ANQ545" s="1"/>
  <c r="ANK543"/>
  <c r="ANQ543" s="1"/>
  <c r="ANK541"/>
  <c r="ANQ541" s="1"/>
  <c r="ANK539"/>
  <c r="ANQ539" s="1"/>
  <c r="ANK537"/>
  <c r="ANQ537" s="1"/>
  <c r="ALU548"/>
  <c r="AMA548" s="1"/>
  <c r="ALU546"/>
  <c r="AMA546" s="1"/>
  <c r="ALU544"/>
  <c r="AMA544" s="1"/>
  <c r="ALU542"/>
  <c r="AMA542" s="1"/>
  <c r="ALU540"/>
  <c r="AMA540" s="1"/>
  <c r="ALU538"/>
  <c r="AMA538" s="1"/>
  <c r="ALU536"/>
  <c r="AMA536" s="1"/>
  <c r="ALU549"/>
  <c r="AMA549" s="1"/>
  <c r="ALU547"/>
  <c r="AMA547" s="1"/>
  <c r="ALU545"/>
  <c r="AMA545" s="1"/>
  <c r="ALU543"/>
  <c r="AMA543" s="1"/>
  <c r="ALU541"/>
  <c r="AMA541" s="1"/>
  <c r="ALU539"/>
  <c r="AMA539" s="1"/>
  <c r="ALU537"/>
  <c r="AMA537" s="1"/>
  <c r="AEN549"/>
  <c r="AET549" s="1"/>
  <c r="AEN547"/>
  <c r="AET547" s="1"/>
  <c r="AEN545"/>
  <c r="AET545" s="1"/>
  <c r="AEN543"/>
  <c r="AET543" s="1"/>
  <c r="AEN541"/>
  <c r="AET541" s="1"/>
  <c r="AEN539"/>
  <c r="AET539" s="1"/>
  <c r="AEN537"/>
  <c r="AET537" s="1"/>
  <c r="AEN548"/>
  <c r="AET548" s="1"/>
  <c r="AEN546"/>
  <c r="AET546" s="1"/>
  <c r="AEN544"/>
  <c r="AET544" s="1"/>
  <c r="AEN542"/>
  <c r="AET542" s="1"/>
  <c r="AEN540"/>
  <c r="AET540" s="1"/>
  <c r="AEN538"/>
  <c r="AET538" s="1"/>
  <c r="AEN536"/>
  <c r="AET536" s="1"/>
  <c r="ZR548"/>
  <c r="ZX548" s="1"/>
  <c r="ZR546"/>
  <c r="ZX546" s="1"/>
  <c r="ZR544"/>
  <c r="ZX544" s="1"/>
  <c r="ZR542"/>
  <c r="ZX542" s="1"/>
  <c r="ZR540"/>
  <c r="ZX540" s="1"/>
  <c r="ZR538"/>
  <c r="ZX538" s="1"/>
  <c r="ZR536"/>
  <c r="ZX536" s="1"/>
  <c r="ZR549"/>
  <c r="ZX549" s="1"/>
  <c r="ZR547"/>
  <c r="ZX547" s="1"/>
  <c r="ZR545"/>
  <c r="ZX545" s="1"/>
  <c r="ZR543"/>
  <c r="ZX543" s="1"/>
  <c r="ZR541"/>
  <c r="ZX541" s="1"/>
  <c r="ZR539"/>
  <c r="ZX539" s="1"/>
  <c r="ZR537"/>
  <c r="ZX537" s="1"/>
  <c r="AGY548"/>
  <c r="AHE548" s="1"/>
  <c r="AGY546"/>
  <c r="AHE546" s="1"/>
  <c r="AGY544"/>
  <c r="AHE544" s="1"/>
  <c r="AGY542"/>
  <c r="AHE542" s="1"/>
  <c r="AGY540"/>
  <c r="AHE540" s="1"/>
  <c r="AGY538"/>
  <c r="AHE538" s="1"/>
  <c r="AGY536"/>
  <c r="AHE536" s="1"/>
  <c r="AGY549"/>
  <c r="AHE549" s="1"/>
  <c r="AGY547"/>
  <c r="AHE547" s="1"/>
  <c r="AGY545"/>
  <c r="AHE545" s="1"/>
  <c r="AGY543"/>
  <c r="AHE543" s="1"/>
  <c r="AGY541"/>
  <c r="AHE541" s="1"/>
  <c r="AGY539"/>
  <c r="AHE539" s="1"/>
  <c r="AGY537"/>
  <c r="AHE537" s="1"/>
  <c r="YW549"/>
  <c r="ZC549" s="1"/>
  <c r="YW547"/>
  <c r="ZC547" s="1"/>
  <c r="YW545"/>
  <c r="ZC545" s="1"/>
  <c r="YW543"/>
  <c r="ZC543" s="1"/>
  <c r="YW541"/>
  <c r="ZC541" s="1"/>
  <c r="YW539"/>
  <c r="ZC539" s="1"/>
  <c r="YW537"/>
  <c r="ZC537" s="1"/>
  <c r="YW548"/>
  <c r="ZC548" s="1"/>
  <c r="YW546"/>
  <c r="ZC546" s="1"/>
  <c r="YW544"/>
  <c r="ZC544" s="1"/>
  <c r="YW542"/>
  <c r="ZC542" s="1"/>
  <c r="YW540"/>
  <c r="ZC540" s="1"/>
  <c r="YW538"/>
  <c r="ZC538" s="1"/>
  <c r="YW536"/>
  <c r="ZC536" s="1"/>
  <c r="UV548"/>
  <c r="VB548" s="1"/>
  <c r="UV546"/>
  <c r="VB546" s="1"/>
  <c r="UV544"/>
  <c r="VB544" s="1"/>
  <c r="UV542"/>
  <c r="VB542" s="1"/>
  <c r="UV540"/>
  <c r="VB540" s="1"/>
  <c r="UV538"/>
  <c r="VB538" s="1"/>
  <c r="UV536"/>
  <c r="VB536" s="1"/>
  <c r="UV549"/>
  <c r="VB549" s="1"/>
  <c r="UV547"/>
  <c r="VB547" s="1"/>
  <c r="UV545"/>
  <c r="VB545" s="1"/>
  <c r="UV543"/>
  <c r="VB543" s="1"/>
  <c r="UV541"/>
  <c r="VB541" s="1"/>
  <c r="UV539"/>
  <c r="VB539" s="1"/>
  <c r="UV537"/>
  <c r="VB537" s="1"/>
  <c r="ATZ561"/>
  <c r="AUF561" s="1"/>
  <c r="ATZ557"/>
  <c r="AUF557" s="1"/>
  <c r="ATZ553"/>
  <c r="AUF553" s="1"/>
  <c r="ATZ548"/>
  <c r="AUF548" s="1"/>
  <c r="ATZ546"/>
  <c r="AUF546" s="1"/>
  <c r="ATZ544"/>
  <c r="AUF544" s="1"/>
  <c r="ATZ542"/>
  <c r="AUF542" s="1"/>
  <c r="ATZ540"/>
  <c r="AUF540" s="1"/>
  <c r="ATZ538"/>
  <c r="AUF538" s="1"/>
  <c r="ATZ536"/>
  <c r="AUF536" s="1"/>
  <c r="ATZ558"/>
  <c r="AUF558" s="1"/>
  <c r="ATZ554"/>
  <c r="AUF554" s="1"/>
  <c r="ATZ559"/>
  <c r="AUF559" s="1"/>
  <c r="ATZ555"/>
  <c r="AUF555" s="1"/>
  <c r="ATZ549"/>
  <c r="AUF549" s="1"/>
  <c r="ATZ547"/>
  <c r="AUF547" s="1"/>
  <c r="ATZ545"/>
  <c r="AUF545" s="1"/>
  <c r="ATZ543"/>
  <c r="AUF543" s="1"/>
  <c r="ATZ541"/>
  <c r="AUF541" s="1"/>
  <c r="ATZ539"/>
  <c r="AUF539" s="1"/>
  <c r="ATZ537"/>
  <c r="AUF537" s="1"/>
  <c r="ATZ560"/>
  <c r="AUF560" s="1"/>
  <c r="ATZ556"/>
  <c r="AUF556" s="1"/>
  <c r="ATZ552"/>
  <c r="AUF552" s="1"/>
  <c r="IS548"/>
  <c r="IY548" s="1"/>
  <c r="IS546"/>
  <c r="IY546" s="1"/>
  <c r="IS544"/>
  <c r="IY544" s="1"/>
  <c r="IS542"/>
  <c r="IY542" s="1"/>
  <c r="IS540"/>
  <c r="IY540" s="1"/>
  <c r="IS538"/>
  <c r="IY538" s="1"/>
  <c r="IS536"/>
  <c r="IY536" s="1"/>
  <c r="IS549"/>
  <c r="IY549" s="1"/>
  <c r="IS547"/>
  <c r="IY547" s="1"/>
  <c r="IS545"/>
  <c r="IY545" s="1"/>
  <c r="IS543"/>
  <c r="IY543" s="1"/>
  <c r="IS541"/>
  <c r="IY541" s="1"/>
  <c r="IS539"/>
  <c r="IY539" s="1"/>
  <c r="IS537"/>
  <c r="IY537" s="1"/>
  <c r="KI548"/>
  <c r="KO548" s="1"/>
  <c r="KI546"/>
  <c r="KO546" s="1"/>
  <c r="KI544"/>
  <c r="KO544" s="1"/>
  <c r="KI542"/>
  <c r="KO542" s="1"/>
  <c r="KI540"/>
  <c r="KO540" s="1"/>
  <c r="KI538"/>
  <c r="KO538" s="1"/>
  <c r="KI536"/>
  <c r="KO536" s="1"/>
  <c r="KI549"/>
  <c r="KO549" s="1"/>
  <c r="KI547"/>
  <c r="KO547" s="1"/>
  <c r="KI545"/>
  <c r="KO545" s="1"/>
  <c r="KI543"/>
  <c r="KO543" s="1"/>
  <c r="KI541"/>
  <c r="KO541" s="1"/>
  <c r="KI539"/>
  <c r="KO539" s="1"/>
  <c r="KI537"/>
  <c r="KO537" s="1"/>
  <c r="PD549"/>
  <c r="PJ549" s="1"/>
  <c r="PD547"/>
  <c r="PJ547" s="1"/>
  <c r="PD545"/>
  <c r="PJ545" s="1"/>
  <c r="PD543"/>
  <c r="PJ543" s="1"/>
  <c r="PD541"/>
  <c r="PJ541" s="1"/>
  <c r="PD539"/>
  <c r="PJ539" s="1"/>
  <c r="PD537"/>
  <c r="PJ537" s="1"/>
  <c r="PD548"/>
  <c r="PJ548" s="1"/>
  <c r="PD546"/>
  <c r="PJ546" s="1"/>
  <c r="PD544"/>
  <c r="PJ544" s="1"/>
  <c r="PD542"/>
  <c r="PJ542" s="1"/>
  <c r="PD540"/>
  <c r="PJ540" s="1"/>
  <c r="PD538"/>
  <c r="PJ538" s="1"/>
  <c r="PD536"/>
  <c r="PJ536" s="1"/>
  <c r="RP549"/>
  <c r="RV549" s="1"/>
  <c r="RP547"/>
  <c r="RV547" s="1"/>
  <c r="RP545"/>
  <c r="RV545" s="1"/>
  <c r="RP543"/>
  <c r="RV543" s="1"/>
  <c r="RP541"/>
  <c r="RV541" s="1"/>
  <c r="RP539"/>
  <c r="RV539" s="1"/>
  <c r="RP537"/>
  <c r="RV537" s="1"/>
  <c r="RP548"/>
  <c r="RV548" s="1"/>
  <c r="RP546"/>
  <c r="RV546" s="1"/>
  <c r="RP544"/>
  <c r="RV544" s="1"/>
  <c r="RP542"/>
  <c r="RV542" s="1"/>
  <c r="RP540"/>
  <c r="RV540" s="1"/>
  <c r="RP538"/>
  <c r="RV538" s="1"/>
  <c r="RP536"/>
  <c r="RV536" s="1"/>
  <c r="ZN563"/>
  <c r="ZT564" s="1"/>
  <c r="AQN563"/>
  <c r="AQT564" s="1"/>
  <c r="AIL563"/>
  <c r="AIR564" s="1"/>
  <c r="TX563"/>
  <c r="UD564" s="1"/>
  <c r="ADO563"/>
  <c r="ADU564" s="1"/>
  <c r="AJF563"/>
  <c r="AJL564" s="1"/>
  <c r="AKX563"/>
  <c r="ALD564" s="1"/>
  <c r="AFG563"/>
  <c r="AFM564" s="1"/>
  <c r="XZ563"/>
  <c r="YF564" s="1"/>
  <c r="ARI563"/>
  <c r="ARO564" s="1"/>
  <c r="JJ563"/>
  <c r="JP564" s="1"/>
  <c r="KG563"/>
  <c r="KM564" s="1"/>
  <c r="KZ563"/>
  <c r="LF564" s="1"/>
  <c r="NK563"/>
  <c r="NQ564" s="1"/>
  <c r="CK554"/>
  <c r="CQ554" s="1"/>
  <c r="CK557"/>
  <c r="CQ557" s="1"/>
  <c r="CK548"/>
  <c r="CQ548" s="1"/>
  <c r="CK544"/>
  <c r="CQ544" s="1"/>
  <c r="CK540"/>
  <c r="CQ540" s="1"/>
  <c r="HU563"/>
  <c r="IA564" s="1"/>
  <c r="BL539"/>
  <c r="BR539" s="1"/>
  <c r="BL543"/>
  <c r="BR543" s="1"/>
  <c r="BL547"/>
  <c r="BR547" s="1"/>
  <c r="BL536"/>
  <c r="BR536" s="1"/>
  <c r="BL540"/>
  <c r="BR540" s="1"/>
  <c r="BL544"/>
  <c r="BR544" s="1"/>
  <c r="XI536"/>
  <c r="XO536" s="1"/>
  <c r="XI540"/>
  <c r="XO540" s="1"/>
  <c r="XI544"/>
  <c r="XO544" s="1"/>
  <c r="XI548"/>
  <c r="XO548" s="1"/>
  <c r="XI557"/>
  <c r="XO557" s="1"/>
  <c r="XI554"/>
  <c r="XO554" s="1"/>
  <c r="XK536"/>
  <c r="XQ536" s="1"/>
  <c r="XK538"/>
  <c r="XQ538" s="1"/>
  <c r="XK540"/>
  <c r="XQ540" s="1"/>
  <c r="XK542"/>
  <c r="XQ542" s="1"/>
  <c r="XK544"/>
  <c r="XQ544" s="1"/>
  <c r="XK546"/>
  <c r="XQ546" s="1"/>
  <c r="XK548"/>
  <c r="XQ548" s="1"/>
  <c r="XK553"/>
  <c r="XQ553" s="1"/>
  <c r="XK557"/>
  <c r="XQ557" s="1"/>
  <c r="XK561"/>
  <c r="XQ561" s="1"/>
  <c r="XK554"/>
  <c r="XQ554" s="1"/>
  <c r="AEJ563"/>
  <c r="AEP564" s="1"/>
  <c r="ABY563"/>
  <c r="ACE564" s="1"/>
  <c r="VM563"/>
  <c r="VS564" s="1"/>
  <c r="ATS563"/>
  <c r="ATY564" s="1"/>
  <c r="TW563"/>
  <c r="UC564" s="1"/>
  <c r="AOD563"/>
  <c r="AOJ564" s="1"/>
  <c r="AGW563"/>
  <c r="AHC564" s="1"/>
  <c r="PC563"/>
  <c r="PI564" s="1"/>
  <c r="ASY563"/>
  <c r="ATE564" s="1"/>
  <c r="ASD563"/>
  <c r="ASJ564" s="1"/>
  <c r="AOX563"/>
  <c r="APD564" s="1"/>
  <c r="ALR563"/>
  <c r="ALX564" s="1"/>
  <c r="AHQ563"/>
  <c r="AHW564" s="1"/>
  <c r="XD563"/>
  <c r="XJ564" s="1"/>
  <c r="AEK563"/>
  <c r="AEQ564" s="1"/>
  <c r="ZO563"/>
  <c r="ZU564" s="1"/>
  <c r="IO563"/>
  <c r="IU564" s="1"/>
  <c r="JL563"/>
  <c r="JR564" s="1"/>
  <c r="KE563"/>
  <c r="KK564" s="1"/>
  <c r="MQ563"/>
  <c r="MW564" s="1"/>
  <c r="RN563"/>
  <c r="RT564" s="1"/>
  <c r="TD563"/>
  <c r="TJ564" s="1"/>
  <c r="AFZ563"/>
  <c r="AGF564" s="1"/>
  <c r="ACT563"/>
  <c r="ACZ564" s="1"/>
  <c r="WH563"/>
  <c r="WN564" s="1"/>
  <c r="UR563"/>
  <c r="UX564" s="1"/>
  <c r="APT563"/>
  <c r="APZ564" s="1"/>
  <c r="ANI563"/>
  <c r="ANO564" s="1"/>
  <c r="AMN563"/>
  <c r="AMT564" s="1"/>
  <c r="ACV563"/>
  <c r="ADB564" s="1"/>
  <c r="WJ563"/>
  <c r="WP564" s="1"/>
  <c r="AKV563"/>
  <c r="ALB564" s="1"/>
  <c r="AGU563"/>
  <c r="AHA564" s="1"/>
  <c r="AAI563"/>
  <c r="AAO564" s="1"/>
  <c r="AFE563"/>
  <c r="AFK564" s="1"/>
  <c r="XX563"/>
  <c r="YD564" s="1"/>
  <c r="AUP563"/>
  <c r="AUV564" s="1"/>
  <c r="AOY563"/>
  <c r="APE564" s="1"/>
  <c r="AQO563"/>
  <c r="AQU564" s="1"/>
  <c r="AJH563"/>
  <c r="AJN564" s="1"/>
  <c r="AAK563"/>
  <c r="AAQ564" s="1"/>
  <c r="JK563"/>
  <c r="JQ564" s="1"/>
  <c r="PV563"/>
  <c r="QB564" s="1"/>
  <c r="SG563"/>
  <c r="SM564" s="1"/>
  <c r="APS563"/>
  <c r="APY564" s="1"/>
  <c r="ANH563"/>
  <c r="ANN564" s="1"/>
  <c r="AJG563"/>
  <c r="AJM564" s="1"/>
  <c r="AFF563"/>
  <c r="AFL564" s="1"/>
  <c r="XY563"/>
  <c r="YE564" s="1"/>
  <c r="AGA563"/>
  <c r="AGG564" s="1"/>
  <c r="AAJ563"/>
  <c r="AAP564" s="1"/>
  <c r="IP563"/>
  <c r="IV564" s="1"/>
  <c r="LV563"/>
  <c r="MB564" s="1"/>
  <c r="MP563"/>
  <c r="MV564" s="1"/>
  <c r="RL563"/>
  <c r="RR564" s="1"/>
  <c r="CK558"/>
  <c r="CQ558" s="1"/>
  <c r="CK556"/>
  <c r="CQ556" s="1"/>
  <c r="CK559"/>
  <c r="CQ559" s="1"/>
  <c r="CK549"/>
  <c r="CQ549" s="1"/>
  <c r="CK545"/>
  <c r="CQ545" s="1"/>
  <c r="CK541"/>
  <c r="CQ541" s="1"/>
  <c r="CK537"/>
  <c r="CQ537" s="1"/>
  <c r="CK560"/>
  <c r="CQ560" s="1"/>
  <c r="CK552"/>
  <c r="CQ552" s="1"/>
  <c r="CK555"/>
  <c r="CQ555" s="1"/>
  <c r="CK547"/>
  <c r="CQ547" s="1"/>
  <c r="CK543"/>
  <c r="CQ543" s="1"/>
  <c r="CK539"/>
  <c r="CQ539" s="1"/>
  <c r="CD563"/>
  <c r="CJ564" s="1"/>
  <c r="CJ561" s="1"/>
  <c r="CP561" s="1"/>
  <c r="HT563"/>
  <c r="HZ564" s="1"/>
  <c r="HZ556" s="1"/>
  <c r="IF556" s="1"/>
  <c r="FJ563"/>
  <c r="FP564" s="1"/>
  <c r="FP536" s="1"/>
  <c r="FV536" s="1"/>
  <c r="CY563"/>
  <c r="DE564" s="1"/>
  <c r="U536"/>
  <c r="U540"/>
  <c r="AA540" s="1"/>
  <c r="U544"/>
  <c r="AA544" s="1"/>
  <c r="U548"/>
  <c r="AA548" s="1"/>
  <c r="U537"/>
  <c r="AA537" s="1"/>
  <c r="U541"/>
  <c r="AA541" s="1"/>
  <c r="U545"/>
  <c r="AA545" s="1"/>
  <c r="U549"/>
  <c r="AA549" s="1"/>
  <c r="U538"/>
  <c r="AA538" s="1"/>
  <c r="U546"/>
  <c r="AA546" s="1"/>
  <c r="U543"/>
  <c r="U542"/>
  <c r="AA542" s="1"/>
  <c r="U539"/>
  <c r="AA539" s="1"/>
  <c r="U547"/>
  <c r="AA547" s="1"/>
  <c r="V548"/>
  <c r="AB548" s="1"/>
  <c r="V546"/>
  <c r="AB546" s="1"/>
  <c r="V544"/>
  <c r="AB544" s="1"/>
  <c r="V542"/>
  <c r="AB542" s="1"/>
  <c r="V540"/>
  <c r="AB540" s="1"/>
  <c r="V538"/>
  <c r="AB538" s="1"/>
  <c r="V536"/>
  <c r="V549"/>
  <c r="AB549" s="1"/>
  <c r="V547"/>
  <c r="AB547" s="1"/>
  <c r="V545"/>
  <c r="AB545" s="1"/>
  <c r="V543"/>
  <c r="AB543" s="1"/>
  <c r="V541"/>
  <c r="AB541" s="1"/>
  <c r="V539"/>
  <c r="AB539" s="1"/>
  <c r="V537"/>
  <c r="AB537" s="1"/>
  <c r="HW549"/>
  <c r="IC549" s="1"/>
  <c r="HW547"/>
  <c r="IC547" s="1"/>
  <c r="HW545"/>
  <c r="IC545" s="1"/>
  <c r="HW543"/>
  <c r="IC543" s="1"/>
  <c r="HW541"/>
  <c r="IC541" s="1"/>
  <c r="HW539"/>
  <c r="IC539" s="1"/>
  <c r="HW537"/>
  <c r="IC537" s="1"/>
  <c r="HW546"/>
  <c r="IC546" s="1"/>
  <c r="HW542"/>
  <c r="IC542" s="1"/>
  <c r="HW538"/>
  <c r="IC538" s="1"/>
  <c r="HW548"/>
  <c r="IC548" s="1"/>
  <c r="HW544"/>
  <c r="IC544" s="1"/>
  <c r="HW540"/>
  <c r="IC540" s="1"/>
  <c r="HW536"/>
  <c r="IC536" s="1"/>
  <c r="GG549"/>
  <c r="GM549" s="1"/>
  <c r="GG547"/>
  <c r="GM547" s="1"/>
  <c r="GG545"/>
  <c r="GM545" s="1"/>
  <c r="GG543"/>
  <c r="GM543" s="1"/>
  <c r="GG541"/>
  <c r="GM541" s="1"/>
  <c r="GG539"/>
  <c r="GM539" s="1"/>
  <c r="GG537"/>
  <c r="GM537" s="1"/>
  <c r="GG536"/>
  <c r="GM536" s="1"/>
  <c r="GG546"/>
  <c r="GM546" s="1"/>
  <c r="GG542"/>
  <c r="GM542" s="1"/>
  <c r="GG538"/>
  <c r="GM538" s="1"/>
  <c r="GG548"/>
  <c r="GM548" s="1"/>
  <c r="GG544"/>
  <c r="GM544" s="1"/>
  <c r="GG540"/>
  <c r="GM540" s="1"/>
  <c r="HY549"/>
  <c r="IE549" s="1"/>
  <c r="HY547"/>
  <c r="IE547" s="1"/>
  <c r="HY545"/>
  <c r="IE545" s="1"/>
  <c r="HY543"/>
  <c r="IE543" s="1"/>
  <c r="HY541"/>
  <c r="IE541" s="1"/>
  <c r="HY539"/>
  <c r="IE539" s="1"/>
  <c r="HY537"/>
  <c r="IE537" s="1"/>
  <c r="HY548"/>
  <c r="IE548" s="1"/>
  <c r="HY544"/>
  <c r="IE544" s="1"/>
  <c r="HY540"/>
  <c r="IE540" s="1"/>
  <c r="HY536"/>
  <c r="IE536" s="1"/>
  <c r="HY546"/>
  <c r="IE546" s="1"/>
  <c r="HY542"/>
  <c r="IE542" s="1"/>
  <c r="HY538"/>
  <c r="IE538" s="1"/>
  <c r="ES549"/>
  <c r="EY549" s="1"/>
  <c r="ES547"/>
  <c r="EY547" s="1"/>
  <c r="ES545"/>
  <c r="EY545" s="1"/>
  <c r="ES543"/>
  <c r="EY543" s="1"/>
  <c r="ES541"/>
  <c r="EY541" s="1"/>
  <c r="ES539"/>
  <c r="EY539" s="1"/>
  <c r="ES537"/>
  <c r="EY537" s="1"/>
  <c r="ES546"/>
  <c r="EY546" s="1"/>
  <c r="ES542"/>
  <c r="EY542" s="1"/>
  <c r="ES538"/>
  <c r="EY538" s="1"/>
  <c r="ES548"/>
  <c r="EY548" s="1"/>
  <c r="ES544"/>
  <c r="EY544" s="1"/>
  <c r="ES540"/>
  <c r="EY540" s="1"/>
  <c r="ES536"/>
  <c r="EY536" s="1"/>
  <c r="BM548"/>
  <c r="BS548" s="1"/>
  <c r="BM546"/>
  <c r="BS546" s="1"/>
  <c r="BM544"/>
  <c r="BS544" s="1"/>
  <c r="BM542"/>
  <c r="BS542" s="1"/>
  <c r="BM540"/>
  <c r="BS540" s="1"/>
  <c r="BM538"/>
  <c r="BS538" s="1"/>
  <c r="BM536"/>
  <c r="BS536" s="1"/>
  <c r="BM549"/>
  <c r="BS549" s="1"/>
  <c r="BM547"/>
  <c r="BS547" s="1"/>
  <c r="BM545"/>
  <c r="BS545" s="1"/>
  <c r="BM543"/>
  <c r="BS543" s="1"/>
  <c r="BM541"/>
  <c r="BS541" s="1"/>
  <c r="BM539"/>
  <c r="BS539" s="1"/>
  <c r="BM537"/>
  <c r="BS537" s="1"/>
  <c r="GJ559"/>
  <c r="GP559" s="1"/>
  <c r="GJ549"/>
  <c r="GP549" s="1"/>
  <c r="GJ545"/>
  <c r="GP545" s="1"/>
  <c r="GJ541"/>
  <c r="GP541" s="1"/>
  <c r="GJ537"/>
  <c r="GP537" s="1"/>
  <c r="GJ556"/>
  <c r="GP556" s="1"/>
  <c r="GJ561"/>
  <c r="GP561" s="1"/>
  <c r="GJ546"/>
  <c r="GP546" s="1"/>
  <c r="GJ538"/>
  <c r="GP538" s="1"/>
  <c r="GJ557"/>
  <c r="GP557" s="1"/>
  <c r="GJ544"/>
  <c r="GP544" s="1"/>
  <c r="GJ536"/>
  <c r="GP536" s="1"/>
  <c r="BP558"/>
  <c r="BV558" s="1"/>
  <c r="BP554"/>
  <c r="BV554" s="1"/>
  <c r="BP561"/>
  <c r="BV561" s="1"/>
  <c r="BP557"/>
  <c r="BV557" s="1"/>
  <c r="BP553"/>
  <c r="BV553" s="1"/>
  <c r="BP548"/>
  <c r="BV548" s="1"/>
  <c r="BP546"/>
  <c r="BV546" s="1"/>
  <c r="BP544"/>
  <c r="BV544" s="1"/>
  <c r="BP542"/>
  <c r="BV542" s="1"/>
  <c r="BP540"/>
  <c r="BV540" s="1"/>
  <c r="BP538"/>
  <c r="BV538" s="1"/>
  <c r="BP536"/>
  <c r="BV536" s="1"/>
  <c r="BP560"/>
  <c r="BV560" s="1"/>
  <c r="BP556"/>
  <c r="BV556" s="1"/>
  <c r="BP552"/>
  <c r="BV552" s="1"/>
  <c r="BP559"/>
  <c r="BV559" s="1"/>
  <c r="BP555"/>
  <c r="BV555" s="1"/>
  <c r="BP549"/>
  <c r="BV549" s="1"/>
  <c r="BP547"/>
  <c r="BV547" s="1"/>
  <c r="BP545"/>
  <c r="BV545" s="1"/>
  <c r="BP543"/>
  <c r="BV543" s="1"/>
  <c r="BP541"/>
  <c r="BV541" s="1"/>
  <c r="BP539"/>
  <c r="BV539" s="1"/>
  <c r="BP537"/>
  <c r="BV537" s="1"/>
  <c r="HE558"/>
  <c r="HK558" s="1"/>
  <c r="HE554"/>
  <c r="HK554" s="1"/>
  <c r="HE561"/>
  <c r="HK561" s="1"/>
  <c r="HE557"/>
  <c r="HK557" s="1"/>
  <c r="HE553"/>
  <c r="HK553" s="1"/>
  <c r="HE548"/>
  <c r="HK548" s="1"/>
  <c r="HE546"/>
  <c r="HK546" s="1"/>
  <c r="HE544"/>
  <c r="HK544" s="1"/>
  <c r="HE542"/>
  <c r="HK542" s="1"/>
  <c r="HE540"/>
  <c r="HK540" s="1"/>
  <c r="HE538"/>
  <c r="HK538" s="1"/>
  <c r="HE560"/>
  <c r="HK560" s="1"/>
  <c r="HE552"/>
  <c r="HK552" s="1"/>
  <c r="HE555"/>
  <c r="HK555" s="1"/>
  <c r="HE547"/>
  <c r="HK547" s="1"/>
  <c r="HE543"/>
  <c r="HK543" s="1"/>
  <c r="HE539"/>
  <c r="HK539" s="1"/>
  <c r="HE536"/>
  <c r="HK536" s="1"/>
  <c r="HE556"/>
  <c r="HK556" s="1"/>
  <c r="HE559"/>
  <c r="HK559" s="1"/>
  <c r="HE549"/>
  <c r="HK549" s="1"/>
  <c r="HE545"/>
  <c r="HK545" s="1"/>
  <c r="HE541"/>
  <c r="HK541" s="1"/>
  <c r="HE537"/>
  <c r="HK537" s="1"/>
  <c r="BN558"/>
  <c r="BT558" s="1"/>
  <c r="BN554"/>
  <c r="BT554" s="1"/>
  <c r="BN561"/>
  <c r="BT561" s="1"/>
  <c r="BN557"/>
  <c r="BT557" s="1"/>
  <c r="BN553"/>
  <c r="BT553" s="1"/>
  <c r="BN548"/>
  <c r="BT548" s="1"/>
  <c r="BN546"/>
  <c r="BT546" s="1"/>
  <c r="BN544"/>
  <c r="BT544" s="1"/>
  <c r="BN542"/>
  <c r="BT542" s="1"/>
  <c r="BN540"/>
  <c r="BT540" s="1"/>
  <c r="BN538"/>
  <c r="BT538" s="1"/>
  <c r="BN536"/>
  <c r="BT536" s="1"/>
  <c r="BN560"/>
  <c r="BT560" s="1"/>
  <c r="BN556"/>
  <c r="BT556" s="1"/>
  <c r="BN552"/>
  <c r="BT552" s="1"/>
  <c r="BN559"/>
  <c r="BT559" s="1"/>
  <c r="BN555"/>
  <c r="BT555" s="1"/>
  <c r="BN549"/>
  <c r="BT549" s="1"/>
  <c r="BN547"/>
  <c r="BT547" s="1"/>
  <c r="BN545"/>
  <c r="BT545" s="1"/>
  <c r="BN543"/>
  <c r="BT543" s="1"/>
  <c r="BN541"/>
  <c r="BT541" s="1"/>
  <c r="BN539"/>
  <c r="BT539" s="1"/>
  <c r="BN537"/>
  <c r="BT537" s="1"/>
  <c r="DD560"/>
  <c r="DJ560" s="1"/>
  <c r="DD552"/>
  <c r="DJ552" s="1"/>
  <c r="DD555"/>
  <c r="DJ555" s="1"/>
  <c r="DD547"/>
  <c r="DJ547" s="1"/>
  <c r="DD543"/>
  <c r="DJ543" s="1"/>
  <c r="DD539"/>
  <c r="DJ539" s="1"/>
  <c r="DD554"/>
  <c r="DJ554" s="1"/>
  <c r="DD548"/>
  <c r="DJ548" s="1"/>
  <c r="DD540"/>
  <c r="DJ540" s="1"/>
  <c r="DD558"/>
  <c r="DJ558" s="1"/>
  <c r="DD553"/>
  <c r="DJ553" s="1"/>
  <c r="DD542"/>
  <c r="DJ542" s="1"/>
  <c r="DV549"/>
  <c r="EB549" s="1"/>
  <c r="DV547"/>
  <c r="EB547" s="1"/>
  <c r="DV545"/>
  <c r="EB545" s="1"/>
  <c r="DV543"/>
  <c r="EB543" s="1"/>
  <c r="DV541"/>
  <c r="EB541" s="1"/>
  <c r="DV539"/>
  <c r="EB539" s="1"/>
  <c r="DV537"/>
  <c r="EB537" s="1"/>
  <c r="DV536"/>
  <c r="EB536" s="1"/>
  <c r="DV546"/>
  <c r="EB546" s="1"/>
  <c r="DV542"/>
  <c r="EB542" s="1"/>
  <c r="DV538"/>
  <c r="EB538" s="1"/>
  <c r="DV548"/>
  <c r="EB548" s="1"/>
  <c r="DV544"/>
  <c r="EB544" s="1"/>
  <c r="DV540"/>
  <c r="EB540" s="1"/>
  <c r="DW548"/>
  <c r="EC548" s="1"/>
  <c r="DW546"/>
  <c r="EC546" s="1"/>
  <c r="DW544"/>
  <c r="EC544" s="1"/>
  <c r="DW542"/>
  <c r="EC542" s="1"/>
  <c r="DW540"/>
  <c r="EC540" s="1"/>
  <c r="DW538"/>
  <c r="EC538" s="1"/>
  <c r="DW536"/>
  <c r="EC536" s="1"/>
  <c r="DW547"/>
  <c r="EC547" s="1"/>
  <c r="DW543"/>
  <c r="EC543" s="1"/>
  <c r="DW539"/>
  <c r="EC539" s="1"/>
  <c r="DW549"/>
  <c r="EC549" s="1"/>
  <c r="DW545"/>
  <c r="EC545" s="1"/>
  <c r="DW541"/>
  <c r="EC541" s="1"/>
  <c r="DW537"/>
  <c r="EC537" s="1"/>
  <c r="HF559"/>
  <c r="HL559" s="1"/>
  <c r="HF555"/>
  <c r="HL555" s="1"/>
  <c r="HF549"/>
  <c r="HL549" s="1"/>
  <c r="HF547"/>
  <c r="HL547" s="1"/>
  <c r="HF545"/>
  <c r="HL545" s="1"/>
  <c r="HF543"/>
  <c r="HL543" s="1"/>
  <c r="HF541"/>
  <c r="HL541" s="1"/>
  <c r="HF539"/>
  <c r="HL539" s="1"/>
  <c r="HF537"/>
  <c r="HL537" s="1"/>
  <c r="HF560"/>
  <c r="HL560" s="1"/>
  <c r="HF556"/>
  <c r="HL556" s="1"/>
  <c r="HF552"/>
  <c r="HL552" s="1"/>
  <c r="HF557"/>
  <c r="HL557" s="1"/>
  <c r="HF548"/>
  <c r="HL548" s="1"/>
  <c r="HF544"/>
  <c r="HL544" s="1"/>
  <c r="HF540"/>
  <c r="HL540" s="1"/>
  <c r="HF536"/>
  <c r="HL536" s="1"/>
  <c r="HF554"/>
  <c r="HL554" s="1"/>
  <c r="HF561"/>
  <c r="HL561" s="1"/>
  <c r="HF553"/>
  <c r="HL553" s="1"/>
  <c r="HF546"/>
  <c r="HL546" s="1"/>
  <c r="HF542"/>
  <c r="HL542" s="1"/>
  <c r="HF538"/>
  <c r="HL538" s="1"/>
  <c r="HF558"/>
  <c r="HL558" s="1"/>
  <c r="EU561"/>
  <c r="FA561" s="1"/>
  <c r="EU557"/>
  <c r="FA557" s="1"/>
  <c r="EU553"/>
  <c r="FA553" s="1"/>
  <c r="EU548"/>
  <c r="FA548" s="1"/>
  <c r="EU546"/>
  <c r="FA546" s="1"/>
  <c r="EU544"/>
  <c r="FA544" s="1"/>
  <c r="EU542"/>
  <c r="FA542" s="1"/>
  <c r="EU540"/>
  <c r="FA540" s="1"/>
  <c r="EU538"/>
  <c r="FA538" s="1"/>
  <c r="EU536"/>
  <c r="FA536" s="1"/>
  <c r="EU558"/>
  <c r="FA558" s="1"/>
  <c r="EU554"/>
  <c r="FA554" s="1"/>
  <c r="EU559"/>
  <c r="FA559" s="1"/>
  <c r="EU549"/>
  <c r="FA549" s="1"/>
  <c r="EU545"/>
  <c r="FA545" s="1"/>
  <c r="EU541"/>
  <c r="FA541" s="1"/>
  <c r="EU537"/>
  <c r="FA537" s="1"/>
  <c r="EU556"/>
  <c r="FA556" s="1"/>
  <c r="EU555"/>
  <c r="FA555" s="1"/>
  <c r="EU547"/>
  <c r="FA547" s="1"/>
  <c r="EU543"/>
  <c r="FA543" s="1"/>
  <c r="EU539"/>
  <c r="FA539" s="1"/>
  <c r="EU560"/>
  <c r="FA560" s="1"/>
  <c r="EU552"/>
  <c r="FA552" s="1"/>
  <c r="CJ548"/>
  <c r="CP548" s="1"/>
  <c r="CJ549"/>
  <c r="CP549" s="1"/>
  <c r="HD548"/>
  <c r="HJ548" s="1"/>
  <c r="HD546"/>
  <c r="HJ546" s="1"/>
  <c r="HD544"/>
  <c r="HJ544" s="1"/>
  <c r="HD542"/>
  <c r="HJ542" s="1"/>
  <c r="HD540"/>
  <c r="HJ540" s="1"/>
  <c r="HD538"/>
  <c r="HJ538" s="1"/>
  <c r="HD536"/>
  <c r="HJ536" s="1"/>
  <c r="HD549"/>
  <c r="HJ549" s="1"/>
  <c r="HD545"/>
  <c r="HJ545" s="1"/>
  <c r="HD541"/>
  <c r="HJ541" s="1"/>
  <c r="HD537"/>
  <c r="HJ537" s="1"/>
  <c r="HD547"/>
  <c r="HJ547" s="1"/>
  <c r="HD543"/>
  <c r="HJ543" s="1"/>
  <c r="HD539"/>
  <c r="HJ539" s="1"/>
  <c r="DX548"/>
  <c r="ED548" s="1"/>
  <c r="DX546"/>
  <c r="ED546" s="1"/>
  <c r="DX544"/>
  <c r="ED544" s="1"/>
  <c r="DX542"/>
  <c r="ED542" s="1"/>
  <c r="DX540"/>
  <c r="ED540" s="1"/>
  <c r="DX538"/>
  <c r="ED538" s="1"/>
  <c r="DX547"/>
  <c r="ED547" s="1"/>
  <c r="DX543"/>
  <c r="ED543" s="1"/>
  <c r="DX539"/>
  <c r="ED539" s="1"/>
  <c r="DX536"/>
  <c r="ED536" s="1"/>
  <c r="DX549"/>
  <c r="ED549" s="1"/>
  <c r="DX545"/>
  <c r="ED545" s="1"/>
  <c r="DX541"/>
  <c r="ED541" s="1"/>
  <c r="DX537"/>
  <c r="ED537" s="1"/>
  <c r="ER549"/>
  <c r="EX549" s="1"/>
  <c r="ER547"/>
  <c r="EX547" s="1"/>
  <c r="ER545"/>
  <c r="EX545" s="1"/>
  <c r="ER543"/>
  <c r="EX543" s="1"/>
  <c r="ER541"/>
  <c r="EX541" s="1"/>
  <c r="ER539"/>
  <c r="EX539" s="1"/>
  <c r="ER537"/>
  <c r="EX537" s="1"/>
  <c r="ER548"/>
  <c r="EX548" s="1"/>
  <c r="ER544"/>
  <c r="EX544" s="1"/>
  <c r="ER540"/>
  <c r="EX540" s="1"/>
  <c r="ER536"/>
  <c r="EX536" s="1"/>
  <c r="ER546"/>
  <c r="EX546" s="1"/>
  <c r="ER542"/>
  <c r="EX542" s="1"/>
  <c r="ER538"/>
  <c r="EX538" s="1"/>
  <c r="HB548"/>
  <c r="HH548" s="1"/>
  <c r="HB546"/>
  <c r="HH546" s="1"/>
  <c r="HB544"/>
  <c r="HH544" s="1"/>
  <c r="HB542"/>
  <c r="HH542" s="1"/>
  <c r="HB540"/>
  <c r="HH540" s="1"/>
  <c r="HB538"/>
  <c r="HH538" s="1"/>
  <c r="HB536"/>
  <c r="HH536" s="1"/>
  <c r="HB547"/>
  <c r="HH547" s="1"/>
  <c r="HB543"/>
  <c r="HH543" s="1"/>
  <c r="HB539"/>
  <c r="HH539" s="1"/>
  <c r="HB549"/>
  <c r="HH549" s="1"/>
  <c r="HB545"/>
  <c r="HH545" s="1"/>
  <c r="HB541"/>
  <c r="HH541" s="1"/>
  <c r="HB537"/>
  <c r="HH537" s="1"/>
  <c r="DA549"/>
  <c r="DG549" s="1"/>
  <c r="DA547"/>
  <c r="DG547" s="1"/>
  <c r="DA545"/>
  <c r="DG545" s="1"/>
  <c r="DA543"/>
  <c r="DG543" s="1"/>
  <c r="DA541"/>
  <c r="DG541" s="1"/>
  <c r="DA539"/>
  <c r="DG539" s="1"/>
  <c r="DA537"/>
  <c r="DG537" s="1"/>
  <c r="DA548"/>
  <c r="DG548" s="1"/>
  <c r="DA544"/>
  <c r="DG544" s="1"/>
  <c r="DA540"/>
  <c r="DG540" s="1"/>
  <c r="DA536"/>
  <c r="DG536" s="1"/>
  <c r="DA546"/>
  <c r="DG546" s="1"/>
  <c r="DA542"/>
  <c r="DG542" s="1"/>
  <c r="DA538"/>
  <c r="DG538" s="1"/>
  <c r="FO559"/>
  <c r="FU559" s="1"/>
  <c r="FO555"/>
  <c r="FU555" s="1"/>
  <c r="FO549"/>
  <c r="FU549" s="1"/>
  <c r="FO547"/>
  <c r="FU547" s="1"/>
  <c r="FO545"/>
  <c r="FU545" s="1"/>
  <c r="FO543"/>
  <c r="FU543" s="1"/>
  <c r="FO541"/>
  <c r="FU541" s="1"/>
  <c r="FO539"/>
  <c r="FU539" s="1"/>
  <c r="FO537"/>
  <c r="FU537" s="1"/>
  <c r="FO560"/>
  <c r="FU560" s="1"/>
  <c r="FO556"/>
  <c r="FU556" s="1"/>
  <c r="FO552"/>
  <c r="FU552" s="1"/>
  <c r="FO557"/>
  <c r="FU557" s="1"/>
  <c r="FO548"/>
  <c r="FU548" s="1"/>
  <c r="FO544"/>
  <c r="FU544" s="1"/>
  <c r="FO540"/>
  <c r="FU540" s="1"/>
  <c r="FO536"/>
  <c r="FU536" s="1"/>
  <c r="FO554"/>
  <c r="FU554" s="1"/>
  <c r="FO561"/>
  <c r="FU561" s="1"/>
  <c r="FO553"/>
  <c r="FU553" s="1"/>
  <c r="FO546"/>
  <c r="FU546" s="1"/>
  <c r="FO542"/>
  <c r="FU542" s="1"/>
  <c r="FO538"/>
  <c r="FU538" s="1"/>
  <c r="FO558"/>
  <c r="FU558" s="1"/>
  <c r="FQ561"/>
  <c r="FW561" s="1"/>
  <c r="FQ557"/>
  <c r="FW557" s="1"/>
  <c r="FQ553"/>
  <c r="FW553" s="1"/>
  <c r="FQ548"/>
  <c r="FW548" s="1"/>
  <c r="FQ546"/>
  <c r="FW546" s="1"/>
  <c r="FQ544"/>
  <c r="FW544" s="1"/>
  <c r="FQ542"/>
  <c r="FW542" s="1"/>
  <c r="FQ540"/>
  <c r="FW540" s="1"/>
  <c r="FQ538"/>
  <c r="FW538" s="1"/>
  <c r="FQ536"/>
  <c r="FW536" s="1"/>
  <c r="FQ558"/>
  <c r="FW558" s="1"/>
  <c r="FQ554"/>
  <c r="FW554" s="1"/>
  <c r="FQ559"/>
  <c r="FW559" s="1"/>
  <c r="FQ549"/>
  <c r="FW549" s="1"/>
  <c r="FQ545"/>
  <c r="FW545" s="1"/>
  <c r="FQ541"/>
  <c r="FW541" s="1"/>
  <c r="FQ537"/>
  <c r="FW537" s="1"/>
  <c r="FQ556"/>
  <c r="FW556" s="1"/>
  <c r="FQ555"/>
  <c r="FW555" s="1"/>
  <c r="FQ547"/>
  <c r="FW547" s="1"/>
  <c r="FQ543"/>
  <c r="FW543" s="1"/>
  <c r="FQ539"/>
  <c r="FW539" s="1"/>
  <c r="FQ560"/>
  <c r="FW560" s="1"/>
  <c r="FQ552"/>
  <c r="FW552" s="1"/>
  <c r="AU559"/>
  <c r="BA559" s="1"/>
  <c r="AU555"/>
  <c r="BA555" s="1"/>
  <c r="AU549"/>
  <c r="BA549" s="1"/>
  <c r="AU547"/>
  <c r="BA547" s="1"/>
  <c r="AU545"/>
  <c r="BA545" s="1"/>
  <c r="AU543"/>
  <c r="BA543" s="1"/>
  <c r="AU541"/>
  <c r="BA541" s="1"/>
  <c r="AU539"/>
  <c r="BA539" s="1"/>
  <c r="AU537"/>
  <c r="BA537" s="1"/>
  <c r="AU560"/>
  <c r="BA560" s="1"/>
  <c r="AU556"/>
  <c r="BA556" s="1"/>
  <c r="AU552"/>
  <c r="BA552" s="1"/>
  <c r="AU561"/>
  <c r="BA561" s="1"/>
  <c r="AU557"/>
  <c r="BA557" s="1"/>
  <c r="AU553"/>
  <c r="BA553" s="1"/>
  <c r="AU548"/>
  <c r="BA548" s="1"/>
  <c r="AU546"/>
  <c r="BA546" s="1"/>
  <c r="AU544"/>
  <c r="BA544" s="1"/>
  <c r="AU542"/>
  <c r="BA542" s="1"/>
  <c r="AU540"/>
  <c r="BA540" s="1"/>
  <c r="AU538"/>
  <c r="BA538" s="1"/>
  <c r="AU536"/>
  <c r="BA536" s="1"/>
  <c r="AU558"/>
  <c r="BA558" s="1"/>
  <c r="AU554"/>
  <c r="BA554" s="1"/>
  <c r="HZ560"/>
  <c r="IF560" s="1"/>
  <c r="HZ552"/>
  <c r="IF552" s="1"/>
  <c r="HZ555"/>
  <c r="IF555" s="1"/>
  <c r="HZ547"/>
  <c r="IF547" s="1"/>
  <c r="HZ543"/>
  <c r="IF543" s="1"/>
  <c r="HZ539"/>
  <c r="IF539" s="1"/>
  <c r="HZ558"/>
  <c r="IF558" s="1"/>
  <c r="HZ553"/>
  <c r="IF553" s="1"/>
  <c r="HZ542"/>
  <c r="IF542" s="1"/>
  <c r="HZ554"/>
  <c r="IF554" s="1"/>
  <c r="HZ548"/>
  <c r="IF548" s="1"/>
  <c r="HZ540"/>
  <c r="IF540" s="1"/>
  <c r="AT536"/>
  <c r="AZ536" s="1"/>
  <c r="AT558"/>
  <c r="AZ558" s="1"/>
  <c r="AT554"/>
  <c r="AZ554" s="1"/>
  <c r="AT561"/>
  <c r="AZ561" s="1"/>
  <c r="AT557"/>
  <c r="AZ557" s="1"/>
  <c r="AT553"/>
  <c r="AZ553" s="1"/>
  <c r="AT548"/>
  <c r="AZ548" s="1"/>
  <c r="AT546"/>
  <c r="AZ546" s="1"/>
  <c r="AT544"/>
  <c r="AZ544" s="1"/>
  <c r="AT542"/>
  <c r="AZ542" s="1"/>
  <c r="AT540"/>
  <c r="AZ540" s="1"/>
  <c r="AT538"/>
  <c r="AZ538" s="1"/>
  <c r="AT560"/>
  <c r="AZ560" s="1"/>
  <c r="AT556"/>
  <c r="AZ556" s="1"/>
  <c r="AT552"/>
  <c r="AZ552" s="1"/>
  <c r="AT559"/>
  <c r="AZ559" s="1"/>
  <c r="AT555"/>
  <c r="AZ555" s="1"/>
  <c r="AT549"/>
  <c r="AZ549" s="1"/>
  <c r="AT547"/>
  <c r="AZ547" s="1"/>
  <c r="AT545"/>
  <c r="AZ545" s="1"/>
  <c r="AT543"/>
  <c r="AZ543" s="1"/>
  <c r="AT541"/>
  <c r="AZ541" s="1"/>
  <c r="AT539"/>
  <c r="AZ539" s="1"/>
  <c r="AT537"/>
  <c r="AZ537" s="1"/>
  <c r="HX549"/>
  <c r="ID549" s="1"/>
  <c r="HX547"/>
  <c r="ID547" s="1"/>
  <c r="HX545"/>
  <c r="ID545" s="1"/>
  <c r="HX543"/>
  <c r="ID543" s="1"/>
  <c r="HX541"/>
  <c r="ID541" s="1"/>
  <c r="HX539"/>
  <c r="ID539" s="1"/>
  <c r="HX537"/>
  <c r="ID537" s="1"/>
  <c r="HX546"/>
  <c r="ID546" s="1"/>
  <c r="HX542"/>
  <c r="ID542" s="1"/>
  <c r="HX538"/>
  <c r="ID538" s="1"/>
  <c r="HX548"/>
  <c r="ID548" s="1"/>
  <c r="HX544"/>
  <c r="ID544" s="1"/>
  <c r="HX540"/>
  <c r="ID540" s="1"/>
  <c r="HX536"/>
  <c r="ID536" s="1"/>
  <c r="FP555"/>
  <c r="FV555" s="1"/>
  <c r="FP554"/>
  <c r="FV554" s="1"/>
  <c r="FP546"/>
  <c r="FV546" s="1"/>
  <c r="DE561"/>
  <c r="DK561" s="1"/>
  <c r="DE557"/>
  <c r="DK557" s="1"/>
  <c r="DE553"/>
  <c r="DK553" s="1"/>
  <c r="DE548"/>
  <c r="DK548" s="1"/>
  <c r="DE546"/>
  <c r="DK546" s="1"/>
  <c r="DE544"/>
  <c r="DK544" s="1"/>
  <c r="DE542"/>
  <c r="DK542" s="1"/>
  <c r="DE540"/>
  <c r="DK540" s="1"/>
  <c r="DE538"/>
  <c r="DK538" s="1"/>
  <c r="DE560"/>
  <c r="DK560" s="1"/>
  <c r="DE556"/>
  <c r="DK556" s="1"/>
  <c r="DE552"/>
  <c r="DK552" s="1"/>
  <c r="DE559"/>
  <c r="DK559" s="1"/>
  <c r="DE549"/>
  <c r="DK549" s="1"/>
  <c r="DE545"/>
  <c r="DK545" s="1"/>
  <c r="DE541"/>
  <c r="DK541" s="1"/>
  <c r="DE537"/>
  <c r="DK537" s="1"/>
  <c r="DE554"/>
  <c r="DK554" s="1"/>
  <c r="DE555"/>
  <c r="DK555" s="1"/>
  <c r="DE547"/>
  <c r="DK547" s="1"/>
  <c r="DE543"/>
  <c r="DK543" s="1"/>
  <c r="DE539"/>
  <c r="DK539" s="1"/>
  <c r="DE558"/>
  <c r="DK558" s="1"/>
  <c r="DE536"/>
  <c r="DK536" s="1"/>
  <c r="W539"/>
  <c r="AC539" s="1"/>
  <c r="W543"/>
  <c r="AC543" s="1"/>
  <c r="W547"/>
  <c r="AC547" s="1"/>
  <c r="W536"/>
  <c r="AC536" s="1"/>
  <c r="W538"/>
  <c r="AC538" s="1"/>
  <c r="W544"/>
  <c r="AC544" s="1"/>
  <c r="W546"/>
  <c r="AC546" s="1"/>
  <c r="W537"/>
  <c r="AC537" s="1"/>
  <c r="W545"/>
  <c r="AC545" s="1"/>
  <c r="W540"/>
  <c r="AC540" s="1"/>
  <c r="W542"/>
  <c r="W548"/>
  <c r="AC548" s="1"/>
  <c r="W541"/>
  <c r="W549"/>
  <c r="AC549" s="1"/>
  <c r="FL536"/>
  <c r="FR536" s="1"/>
  <c r="FL549"/>
  <c r="FR549" s="1"/>
  <c r="FL547"/>
  <c r="FR547" s="1"/>
  <c r="FL545"/>
  <c r="FR545" s="1"/>
  <c r="FL543"/>
  <c r="FR543" s="1"/>
  <c r="FL541"/>
  <c r="FR541" s="1"/>
  <c r="FL539"/>
  <c r="FR539" s="1"/>
  <c r="FL537"/>
  <c r="FR537" s="1"/>
  <c r="FL548"/>
  <c r="FR548" s="1"/>
  <c r="FL544"/>
  <c r="FR544" s="1"/>
  <c r="FL540"/>
  <c r="FR540" s="1"/>
  <c r="FL546"/>
  <c r="FR546" s="1"/>
  <c r="FL542"/>
  <c r="FR542" s="1"/>
  <c r="FL538"/>
  <c r="FR538" s="1"/>
  <c r="CF549"/>
  <c r="CL549" s="1"/>
  <c r="CF547"/>
  <c r="CL547" s="1"/>
  <c r="CF545"/>
  <c r="CL545" s="1"/>
  <c r="CF543"/>
  <c r="CL543" s="1"/>
  <c r="CF541"/>
  <c r="CL541" s="1"/>
  <c r="CF539"/>
  <c r="CL539" s="1"/>
  <c r="CF537"/>
  <c r="CL537" s="1"/>
  <c r="CF546"/>
  <c r="CL546" s="1"/>
  <c r="CF542"/>
  <c r="CL542" s="1"/>
  <c r="CF538"/>
  <c r="CL538" s="1"/>
  <c r="CF548"/>
  <c r="CL548" s="1"/>
  <c r="CF544"/>
  <c r="CL544" s="1"/>
  <c r="CF540"/>
  <c r="CL540" s="1"/>
  <c r="CF536"/>
  <c r="CL536" s="1"/>
  <c r="FN548"/>
  <c r="FT548" s="1"/>
  <c r="FN546"/>
  <c r="FT546" s="1"/>
  <c r="FN544"/>
  <c r="FT544" s="1"/>
  <c r="FN542"/>
  <c r="FT542" s="1"/>
  <c r="FN540"/>
  <c r="FT540" s="1"/>
  <c r="FN538"/>
  <c r="FT538" s="1"/>
  <c r="FN549"/>
  <c r="FT549" s="1"/>
  <c r="FN545"/>
  <c r="FT545" s="1"/>
  <c r="FN541"/>
  <c r="FT541" s="1"/>
  <c r="FN537"/>
  <c r="FT537" s="1"/>
  <c r="FN547"/>
  <c r="FT547" s="1"/>
  <c r="FN543"/>
  <c r="FT543" s="1"/>
  <c r="FN539"/>
  <c r="FT539" s="1"/>
  <c r="FN536"/>
  <c r="FT536" s="1"/>
  <c r="DC549"/>
  <c r="DI549" s="1"/>
  <c r="DC547"/>
  <c r="DI547" s="1"/>
  <c r="DC545"/>
  <c r="DI545" s="1"/>
  <c r="DC543"/>
  <c r="DI543" s="1"/>
  <c r="DC541"/>
  <c r="DI541" s="1"/>
  <c r="DC539"/>
  <c r="DI539" s="1"/>
  <c r="DC537"/>
  <c r="DI537" s="1"/>
  <c r="DC546"/>
  <c r="DI546" s="1"/>
  <c r="DC542"/>
  <c r="DI542" s="1"/>
  <c r="DC538"/>
  <c r="DI538" s="1"/>
  <c r="DC548"/>
  <c r="DI548" s="1"/>
  <c r="DC544"/>
  <c r="DI544" s="1"/>
  <c r="DC540"/>
  <c r="DI540" s="1"/>
  <c r="DC536"/>
  <c r="DI536" s="1"/>
  <c r="DY559"/>
  <c r="EE559" s="1"/>
  <c r="DY555"/>
  <c r="EE555" s="1"/>
  <c r="DY549"/>
  <c r="EE549" s="1"/>
  <c r="DY547"/>
  <c r="EE547" s="1"/>
  <c r="DY545"/>
  <c r="EE545" s="1"/>
  <c r="DY543"/>
  <c r="EE543" s="1"/>
  <c r="DY541"/>
  <c r="EE541" s="1"/>
  <c r="DY539"/>
  <c r="EE539" s="1"/>
  <c r="DY537"/>
  <c r="EE537" s="1"/>
  <c r="DY560"/>
  <c r="EE560" s="1"/>
  <c r="DY556"/>
  <c r="EE556" s="1"/>
  <c r="DY552"/>
  <c r="EE552" s="1"/>
  <c r="DY561"/>
  <c r="EE561" s="1"/>
  <c r="DY553"/>
  <c r="EE553" s="1"/>
  <c r="DY546"/>
  <c r="EE546" s="1"/>
  <c r="DY542"/>
  <c r="EE542" s="1"/>
  <c r="DY538"/>
  <c r="EE538" s="1"/>
  <c r="DY558"/>
  <c r="EE558" s="1"/>
  <c r="DY557"/>
  <c r="EE557" s="1"/>
  <c r="DY548"/>
  <c r="EE548" s="1"/>
  <c r="DY544"/>
  <c r="EE544" s="1"/>
  <c r="DY540"/>
  <c r="EE540" s="1"/>
  <c r="DY536"/>
  <c r="EE536" s="1"/>
  <c r="DY554"/>
  <c r="EE554" s="1"/>
  <c r="GL555"/>
  <c r="GR555" s="1"/>
  <c r="GL543"/>
  <c r="GR543" s="1"/>
  <c r="GL560"/>
  <c r="GR560" s="1"/>
  <c r="GL553"/>
  <c r="GR553" s="1"/>
  <c r="GL558"/>
  <c r="GR558" s="1"/>
  <c r="GL540"/>
  <c r="GR540" s="1"/>
  <c r="DF560"/>
  <c r="DL560" s="1"/>
  <c r="DF556"/>
  <c r="DL556" s="1"/>
  <c r="DF552"/>
  <c r="DL552" s="1"/>
  <c r="DF559"/>
  <c r="DL559" s="1"/>
  <c r="DF555"/>
  <c r="DL555" s="1"/>
  <c r="DF549"/>
  <c r="DL549" s="1"/>
  <c r="DF547"/>
  <c r="DL547" s="1"/>
  <c r="DF545"/>
  <c r="DL545" s="1"/>
  <c r="DF543"/>
  <c r="DL543" s="1"/>
  <c r="DF541"/>
  <c r="DL541" s="1"/>
  <c r="DF539"/>
  <c r="DL539" s="1"/>
  <c r="DF537"/>
  <c r="DL537" s="1"/>
  <c r="DF554"/>
  <c r="DL554" s="1"/>
  <c r="DF557"/>
  <c r="DL557" s="1"/>
  <c r="DF548"/>
  <c r="DL548" s="1"/>
  <c r="DF544"/>
  <c r="DL544" s="1"/>
  <c r="DF540"/>
  <c r="DL540" s="1"/>
  <c r="DF536"/>
  <c r="DL536" s="1"/>
  <c r="DF558"/>
  <c r="DL558" s="1"/>
  <c r="DF561"/>
  <c r="DL561" s="1"/>
  <c r="DF553"/>
  <c r="DL553" s="1"/>
  <c r="DF546"/>
  <c r="DL546" s="1"/>
  <c r="DF542"/>
  <c r="DL542" s="1"/>
  <c r="DF538"/>
  <c r="DL538" s="1"/>
  <c r="HG560"/>
  <c r="HM560" s="1"/>
  <c r="HG556"/>
  <c r="HM556" s="1"/>
  <c r="HG552"/>
  <c r="HM552" s="1"/>
  <c r="HG559"/>
  <c r="HM559" s="1"/>
  <c r="HG555"/>
  <c r="HM555" s="1"/>
  <c r="HG549"/>
  <c r="HM549" s="1"/>
  <c r="HG547"/>
  <c r="HM547" s="1"/>
  <c r="HG545"/>
  <c r="HM545" s="1"/>
  <c r="HG543"/>
  <c r="HM543" s="1"/>
  <c r="HG541"/>
  <c r="HM541" s="1"/>
  <c r="HG539"/>
  <c r="HM539" s="1"/>
  <c r="HG537"/>
  <c r="HM537" s="1"/>
  <c r="HG536"/>
  <c r="HM536" s="1"/>
  <c r="HG558"/>
  <c r="HM558" s="1"/>
  <c r="HG561"/>
  <c r="HM561" s="1"/>
  <c r="HG553"/>
  <c r="HM553" s="1"/>
  <c r="HG546"/>
  <c r="HM546" s="1"/>
  <c r="HG542"/>
  <c r="HM542" s="1"/>
  <c r="HG538"/>
  <c r="HM538" s="1"/>
  <c r="HG554"/>
  <c r="HM554" s="1"/>
  <c r="HG557"/>
  <c r="HM557" s="1"/>
  <c r="HG548"/>
  <c r="HM548" s="1"/>
  <c r="HG544"/>
  <c r="HM544" s="1"/>
  <c r="HG540"/>
  <c r="HM540" s="1"/>
  <c r="AR549"/>
  <c r="AX549" s="1"/>
  <c r="AR547"/>
  <c r="AX547" s="1"/>
  <c r="AR545"/>
  <c r="AX545" s="1"/>
  <c r="AR543"/>
  <c r="AX543" s="1"/>
  <c r="AR541"/>
  <c r="AX541" s="1"/>
  <c r="AR539"/>
  <c r="AX539" s="1"/>
  <c r="AR537"/>
  <c r="AX537" s="1"/>
  <c r="AR536"/>
  <c r="AX536" s="1"/>
  <c r="AR548"/>
  <c r="AX548" s="1"/>
  <c r="AR546"/>
  <c r="AX546" s="1"/>
  <c r="AR544"/>
  <c r="AX544" s="1"/>
  <c r="AR542"/>
  <c r="AX542" s="1"/>
  <c r="AR540"/>
  <c r="AX540" s="1"/>
  <c r="AR538"/>
  <c r="AX538" s="1"/>
  <c r="GH548"/>
  <c r="GN548" s="1"/>
  <c r="GH546"/>
  <c r="GN546" s="1"/>
  <c r="GH544"/>
  <c r="GN544" s="1"/>
  <c r="GH542"/>
  <c r="GN542" s="1"/>
  <c r="GH540"/>
  <c r="GN540" s="1"/>
  <c r="GH538"/>
  <c r="GN538" s="1"/>
  <c r="GH536"/>
  <c r="GN536" s="1"/>
  <c r="GH547"/>
  <c r="GN547" s="1"/>
  <c r="GH543"/>
  <c r="GN543" s="1"/>
  <c r="GH539"/>
  <c r="GN539" s="1"/>
  <c r="GH549"/>
  <c r="GN549" s="1"/>
  <c r="GH545"/>
  <c r="GN545" s="1"/>
  <c r="GH541"/>
  <c r="GN541" s="1"/>
  <c r="GH537"/>
  <c r="GN537" s="1"/>
  <c r="AQ549"/>
  <c r="AW549" s="1"/>
  <c r="AQ547"/>
  <c r="AW547" s="1"/>
  <c r="AQ545"/>
  <c r="AW545" s="1"/>
  <c r="AQ543"/>
  <c r="AW543" s="1"/>
  <c r="AQ541"/>
  <c r="AW541" s="1"/>
  <c r="AQ539"/>
  <c r="AW539" s="1"/>
  <c r="AQ537"/>
  <c r="AW537" s="1"/>
  <c r="AQ548"/>
  <c r="AW548" s="1"/>
  <c r="AQ546"/>
  <c r="AW546" s="1"/>
  <c r="AQ544"/>
  <c r="AW544" s="1"/>
  <c r="AQ542"/>
  <c r="AW542" s="1"/>
  <c r="AQ540"/>
  <c r="AW540" s="1"/>
  <c r="AQ538"/>
  <c r="AW538" s="1"/>
  <c r="AQ536"/>
  <c r="AW536" s="1"/>
  <c r="FM548"/>
  <c r="FS548" s="1"/>
  <c r="FM546"/>
  <c r="FS546" s="1"/>
  <c r="FM544"/>
  <c r="FS544" s="1"/>
  <c r="FM542"/>
  <c r="FS542" s="1"/>
  <c r="FM540"/>
  <c r="FS540" s="1"/>
  <c r="FM538"/>
  <c r="FS538" s="1"/>
  <c r="FM536"/>
  <c r="FS536" s="1"/>
  <c r="FM549"/>
  <c r="FS549" s="1"/>
  <c r="FM545"/>
  <c r="FS545" s="1"/>
  <c r="FM541"/>
  <c r="FS541" s="1"/>
  <c r="FM537"/>
  <c r="FS537" s="1"/>
  <c r="FM547"/>
  <c r="FS547" s="1"/>
  <c r="FM543"/>
  <c r="FS543" s="1"/>
  <c r="FM539"/>
  <c r="FS539" s="1"/>
  <c r="GI548"/>
  <c r="GO548" s="1"/>
  <c r="GI546"/>
  <c r="GO546" s="1"/>
  <c r="GI544"/>
  <c r="GO544" s="1"/>
  <c r="GI542"/>
  <c r="GO542" s="1"/>
  <c r="GI540"/>
  <c r="GO540" s="1"/>
  <c r="GI538"/>
  <c r="GO538" s="1"/>
  <c r="GI547"/>
  <c r="GO547" s="1"/>
  <c r="GI543"/>
  <c r="GO543" s="1"/>
  <c r="GI539"/>
  <c r="GO539" s="1"/>
  <c r="GI536"/>
  <c r="GO536" s="1"/>
  <c r="GI549"/>
  <c r="GO549" s="1"/>
  <c r="GI545"/>
  <c r="GO545" s="1"/>
  <c r="GI541"/>
  <c r="GO541" s="1"/>
  <c r="GI537"/>
  <c r="GO537" s="1"/>
  <c r="CH549"/>
  <c r="CN549" s="1"/>
  <c r="CH547"/>
  <c r="CN547" s="1"/>
  <c r="CH545"/>
  <c r="CN545" s="1"/>
  <c r="CH543"/>
  <c r="CN543" s="1"/>
  <c r="CH541"/>
  <c r="CN541" s="1"/>
  <c r="CH539"/>
  <c r="CN539" s="1"/>
  <c r="CH537"/>
  <c r="CN537" s="1"/>
  <c r="CH548"/>
  <c r="CN548" s="1"/>
  <c r="CH544"/>
  <c r="CN544" s="1"/>
  <c r="CH540"/>
  <c r="CN540" s="1"/>
  <c r="CH536"/>
  <c r="CN536" s="1"/>
  <c r="CH546"/>
  <c r="CN546" s="1"/>
  <c r="CH542"/>
  <c r="CN542" s="1"/>
  <c r="CH538"/>
  <c r="CN538" s="1"/>
  <c r="EQ549"/>
  <c r="EW549" s="1"/>
  <c r="EQ547"/>
  <c r="EW547" s="1"/>
  <c r="EQ545"/>
  <c r="EW545" s="1"/>
  <c r="EQ543"/>
  <c r="EW543" s="1"/>
  <c r="EQ541"/>
  <c r="EW541" s="1"/>
  <c r="EQ539"/>
  <c r="EW539" s="1"/>
  <c r="EQ537"/>
  <c r="EW537" s="1"/>
  <c r="EQ548"/>
  <c r="EW548" s="1"/>
  <c r="EQ544"/>
  <c r="EW544" s="1"/>
  <c r="EQ540"/>
  <c r="EW540" s="1"/>
  <c r="EQ536"/>
  <c r="EW536" s="1"/>
  <c r="EQ546"/>
  <c r="EW546" s="1"/>
  <c r="EQ542"/>
  <c r="EW542" s="1"/>
  <c r="EQ538"/>
  <c r="EW538" s="1"/>
  <c r="BK548"/>
  <c r="BQ548" s="1"/>
  <c r="BK546"/>
  <c r="BQ546" s="1"/>
  <c r="BK544"/>
  <c r="BQ544" s="1"/>
  <c r="BK542"/>
  <c r="BQ542" s="1"/>
  <c r="BK540"/>
  <c r="BQ540" s="1"/>
  <c r="BK538"/>
  <c r="BQ538" s="1"/>
  <c r="BK536"/>
  <c r="BQ536" s="1"/>
  <c r="BK549"/>
  <c r="BQ549" s="1"/>
  <c r="BK547"/>
  <c r="BQ547" s="1"/>
  <c r="BK545"/>
  <c r="BQ545" s="1"/>
  <c r="BK543"/>
  <c r="BQ543" s="1"/>
  <c r="BK541"/>
  <c r="BQ541" s="1"/>
  <c r="BK539"/>
  <c r="BQ539" s="1"/>
  <c r="BK537"/>
  <c r="BQ537" s="1"/>
  <c r="CG549"/>
  <c r="CM549" s="1"/>
  <c r="CG547"/>
  <c r="CM547" s="1"/>
  <c r="CG545"/>
  <c r="CM545" s="1"/>
  <c r="CG543"/>
  <c r="CM543" s="1"/>
  <c r="CG541"/>
  <c r="CM541" s="1"/>
  <c r="CG539"/>
  <c r="CM539" s="1"/>
  <c r="CG537"/>
  <c r="CM537" s="1"/>
  <c r="CG546"/>
  <c r="CM546" s="1"/>
  <c r="CG542"/>
  <c r="CM542" s="1"/>
  <c r="CG538"/>
  <c r="CM538" s="1"/>
  <c r="CG548"/>
  <c r="CM548" s="1"/>
  <c r="CG544"/>
  <c r="CM544" s="1"/>
  <c r="CG540"/>
  <c r="CM540" s="1"/>
  <c r="CG536"/>
  <c r="CM536" s="1"/>
  <c r="IA561"/>
  <c r="IG561" s="1"/>
  <c r="IA557"/>
  <c r="IG557" s="1"/>
  <c r="IA553"/>
  <c r="IG553" s="1"/>
  <c r="IA548"/>
  <c r="IG548" s="1"/>
  <c r="IA546"/>
  <c r="IG546" s="1"/>
  <c r="IA544"/>
  <c r="IG544" s="1"/>
  <c r="IA542"/>
  <c r="IG542" s="1"/>
  <c r="IA540"/>
  <c r="IG540" s="1"/>
  <c r="IA538"/>
  <c r="IG538" s="1"/>
  <c r="IA536"/>
  <c r="IG536" s="1"/>
  <c r="IA558"/>
  <c r="IG558" s="1"/>
  <c r="IA554"/>
  <c r="IG554" s="1"/>
  <c r="IA555"/>
  <c r="IG555" s="1"/>
  <c r="IA547"/>
  <c r="IG547" s="1"/>
  <c r="IA543"/>
  <c r="IG543" s="1"/>
  <c r="IA539"/>
  <c r="IG539" s="1"/>
  <c r="IA560"/>
  <c r="IG560" s="1"/>
  <c r="IA552"/>
  <c r="IG552" s="1"/>
  <c r="IA559"/>
  <c r="IG559" s="1"/>
  <c r="IA549"/>
  <c r="IG549" s="1"/>
  <c r="IA545"/>
  <c r="IG545" s="1"/>
  <c r="IA541"/>
  <c r="IG541" s="1"/>
  <c r="IA537"/>
  <c r="IG537" s="1"/>
  <c r="IA556"/>
  <c r="IG556" s="1"/>
  <c r="HC549"/>
  <c r="HI549" s="1"/>
  <c r="HC547"/>
  <c r="HI547" s="1"/>
  <c r="HC545"/>
  <c r="HI545" s="1"/>
  <c r="HC543"/>
  <c r="HI543" s="1"/>
  <c r="HC541"/>
  <c r="HI541" s="1"/>
  <c r="HC539"/>
  <c r="HI539" s="1"/>
  <c r="HC537"/>
  <c r="HI537" s="1"/>
  <c r="HC548"/>
  <c r="HI548" s="1"/>
  <c r="HC544"/>
  <c r="HI544" s="1"/>
  <c r="HC540"/>
  <c r="HI540" s="1"/>
  <c r="HC546"/>
  <c r="HI546" s="1"/>
  <c r="HC542"/>
  <c r="HI542" s="1"/>
  <c r="HC538"/>
  <c r="HI538" s="1"/>
  <c r="HC536"/>
  <c r="HI536" s="1"/>
  <c r="EP563"/>
  <c r="EV564" s="1"/>
  <c r="AM563"/>
  <c r="AS564" s="1"/>
  <c r="CC563"/>
  <c r="CI564" s="1"/>
  <c r="DT563"/>
  <c r="DZ564" s="1"/>
  <c r="DU563"/>
  <c r="EA564" s="1"/>
  <c r="EN563"/>
  <c r="ET564" s="1"/>
  <c r="HV563"/>
  <c r="IB564" s="1"/>
  <c r="BI563"/>
  <c r="BO564" s="1"/>
  <c r="AA536"/>
  <c r="AA543"/>
  <c r="AB536"/>
  <c r="AC542"/>
  <c r="AC541"/>
  <c r="R563"/>
  <c r="X564" s="1"/>
  <c r="T563"/>
  <c r="Z564" s="1"/>
  <c r="S563"/>
  <c r="Y564" s="1"/>
  <c r="ABP551" l="1"/>
  <c r="KR535"/>
  <c r="FP540"/>
  <c r="FV540" s="1"/>
  <c r="FP543"/>
  <c r="FV543" s="1"/>
  <c r="FP560"/>
  <c r="FV560" s="1"/>
  <c r="CJ554"/>
  <c r="CP554" s="1"/>
  <c r="AKG541"/>
  <c r="AKM541" s="1"/>
  <c r="AKG549"/>
  <c r="AKM549" s="1"/>
  <c r="AKG556"/>
  <c r="AKM556" s="1"/>
  <c r="AKG543"/>
  <c r="AKM543" s="1"/>
  <c r="AKG555"/>
  <c r="AKM555" s="1"/>
  <c r="AKG560"/>
  <c r="AKM560" s="1"/>
  <c r="AKG538"/>
  <c r="AKM538" s="1"/>
  <c r="AKG542"/>
  <c r="AKM542" s="1"/>
  <c r="AKG546"/>
  <c r="AKM546" s="1"/>
  <c r="AKG553"/>
  <c r="AKM553" s="1"/>
  <c r="AKG561"/>
  <c r="AKM561" s="1"/>
  <c r="ARN538"/>
  <c r="ART538" s="1"/>
  <c r="ARN542"/>
  <c r="ART542" s="1"/>
  <c r="ARN546"/>
  <c r="ART546" s="1"/>
  <c r="ARN553"/>
  <c r="ART553" s="1"/>
  <c r="ARN561"/>
  <c r="ART561" s="1"/>
  <c r="ARN558"/>
  <c r="ART558" s="1"/>
  <c r="ARN539"/>
  <c r="ART539" s="1"/>
  <c r="ARN543"/>
  <c r="ART543" s="1"/>
  <c r="ARN547"/>
  <c r="ART547" s="1"/>
  <c r="ARN555"/>
  <c r="ART555" s="1"/>
  <c r="ARN552"/>
  <c r="ART552" s="1"/>
  <c r="ZA556"/>
  <c r="ZG556" s="1"/>
  <c r="ZA537"/>
  <c r="ZG537" s="1"/>
  <c r="ZA541"/>
  <c r="ZG541" s="1"/>
  <c r="ZA545"/>
  <c r="ZG545" s="1"/>
  <c r="ZA549"/>
  <c r="ZG549" s="1"/>
  <c r="ZA559"/>
  <c r="ZG559" s="1"/>
  <c r="ZA558"/>
  <c r="ZG558" s="1"/>
  <c r="ZA538"/>
  <c r="ZG538" s="1"/>
  <c r="ZA542"/>
  <c r="ZG542" s="1"/>
  <c r="ZA546"/>
  <c r="ZG546" s="1"/>
  <c r="ZA553"/>
  <c r="ZG553" s="1"/>
  <c r="ZG551" s="1"/>
  <c r="APX536"/>
  <c r="AQD536" s="1"/>
  <c r="APX544"/>
  <c r="AQD544" s="1"/>
  <c r="APX557"/>
  <c r="AQD557" s="1"/>
  <c r="APX560"/>
  <c r="AQD560" s="1"/>
  <c r="APX543"/>
  <c r="AQD543" s="1"/>
  <c r="APX555"/>
  <c r="AQD555" s="1"/>
  <c r="FP538"/>
  <c r="FV538" s="1"/>
  <c r="FP561"/>
  <c r="FV561" s="1"/>
  <c r="FP548"/>
  <c r="FV548" s="1"/>
  <c r="FP539"/>
  <c r="FV539" s="1"/>
  <c r="FP547"/>
  <c r="FV547" s="1"/>
  <c r="FP552"/>
  <c r="FV552" s="1"/>
  <c r="CJ556"/>
  <c r="CP556" s="1"/>
  <c r="CJ539"/>
  <c r="CP539" s="1"/>
  <c r="CJ540"/>
  <c r="CP540" s="1"/>
  <c r="ZE551"/>
  <c r="AMX551"/>
  <c r="ASO535"/>
  <c r="AUT537"/>
  <c r="AUZ537" s="1"/>
  <c r="AUT541"/>
  <c r="AUZ541" s="1"/>
  <c r="AUT545"/>
  <c r="AUZ545" s="1"/>
  <c r="AUT549"/>
  <c r="AUZ549" s="1"/>
  <c r="AUT559"/>
  <c r="AUZ559" s="1"/>
  <c r="AUT556"/>
  <c r="AUZ556" s="1"/>
  <c r="AUT538"/>
  <c r="AUZ538" s="1"/>
  <c r="AUT542"/>
  <c r="AUZ542" s="1"/>
  <c r="AUT546"/>
  <c r="AUZ546" s="1"/>
  <c r="AUT553"/>
  <c r="AUZ553" s="1"/>
  <c r="AUT561"/>
  <c r="AUZ561" s="1"/>
  <c r="APC538"/>
  <c r="API538" s="1"/>
  <c r="APC542"/>
  <c r="API542" s="1"/>
  <c r="APC546"/>
  <c r="API546" s="1"/>
  <c r="APC553"/>
  <c r="API553" s="1"/>
  <c r="APC561"/>
  <c r="API561" s="1"/>
  <c r="APC558"/>
  <c r="API558" s="1"/>
  <c r="APC539"/>
  <c r="API539" s="1"/>
  <c r="APC543"/>
  <c r="API543" s="1"/>
  <c r="APC547"/>
  <c r="API547" s="1"/>
  <c r="APC555"/>
  <c r="API555" s="1"/>
  <c r="APC552"/>
  <c r="API552" s="1"/>
  <c r="AIW551"/>
  <c r="QW555"/>
  <c r="RC555" s="1"/>
  <c r="QW558"/>
  <c r="RC558" s="1"/>
  <c r="VU558"/>
  <c r="WA558" s="1"/>
  <c r="VU538"/>
  <c r="WA538" s="1"/>
  <c r="VU542"/>
  <c r="WA542" s="1"/>
  <c r="VU546"/>
  <c r="WA546" s="1"/>
  <c r="VU553"/>
  <c r="WA553" s="1"/>
  <c r="VU561"/>
  <c r="WA561" s="1"/>
  <c r="VU556"/>
  <c r="WA556" s="1"/>
  <c r="VU537"/>
  <c r="WA537" s="1"/>
  <c r="VU541"/>
  <c r="WA541" s="1"/>
  <c r="VU545"/>
  <c r="WA545" s="1"/>
  <c r="VU549"/>
  <c r="WA549" s="1"/>
  <c r="GL554"/>
  <c r="GR554" s="1"/>
  <c r="GL548"/>
  <c r="GR548" s="1"/>
  <c r="GL542"/>
  <c r="GR542" s="1"/>
  <c r="GL552"/>
  <c r="GR552" s="1"/>
  <c r="GL539"/>
  <c r="GR539" s="1"/>
  <c r="GL547"/>
  <c r="GR547" s="1"/>
  <c r="VT543"/>
  <c r="VZ543" s="1"/>
  <c r="VT560"/>
  <c r="VZ560" s="1"/>
  <c r="VT553"/>
  <c r="VZ553" s="1"/>
  <c r="GL536"/>
  <c r="GR536" s="1"/>
  <c r="GL544"/>
  <c r="GR544" s="1"/>
  <c r="GL557"/>
  <c r="GR557" s="1"/>
  <c r="GL538"/>
  <c r="GR538" s="1"/>
  <c r="GL546"/>
  <c r="GR546" s="1"/>
  <c r="GL561"/>
  <c r="GR561" s="1"/>
  <c r="GL556"/>
  <c r="GR556" s="1"/>
  <c r="GL537"/>
  <c r="GR537" s="1"/>
  <c r="GL541"/>
  <c r="GR541" s="1"/>
  <c r="GL545"/>
  <c r="GR545" s="1"/>
  <c r="GL549"/>
  <c r="GR549" s="1"/>
  <c r="GJ554"/>
  <c r="GP554" s="1"/>
  <c r="GJ540"/>
  <c r="GP540" s="1"/>
  <c r="GJ548"/>
  <c r="GP548" s="1"/>
  <c r="GJ558"/>
  <c r="GP558" s="1"/>
  <c r="GJ542"/>
  <c r="GP542" s="1"/>
  <c r="GJ553"/>
  <c r="GP553" s="1"/>
  <c r="GJ552"/>
  <c r="GP552" s="1"/>
  <c r="GJ560"/>
  <c r="GP560" s="1"/>
  <c r="GJ539"/>
  <c r="GP539" s="1"/>
  <c r="GJ543"/>
  <c r="GP543" s="1"/>
  <c r="GJ547"/>
  <c r="GP547" s="1"/>
  <c r="APX558"/>
  <c r="AQD558" s="1"/>
  <c r="APX538"/>
  <c r="AQD538" s="1"/>
  <c r="APX542"/>
  <c r="AQD542" s="1"/>
  <c r="APX546"/>
  <c r="AQD546" s="1"/>
  <c r="APX553"/>
  <c r="AQD553" s="1"/>
  <c r="APX561"/>
  <c r="AQD561" s="1"/>
  <c r="APX556"/>
  <c r="AQD556" s="1"/>
  <c r="APX537"/>
  <c r="AQD537" s="1"/>
  <c r="APX541"/>
  <c r="AQD541" s="1"/>
  <c r="APX545"/>
  <c r="AQD545" s="1"/>
  <c r="APX549"/>
  <c r="AQD549" s="1"/>
  <c r="TH539"/>
  <c r="TN539" s="1"/>
  <c r="TH547"/>
  <c r="TN547" s="1"/>
  <c r="TH552"/>
  <c r="TN552" s="1"/>
  <c r="TH538"/>
  <c r="TN538" s="1"/>
  <c r="TH546"/>
  <c r="TN546" s="1"/>
  <c r="TH561"/>
  <c r="TN561" s="1"/>
  <c r="AMS536"/>
  <c r="AMY536" s="1"/>
  <c r="AMS540"/>
  <c r="AMY540" s="1"/>
  <c r="AMS544"/>
  <c r="AMY544" s="1"/>
  <c r="AMS548"/>
  <c r="AMY548" s="1"/>
  <c r="AMS557"/>
  <c r="AMY557" s="1"/>
  <c r="AMS554"/>
  <c r="AMY554" s="1"/>
  <c r="AMS537"/>
  <c r="AMY537" s="1"/>
  <c r="AMS541"/>
  <c r="AMY541" s="1"/>
  <c r="AMS545"/>
  <c r="AMY545" s="1"/>
  <c r="AMS549"/>
  <c r="AMY549" s="1"/>
  <c r="AMS559"/>
  <c r="AMY559" s="1"/>
  <c r="VT539"/>
  <c r="VZ539" s="1"/>
  <c r="VT547"/>
  <c r="VZ547" s="1"/>
  <c r="VT552"/>
  <c r="VZ552" s="1"/>
  <c r="VT538"/>
  <c r="VZ538" s="1"/>
  <c r="VT546"/>
  <c r="VZ546" s="1"/>
  <c r="VT561"/>
  <c r="VZ561" s="1"/>
  <c r="HI535"/>
  <c r="HI565" s="1"/>
  <c r="HI566" s="1"/>
  <c r="CM535"/>
  <c r="CM565" s="1"/>
  <c r="CM566" s="1"/>
  <c r="AV535"/>
  <c r="CL535"/>
  <c r="CL565" s="1"/>
  <c r="CL566" s="1"/>
  <c r="RU535"/>
  <c r="RU565" s="1"/>
  <c r="RU566" s="1"/>
  <c r="ACH535"/>
  <c r="ACH565" s="1"/>
  <c r="ACH566" s="1"/>
  <c r="EY535"/>
  <c r="EY565" s="1"/>
  <c r="EY566" s="1"/>
  <c r="AOM535"/>
  <c r="AOM565" s="1"/>
  <c r="AOM566" s="1"/>
  <c r="AMW535"/>
  <c r="AMW565" s="1"/>
  <c r="AMW566" s="1"/>
  <c r="AQX535"/>
  <c r="AQX565" s="1"/>
  <c r="AQX566" s="1"/>
  <c r="ADY535"/>
  <c r="ADY565" s="1"/>
  <c r="ADY566" s="1"/>
  <c r="ABN535"/>
  <c r="ABN565" s="1"/>
  <c r="ABN566" s="1"/>
  <c r="ALF535"/>
  <c r="ALF565" s="1"/>
  <c r="ALF566" s="1"/>
  <c r="ATH535"/>
  <c r="ATH565" s="1"/>
  <c r="ATH566" s="1"/>
  <c r="AIU535"/>
  <c r="AIU565" s="1"/>
  <c r="AIU566" s="1"/>
  <c r="DH535"/>
  <c r="DH565" s="1"/>
  <c r="DH566" s="1"/>
  <c r="ID535"/>
  <c r="ID565" s="1"/>
  <c r="ID566" s="1"/>
  <c r="ARQ535"/>
  <c r="ARQ565" s="1"/>
  <c r="ARQ566" s="1"/>
  <c r="AES535"/>
  <c r="AES565" s="1"/>
  <c r="AES566" s="1"/>
  <c r="AHY535"/>
  <c r="AHY565" s="1"/>
  <c r="AHY566" s="1"/>
  <c r="APF535"/>
  <c r="APF565" s="1"/>
  <c r="APF566" s="1"/>
  <c r="RV535"/>
  <c r="RV565" s="1"/>
  <c r="RV566" s="1"/>
  <c r="PJ535"/>
  <c r="PJ565" s="1"/>
  <c r="PJ566" s="1"/>
  <c r="ZC535"/>
  <c r="ZC565" s="1"/>
  <c r="ZC566" s="1"/>
  <c r="AET535"/>
  <c r="AET565" s="1"/>
  <c r="AET566" s="1"/>
  <c r="QF535"/>
  <c r="QF565" s="1"/>
  <c r="QF566" s="1"/>
  <c r="AQC535"/>
  <c r="AQC565" s="1"/>
  <c r="AQC566" s="1"/>
  <c r="AUD535"/>
  <c r="AUD565" s="1"/>
  <c r="AUD566" s="1"/>
  <c r="ABM535"/>
  <c r="ABM565" s="1"/>
  <c r="ABM566" s="1"/>
  <c r="ZB535"/>
  <c r="ZB565" s="1"/>
  <c r="ZB566" s="1"/>
  <c r="AIT535"/>
  <c r="AIT565" s="1"/>
  <c r="AIT566" s="1"/>
  <c r="AMU535"/>
  <c r="AMU565" s="1"/>
  <c r="AMU566" s="1"/>
  <c r="AQV535"/>
  <c r="AQV565" s="1"/>
  <c r="AQV566" s="1"/>
  <c r="QE535"/>
  <c r="QE565" s="1"/>
  <c r="QE566" s="1"/>
  <c r="AHZ535"/>
  <c r="AHZ565" s="1"/>
  <c r="AHZ566" s="1"/>
  <c r="AGJ535"/>
  <c r="AGJ565" s="1"/>
  <c r="AGJ566" s="1"/>
  <c r="AQW535"/>
  <c r="AQW565" s="1"/>
  <c r="AQW566" s="1"/>
  <c r="APG535"/>
  <c r="APG565" s="1"/>
  <c r="APG566" s="1"/>
  <c r="AUX535"/>
  <c r="AUX565" s="1"/>
  <c r="AUX566" s="1"/>
  <c r="AGI535"/>
  <c r="AGI565" s="1"/>
  <c r="AGI566" s="1"/>
  <c r="SQ535"/>
  <c r="SQ565" s="1"/>
  <c r="SQ566" s="1"/>
  <c r="ATI535"/>
  <c r="ATI565" s="1"/>
  <c r="ATI566" s="1"/>
  <c r="ASN535"/>
  <c r="ASN565" s="1"/>
  <c r="ASN566" s="1"/>
  <c r="APH535"/>
  <c r="APH565" s="1"/>
  <c r="APH566" s="1"/>
  <c r="AHB554"/>
  <c r="AHH554" s="1"/>
  <c r="AHB536"/>
  <c r="AHH536" s="1"/>
  <c r="AHB540"/>
  <c r="AHH540" s="1"/>
  <c r="AHB544"/>
  <c r="AHH544" s="1"/>
  <c r="AHB548"/>
  <c r="AHH548" s="1"/>
  <c r="AHB557"/>
  <c r="AHH557" s="1"/>
  <c r="AHB552"/>
  <c r="AHH552" s="1"/>
  <c r="AHB560"/>
  <c r="AHH560" s="1"/>
  <c r="AHB539"/>
  <c r="AHH539" s="1"/>
  <c r="AHB543"/>
  <c r="AHH543" s="1"/>
  <c r="AHB547"/>
  <c r="AHH547" s="1"/>
  <c r="JC535"/>
  <c r="IZ535"/>
  <c r="IZ565" s="1"/>
  <c r="IZ566" s="1"/>
  <c r="IX535"/>
  <c r="IX565" s="1"/>
  <c r="IX566" s="1"/>
  <c r="GQ551"/>
  <c r="AKH536"/>
  <c r="AKN536" s="1"/>
  <c r="AKH544"/>
  <c r="AKN544" s="1"/>
  <c r="AKH557"/>
  <c r="AKN557" s="1"/>
  <c r="AKH560"/>
  <c r="AKN560" s="1"/>
  <c r="AKH543"/>
  <c r="AKN543" s="1"/>
  <c r="AKH555"/>
  <c r="AKN555" s="1"/>
  <c r="AEX551"/>
  <c r="VT537"/>
  <c r="VZ537" s="1"/>
  <c r="VT541"/>
  <c r="VZ541" s="1"/>
  <c r="VT545"/>
  <c r="VZ545" s="1"/>
  <c r="VT549"/>
  <c r="VZ549" s="1"/>
  <c r="VT559"/>
  <c r="VZ559" s="1"/>
  <c r="VT556"/>
  <c r="VZ556" s="1"/>
  <c r="VT536"/>
  <c r="VZ536" s="1"/>
  <c r="VT540"/>
  <c r="VZ540" s="1"/>
  <c r="VT544"/>
  <c r="VZ544" s="1"/>
  <c r="VT548"/>
  <c r="VZ548" s="1"/>
  <c r="VT557"/>
  <c r="VZ557" s="1"/>
  <c r="TH537"/>
  <c r="TN537" s="1"/>
  <c r="TH541"/>
  <c r="TN541" s="1"/>
  <c r="TH545"/>
  <c r="TN545" s="1"/>
  <c r="TH549"/>
  <c r="TN549" s="1"/>
  <c r="TH559"/>
  <c r="TN559" s="1"/>
  <c r="TH556"/>
  <c r="TN556" s="1"/>
  <c r="TH536"/>
  <c r="TN536" s="1"/>
  <c r="TH540"/>
  <c r="TN540" s="1"/>
  <c r="TH544"/>
  <c r="TN544" s="1"/>
  <c r="TH548"/>
  <c r="TN548" s="1"/>
  <c r="TH557"/>
  <c r="TN557" s="1"/>
  <c r="QW543"/>
  <c r="RC543" s="1"/>
  <c r="QW560"/>
  <c r="RC560" s="1"/>
  <c r="QW553"/>
  <c r="RC553" s="1"/>
  <c r="QW539"/>
  <c r="RC539" s="1"/>
  <c r="QW547"/>
  <c r="RC547" s="1"/>
  <c r="QW552"/>
  <c r="RC552" s="1"/>
  <c r="QW538"/>
  <c r="RC538" s="1"/>
  <c r="QW546"/>
  <c r="RC546" s="1"/>
  <c r="QW561"/>
  <c r="RC561" s="1"/>
  <c r="ON554"/>
  <c r="OT554" s="1"/>
  <c r="ON536"/>
  <c r="OT536" s="1"/>
  <c r="ON540"/>
  <c r="OT540" s="1"/>
  <c r="ON544"/>
  <c r="OT544" s="1"/>
  <c r="ON548"/>
  <c r="OT548" s="1"/>
  <c r="ON557"/>
  <c r="OT557" s="1"/>
  <c r="ON552"/>
  <c r="OT552" s="1"/>
  <c r="ON560"/>
  <c r="OT560" s="1"/>
  <c r="ON539"/>
  <c r="OT539" s="1"/>
  <c r="ON543"/>
  <c r="OT543" s="1"/>
  <c r="ON547"/>
  <c r="OT547" s="1"/>
  <c r="LH537"/>
  <c r="LN537" s="1"/>
  <c r="LH541"/>
  <c r="LN541" s="1"/>
  <c r="LH545"/>
  <c r="LN545" s="1"/>
  <c r="LH549"/>
  <c r="LN549" s="1"/>
  <c r="LH559"/>
  <c r="LN559" s="1"/>
  <c r="LH556"/>
  <c r="LN556" s="1"/>
  <c r="LH536"/>
  <c r="LN536" s="1"/>
  <c r="LH540"/>
  <c r="LN540" s="1"/>
  <c r="LH544"/>
  <c r="LN544" s="1"/>
  <c r="LH548"/>
  <c r="LN548" s="1"/>
  <c r="LH557"/>
  <c r="LN557" s="1"/>
  <c r="FA551"/>
  <c r="DD538"/>
  <c r="DJ538" s="1"/>
  <c r="DD546"/>
  <c r="DJ546" s="1"/>
  <c r="DD561"/>
  <c r="DJ561" s="1"/>
  <c r="DD536"/>
  <c r="DJ536" s="1"/>
  <c r="DD544"/>
  <c r="DJ544" s="1"/>
  <c r="DD557"/>
  <c r="DJ557" s="1"/>
  <c r="DD537"/>
  <c r="DJ537" s="1"/>
  <c r="DD541"/>
  <c r="DJ541" s="1"/>
  <c r="DD545"/>
  <c r="DJ545" s="1"/>
  <c r="DD549"/>
  <c r="DJ549" s="1"/>
  <c r="DD559"/>
  <c r="DJ559" s="1"/>
  <c r="AUZ535"/>
  <c r="AVA535"/>
  <c r="AUB535"/>
  <c r="AUB565" s="1"/>
  <c r="AUB566" s="1"/>
  <c r="AUF551"/>
  <c r="AUC535"/>
  <c r="AUC565" s="1"/>
  <c r="AUC566" s="1"/>
  <c r="AUG535"/>
  <c r="ATG535"/>
  <c r="ATG565" s="1"/>
  <c r="ATG566" s="1"/>
  <c r="ATJ535"/>
  <c r="ATL535"/>
  <c r="ARR535"/>
  <c r="ARR565" s="1"/>
  <c r="ARR566" s="1"/>
  <c r="ARS535"/>
  <c r="ARS565" s="1"/>
  <c r="ARS566" s="1"/>
  <c r="ARV535"/>
  <c r="ART535"/>
  <c r="AQY535"/>
  <c r="AVJ563"/>
  <c r="API535"/>
  <c r="AOK535"/>
  <c r="AOK565" s="1"/>
  <c r="AOK566" s="1"/>
  <c r="AOL535"/>
  <c r="AOL565" s="1"/>
  <c r="AOL566" s="1"/>
  <c r="AON535"/>
  <c r="AOO551"/>
  <c r="ANR535"/>
  <c r="ANR565" s="1"/>
  <c r="ANR566" s="1"/>
  <c r="ANS535"/>
  <c r="AMY535"/>
  <c r="AMV535"/>
  <c r="AMV565" s="1"/>
  <c r="AMV566" s="1"/>
  <c r="AMB535"/>
  <c r="AMB565" s="1"/>
  <c r="AMB566" s="1"/>
  <c r="AMC535"/>
  <c r="AME535"/>
  <c r="ALG535"/>
  <c r="ALG565" s="1"/>
  <c r="ALG566" s="1"/>
  <c r="ALE535"/>
  <c r="ALE565" s="1"/>
  <c r="ALE566" s="1"/>
  <c r="ALI551"/>
  <c r="AKH558"/>
  <c r="AKN558" s="1"/>
  <c r="AKH538"/>
  <c r="AKN538" s="1"/>
  <c r="AKH542"/>
  <c r="AKN542" s="1"/>
  <c r="AKH546"/>
  <c r="AKN546" s="1"/>
  <c r="AKH553"/>
  <c r="AKN553" s="1"/>
  <c r="AKH561"/>
  <c r="AKN561" s="1"/>
  <c r="AKH556"/>
  <c r="AKN556" s="1"/>
  <c r="AKH537"/>
  <c r="AKN537" s="1"/>
  <c r="AKH541"/>
  <c r="AKN541" s="1"/>
  <c r="AKH545"/>
  <c r="AKN545" s="1"/>
  <c r="AKH549"/>
  <c r="AKN549" s="1"/>
  <c r="AIY551"/>
  <c r="AGN551"/>
  <c r="AEB535"/>
  <c r="ADX535"/>
  <c r="ADX565" s="1"/>
  <c r="ADX566" s="1"/>
  <c r="AEC535"/>
  <c r="ADD535"/>
  <c r="ADD565" s="1"/>
  <c r="ADD566" s="1"/>
  <c r="ADC535"/>
  <c r="ADC565" s="1"/>
  <c r="ADC566" s="1"/>
  <c r="ACM551"/>
  <c r="ACI535"/>
  <c r="ACI565" s="1"/>
  <c r="ACI566" s="1"/>
  <c r="ABR551"/>
  <c r="XI561"/>
  <c r="XO561" s="1"/>
  <c r="XI553"/>
  <c r="XO553" s="1"/>
  <c r="XI546"/>
  <c r="XO546" s="1"/>
  <c r="XI542"/>
  <c r="XO542" s="1"/>
  <c r="XK558"/>
  <c r="XQ558" s="1"/>
  <c r="XK560"/>
  <c r="XQ560" s="1"/>
  <c r="XK552"/>
  <c r="XQ552" s="1"/>
  <c r="XK555"/>
  <c r="XQ555" s="1"/>
  <c r="XK547"/>
  <c r="XQ547" s="1"/>
  <c r="XK543"/>
  <c r="XQ543" s="1"/>
  <c r="XK539"/>
  <c r="XQ539" s="1"/>
  <c r="XK556"/>
  <c r="XQ556" s="1"/>
  <c r="XK559"/>
  <c r="XQ559" s="1"/>
  <c r="XK549"/>
  <c r="XQ549" s="1"/>
  <c r="XK545"/>
  <c r="XQ545" s="1"/>
  <c r="XK541"/>
  <c r="XQ541" s="1"/>
  <c r="XK537"/>
  <c r="XQ537" s="1"/>
  <c r="XI558"/>
  <c r="XO558" s="1"/>
  <c r="XI560"/>
  <c r="XO560" s="1"/>
  <c r="XI552"/>
  <c r="XO552" s="1"/>
  <c r="XI555"/>
  <c r="XO555" s="1"/>
  <c r="XI547"/>
  <c r="XO547" s="1"/>
  <c r="XI543"/>
  <c r="XO543" s="1"/>
  <c r="XI539"/>
  <c r="XO539" s="1"/>
  <c r="XI556"/>
  <c r="XO556" s="1"/>
  <c r="XI559"/>
  <c r="XO559" s="1"/>
  <c r="XI549"/>
  <c r="XO549" s="1"/>
  <c r="XI545"/>
  <c r="XO545" s="1"/>
  <c r="XI541"/>
  <c r="XO541" s="1"/>
  <c r="XI537"/>
  <c r="XO537" s="1"/>
  <c r="WR535"/>
  <c r="WR565" s="1"/>
  <c r="WR566" s="1"/>
  <c r="WQ535"/>
  <c r="WQ565" s="1"/>
  <c r="WQ566" s="1"/>
  <c r="WA535"/>
  <c r="VF535"/>
  <c r="TO535"/>
  <c r="TO551"/>
  <c r="SP535"/>
  <c r="SP565" s="1"/>
  <c r="SP566" s="1"/>
  <c r="SU551"/>
  <c r="QW537"/>
  <c r="RC537" s="1"/>
  <c r="QW541"/>
  <c r="RC541" s="1"/>
  <c r="QW545"/>
  <c r="RC545" s="1"/>
  <c r="QW549"/>
  <c r="RC549" s="1"/>
  <c r="QW559"/>
  <c r="RC559" s="1"/>
  <c r="QW556"/>
  <c r="RC556" s="1"/>
  <c r="QW536"/>
  <c r="RC536" s="1"/>
  <c r="QW540"/>
  <c r="RC540" s="1"/>
  <c r="QW544"/>
  <c r="RC544" s="1"/>
  <c r="QW548"/>
  <c r="RC548" s="1"/>
  <c r="QW557"/>
  <c r="RC557" s="1"/>
  <c r="RD535"/>
  <c r="QJ551"/>
  <c r="PL535"/>
  <c r="PL565" s="1"/>
  <c r="PL566" s="1"/>
  <c r="PN551"/>
  <c r="OR535"/>
  <c r="NY551"/>
  <c r="NU535"/>
  <c r="NU565" s="1"/>
  <c r="NU566" s="1"/>
  <c r="NT535"/>
  <c r="NT565" s="1"/>
  <c r="NT566" s="1"/>
  <c r="AVI563"/>
  <c r="LM535"/>
  <c r="AVR542"/>
  <c r="HZ536"/>
  <c r="IF536" s="1"/>
  <c r="HZ544"/>
  <c r="IF544" s="1"/>
  <c r="HZ557"/>
  <c r="IF557" s="1"/>
  <c r="HZ538"/>
  <c r="IF538" s="1"/>
  <c r="HZ546"/>
  <c r="IF546" s="1"/>
  <c r="HZ561"/>
  <c r="IF561" s="1"/>
  <c r="HZ537"/>
  <c r="IF537" s="1"/>
  <c r="HZ541"/>
  <c r="IF541" s="1"/>
  <c r="HZ545"/>
  <c r="IF545" s="1"/>
  <c r="HZ549"/>
  <c r="IF549" s="1"/>
  <c r="HZ559"/>
  <c r="IF559" s="1"/>
  <c r="IC535"/>
  <c r="IC565" s="1"/>
  <c r="IC566" s="1"/>
  <c r="GQ535"/>
  <c r="GQ565" s="1"/>
  <c r="GQ566" s="1"/>
  <c r="AVT542"/>
  <c r="AVT536"/>
  <c r="AVS540"/>
  <c r="AVS548"/>
  <c r="FT535"/>
  <c r="FT565" s="1"/>
  <c r="FT566" s="1"/>
  <c r="FW551"/>
  <c r="AVR540"/>
  <c r="AVR548"/>
  <c r="AVR537"/>
  <c r="AVR541"/>
  <c r="AVR545"/>
  <c r="AVR549"/>
  <c r="AVR538"/>
  <c r="AVR546"/>
  <c r="DI535"/>
  <c r="DI565" s="1"/>
  <c r="DI566" s="1"/>
  <c r="DK535"/>
  <c r="CK536"/>
  <c r="CQ536" s="1"/>
  <c r="CK538"/>
  <c r="CQ538" s="1"/>
  <c r="CK546"/>
  <c r="CQ546" s="1"/>
  <c r="CK561"/>
  <c r="CQ561" s="1"/>
  <c r="CK542"/>
  <c r="CQ542" s="1"/>
  <c r="CK553"/>
  <c r="CQ553" s="1"/>
  <c r="AVS544"/>
  <c r="AVS539"/>
  <c r="AVS543"/>
  <c r="AVS547"/>
  <c r="AVT538"/>
  <c r="AVT546"/>
  <c r="AVT539"/>
  <c r="AVT543"/>
  <c r="AVT547"/>
  <c r="AVR539"/>
  <c r="AVR543"/>
  <c r="AVR547"/>
  <c r="AVR536"/>
  <c r="AVR544"/>
  <c r="AVS538"/>
  <c r="AVS542"/>
  <c r="AVS546"/>
  <c r="AVS537"/>
  <c r="AVS541"/>
  <c r="AVS545"/>
  <c r="AVS549"/>
  <c r="AVT540"/>
  <c r="AVT544"/>
  <c r="AVT548"/>
  <c r="AVT537"/>
  <c r="AVT541"/>
  <c r="AVT545"/>
  <c r="AVT549"/>
  <c r="CJ541"/>
  <c r="CP541" s="1"/>
  <c r="CJ552"/>
  <c r="CP552" s="1"/>
  <c r="CJ547"/>
  <c r="CP547" s="1"/>
  <c r="CJ536"/>
  <c r="CP536" s="1"/>
  <c r="CJ544"/>
  <c r="CP544" s="1"/>
  <c r="CJ557"/>
  <c r="CP557" s="1"/>
  <c r="AW535"/>
  <c r="AW565" s="1"/>
  <c r="AW566" s="1"/>
  <c r="AVS536"/>
  <c r="AZ535"/>
  <c r="BA535"/>
  <c r="RR561"/>
  <c r="RX561" s="1"/>
  <c r="RR557"/>
  <c r="RX557" s="1"/>
  <c r="RR553"/>
  <c r="RX553" s="1"/>
  <c r="RR548"/>
  <c r="RX548" s="1"/>
  <c r="RR546"/>
  <c r="RX546" s="1"/>
  <c r="RR544"/>
  <c r="RX544" s="1"/>
  <c r="RR542"/>
  <c r="RX542" s="1"/>
  <c r="RR540"/>
  <c r="RX540" s="1"/>
  <c r="RR538"/>
  <c r="RX538" s="1"/>
  <c r="RR536"/>
  <c r="RX536" s="1"/>
  <c r="RR558"/>
  <c r="RX558" s="1"/>
  <c r="RR554"/>
  <c r="RX554" s="1"/>
  <c r="RR559"/>
  <c r="RX559" s="1"/>
  <c r="RR555"/>
  <c r="RX555" s="1"/>
  <c r="RR549"/>
  <c r="RX549" s="1"/>
  <c r="RR547"/>
  <c r="RX547" s="1"/>
  <c r="RR545"/>
  <c r="RX545" s="1"/>
  <c r="RR543"/>
  <c r="RX543" s="1"/>
  <c r="RR541"/>
  <c r="RX541" s="1"/>
  <c r="RR539"/>
  <c r="RX539" s="1"/>
  <c r="RR537"/>
  <c r="RX537" s="1"/>
  <c r="RR560"/>
  <c r="RX560" s="1"/>
  <c r="RR556"/>
  <c r="RX556" s="1"/>
  <c r="RR552"/>
  <c r="RX552" s="1"/>
  <c r="YE559"/>
  <c r="YK559" s="1"/>
  <c r="YE555"/>
  <c r="YK555" s="1"/>
  <c r="YE549"/>
  <c r="YK549" s="1"/>
  <c r="YE547"/>
  <c r="YK547" s="1"/>
  <c r="YE545"/>
  <c r="YK545" s="1"/>
  <c r="YE543"/>
  <c r="YK543" s="1"/>
  <c r="YE541"/>
  <c r="YK541" s="1"/>
  <c r="YE539"/>
  <c r="YK539" s="1"/>
  <c r="YE537"/>
  <c r="YK537" s="1"/>
  <c r="YE560"/>
  <c r="YK560" s="1"/>
  <c r="YE556"/>
  <c r="YK556" s="1"/>
  <c r="YE552"/>
  <c r="YK552" s="1"/>
  <c r="YE561"/>
  <c r="YK561" s="1"/>
  <c r="YE557"/>
  <c r="YK557" s="1"/>
  <c r="YE553"/>
  <c r="YK553" s="1"/>
  <c r="YE548"/>
  <c r="YK548" s="1"/>
  <c r="YE546"/>
  <c r="YK546" s="1"/>
  <c r="YE544"/>
  <c r="YK544" s="1"/>
  <c r="YE542"/>
  <c r="YK542" s="1"/>
  <c r="YE540"/>
  <c r="YK540" s="1"/>
  <c r="YE538"/>
  <c r="YK538" s="1"/>
  <c r="YE536"/>
  <c r="YK536" s="1"/>
  <c r="YE558"/>
  <c r="YK558" s="1"/>
  <c r="YE554"/>
  <c r="YK554" s="1"/>
  <c r="AJM559"/>
  <c r="AJS559" s="1"/>
  <c r="AJM555"/>
  <c r="AJS555" s="1"/>
  <c r="AJM549"/>
  <c r="AJS549" s="1"/>
  <c r="AJM547"/>
  <c r="AJS547" s="1"/>
  <c r="AJM545"/>
  <c r="AJS545" s="1"/>
  <c r="AJM543"/>
  <c r="AJS543" s="1"/>
  <c r="AJM541"/>
  <c r="AJS541" s="1"/>
  <c r="AJM539"/>
  <c r="AJS539" s="1"/>
  <c r="AJM537"/>
  <c r="AJS537" s="1"/>
  <c r="AJM560"/>
  <c r="AJS560" s="1"/>
  <c r="AJM556"/>
  <c r="AJS556" s="1"/>
  <c r="AJM552"/>
  <c r="AJS552" s="1"/>
  <c r="AJM561"/>
  <c r="AJS561" s="1"/>
  <c r="AJM557"/>
  <c r="AJS557" s="1"/>
  <c r="AJM553"/>
  <c r="AJS553" s="1"/>
  <c r="AJM548"/>
  <c r="AJS548" s="1"/>
  <c r="AJM546"/>
  <c r="AJS546" s="1"/>
  <c r="AJM544"/>
  <c r="AJS544" s="1"/>
  <c r="AJM542"/>
  <c r="AJS542" s="1"/>
  <c r="AJM540"/>
  <c r="AJS540" s="1"/>
  <c r="AJM538"/>
  <c r="AJS538" s="1"/>
  <c r="AJM536"/>
  <c r="AJS536" s="1"/>
  <c r="AJM558"/>
  <c r="AJS558" s="1"/>
  <c r="AJM554"/>
  <c r="AJS554" s="1"/>
  <c r="AAQ558"/>
  <c r="AAW558" s="1"/>
  <c r="AAQ554"/>
  <c r="AAW554" s="1"/>
  <c r="AAQ561"/>
  <c r="AAW561" s="1"/>
  <c r="AAQ557"/>
  <c r="AAW557" s="1"/>
  <c r="AAQ553"/>
  <c r="AAW553" s="1"/>
  <c r="AAQ548"/>
  <c r="AAW548" s="1"/>
  <c r="AAQ546"/>
  <c r="AAW546" s="1"/>
  <c r="AAQ544"/>
  <c r="AAW544" s="1"/>
  <c r="AAQ542"/>
  <c r="AAW542" s="1"/>
  <c r="AAQ540"/>
  <c r="AAW540" s="1"/>
  <c r="AAQ538"/>
  <c r="AAW538" s="1"/>
  <c r="AAQ536"/>
  <c r="AAW536" s="1"/>
  <c r="AAQ560"/>
  <c r="AAW560" s="1"/>
  <c r="AAQ556"/>
  <c r="AAW556" s="1"/>
  <c r="AAQ552"/>
  <c r="AAW552" s="1"/>
  <c r="AAQ559"/>
  <c r="AAW559" s="1"/>
  <c r="AAQ555"/>
  <c r="AAW555" s="1"/>
  <c r="AAQ549"/>
  <c r="AAW549" s="1"/>
  <c r="AAQ547"/>
  <c r="AAW547" s="1"/>
  <c r="AAQ545"/>
  <c r="AAW545" s="1"/>
  <c r="AAQ543"/>
  <c r="AAW543" s="1"/>
  <c r="AAQ541"/>
  <c r="AAW541" s="1"/>
  <c r="AAQ539"/>
  <c r="AAW539" s="1"/>
  <c r="AAQ537"/>
  <c r="AAW537" s="1"/>
  <c r="AQU560"/>
  <c r="ARA560" s="1"/>
  <c r="AQU556"/>
  <c r="ARA556" s="1"/>
  <c r="AQU552"/>
  <c r="ARA552" s="1"/>
  <c r="AQU559"/>
  <c r="ARA559" s="1"/>
  <c r="AQU555"/>
  <c r="ARA555" s="1"/>
  <c r="AQU549"/>
  <c r="ARA549" s="1"/>
  <c r="AQU547"/>
  <c r="ARA547" s="1"/>
  <c r="AQU545"/>
  <c r="ARA545" s="1"/>
  <c r="AQU543"/>
  <c r="ARA543" s="1"/>
  <c r="AQU541"/>
  <c r="ARA541" s="1"/>
  <c r="AQU539"/>
  <c r="ARA539" s="1"/>
  <c r="AQU537"/>
  <c r="ARA537" s="1"/>
  <c r="AQU558"/>
  <c r="ARA558" s="1"/>
  <c r="AQU554"/>
  <c r="ARA554" s="1"/>
  <c r="AQU561"/>
  <c r="ARA561" s="1"/>
  <c r="AQU557"/>
  <c r="ARA557" s="1"/>
  <c r="AQU553"/>
  <c r="ARA553" s="1"/>
  <c r="AQU548"/>
  <c r="ARA548" s="1"/>
  <c r="AQU546"/>
  <c r="ARA546" s="1"/>
  <c r="AQU544"/>
  <c r="ARA544" s="1"/>
  <c r="AQU542"/>
  <c r="ARA542" s="1"/>
  <c r="AQU540"/>
  <c r="ARA540" s="1"/>
  <c r="AQU538"/>
  <c r="ARA538" s="1"/>
  <c r="AQU536"/>
  <c r="ARA536" s="1"/>
  <c r="AFK558"/>
  <c r="AFQ558" s="1"/>
  <c r="AFK554"/>
  <c r="AFQ554" s="1"/>
  <c r="AFK561"/>
  <c r="AFQ561" s="1"/>
  <c r="AFK557"/>
  <c r="AFQ557" s="1"/>
  <c r="AFK553"/>
  <c r="AFQ553" s="1"/>
  <c r="AFK548"/>
  <c r="AFQ548" s="1"/>
  <c r="AFK546"/>
  <c r="AFQ546" s="1"/>
  <c r="AFK544"/>
  <c r="AFQ544" s="1"/>
  <c r="AFK542"/>
  <c r="AFQ542" s="1"/>
  <c r="AFK540"/>
  <c r="AFQ540" s="1"/>
  <c r="AFK538"/>
  <c r="AFQ538" s="1"/>
  <c r="AFK536"/>
  <c r="AFQ536" s="1"/>
  <c r="AFK560"/>
  <c r="AFQ560" s="1"/>
  <c r="AFK556"/>
  <c r="AFQ556" s="1"/>
  <c r="AFK552"/>
  <c r="AFQ552" s="1"/>
  <c r="AFK559"/>
  <c r="AFQ559" s="1"/>
  <c r="AFK555"/>
  <c r="AFQ555" s="1"/>
  <c r="AFK549"/>
  <c r="AFQ549" s="1"/>
  <c r="AFK547"/>
  <c r="AFQ547" s="1"/>
  <c r="AFK545"/>
  <c r="AFQ545" s="1"/>
  <c r="AFK543"/>
  <c r="AFQ543" s="1"/>
  <c r="AFK541"/>
  <c r="AFQ541" s="1"/>
  <c r="AFK539"/>
  <c r="AFQ539" s="1"/>
  <c r="AFK537"/>
  <c r="AFQ537" s="1"/>
  <c r="AMT561"/>
  <c r="AMZ561" s="1"/>
  <c r="AMT557"/>
  <c r="AMZ557" s="1"/>
  <c r="AMT553"/>
  <c r="AMZ553" s="1"/>
  <c r="AMT548"/>
  <c r="AMZ548" s="1"/>
  <c r="AMT546"/>
  <c r="AMZ546" s="1"/>
  <c r="AMT544"/>
  <c r="AMZ544" s="1"/>
  <c r="AMT542"/>
  <c r="AMZ542" s="1"/>
  <c r="AMT540"/>
  <c r="AMZ540" s="1"/>
  <c r="AMT538"/>
  <c r="AMZ538" s="1"/>
  <c r="AMT536"/>
  <c r="AMZ536" s="1"/>
  <c r="AMT558"/>
  <c r="AMZ558" s="1"/>
  <c r="AMT554"/>
  <c r="AMZ554" s="1"/>
  <c r="AMT559"/>
  <c r="AMZ559" s="1"/>
  <c r="AMT555"/>
  <c r="AMZ555" s="1"/>
  <c r="AMT549"/>
  <c r="AMZ549" s="1"/>
  <c r="AMT547"/>
  <c r="AMZ547" s="1"/>
  <c r="AMT545"/>
  <c r="AMZ545" s="1"/>
  <c r="AMT543"/>
  <c r="AMZ543" s="1"/>
  <c r="AMT541"/>
  <c r="AMZ541" s="1"/>
  <c r="AMT539"/>
  <c r="AMZ539" s="1"/>
  <c r="AMT537"/>
  <c r="AMZ537" s="1"/>
  <c r="AMT560"/>
  <c r="AMZ560" s="1"/>
  <c r="AMT556"/>
  <c r="AMZ556" s="1"/>
  <c r="AMT552"/>
  <c r="AMZ552" s="1"/>
  <c r="WN561"/>
  <c r="WT561" s="1"/>
  <c r="WN557"/>
  <c r="WT557" s="1"/>
  <c r="WN553"/>
  <c r="WT553" s="1"/>
  <c r="WN548"/>
  <c r="WT548" s="1"/>
  <c r="WN546"/>
  <c r="WT546" s="1"/>
  <c r="WN544"/>
  <c r="WT544" s="1"/>
  <c r="WN542"/>
  <c r="WT542" s="1"/>
  <c r="WN540"/>
  <c r="WT540" s="1"/>
  <c r="WN538"/>
  <c r="WT538" s="1"/>
  <c r="WN536"/>
  <c r="WT536" s="1"/>
  <c r="WN558"/>
  <c r="WT558" s="1"/>
  <c r="WN554"/>
  <c r="WT554" s="1"/>
  <c r="WN559"/>
  <c r="WT559" s="1"/>
  <c r="WN555"/>
  <c r="WT555" s="1"/>
  <c r="WN549"/>
  <c r="WT549" s="1"/>
  <c r="WN547"/>
  <c r="WT547" s="1"/>
  <c r="WN545"/>
  <c r="WT545" s="1"/>
  <c r="WN543"/>
  <c r="WT543" s="1"/>
  <c r="WN541"/>
  <c r="WT541" s="1"/>
  <c r="WN539"/>
  <c r="WT539" s="1"/>
  <c r="WN537"/>
  <c r="WT537" s="1"/>
  <c r="WN560"/>
  <c r="WT560" s="1"/>
  <c r="WN556"/>
  <c r="WT556" s="1"/>
  <c r="WN552"/>
  <c r="WT552" s="1"/>
  <c r="AGF561"/>
  <c r="AGL561" s="1"/>
  <c r="AGF557"/>
  <c r="AGL557" s="1"/>
  <c r="AGF553"/>
  <c r="AGL553" s="1"/>
  <c r="AGF548"/>
  <c r="AGL548" s="1"/>
  <c r="AGF546"/>
  <c r="AGL546" s="1"/>
  <c r="AGF544"/>
  <c r="AGL544" s="1"/>
  <c r="AGF542"/>
  <c r="AGL542" s="1"/>
  <c r="AGF540"/>
  <c r="AGL540" s="1"/>
  <c r="AGF538"/>
  <c r="AGL538" s="1"/>
  <c r="AGF536"/>
  <c r="AGL536" s="1"/>
  <c r="AGF558"/>
  <c r="AGL558" s="1"/>
  <c r="AGF554"/>
  <c r="AGL554" s="1"/>
  <c r="AGF559"/>
  <c r="AGL559" s="1"/>
  <c r="AGF555"/>
  <c r="AGL555" s="1"/>
  <c r="AGF549"/>
  <c r="AGL549" s="1"/>
  <c r="AGF547"/>
  <c r="AGL547" s="1"/>
  <c r="AGF545"/>
  <c r="AGL545" s="1"/>
  <c r="AGF543"/>
  <c r="AGL543" s="1"/>
  <c r="AGF541"/>
  <c r="AGL541" s="1"/>
  <c r="AGF539"/>
  <c r="AGL539" s="1"/>
  <c r="AGF537"/>
  <c r="AGL537" s="1"/>
  <c r="AGF560"/>
  <c r="AGL560" s="1"/>
  <c r="AGF556"/>
  <c r="AGL556" s="1"/>
  <c r="AGF552"/>
  <c r="AGL552" s="1"/>
  <c r="KK558"/>
  <c r="KQ558" s="1"/>
  <c r="KK554"/>
  <c r="KQ554" s="1"/>
  <c r="KK561"/>
  <c r="KQ561" s="1"/>
  <c r="KK557"/>
  <c r="KQ557" s="1"/>
  <c r="KK553"/>
  <c r="KQ553" s="1"/>
  <c r="KK548"/>
  <c r="KQ548" s="1"/>
  <c r="KK546"/>
  <c r="KQ546" s="1"/>
  <c r="KK544"/>
  <c r="KQ544" s="1"/>
  <c r="KK542"/>
  <c r="KQ542" s="1"/>
  <c r="KK540"/>
  <c r="KQ540" s="1"/>
  <c r="KK538"/>
  <c r="KQ538" s="1"/>
  <c r="KK536"/>
  <c r="KQ536" s="1"/>
  <c r="KK560"/>
  <c r="KQ560" s="1"/>
  <c r="KK556"/>
  <c r="KQ556" s="1"/>
  <c r="KK552"/>
  <c r="KQ552" s="1"/>
  <c r="KK559"/>
  <c r="KQ559" s="1"/>
  <c r="KK555"/>
  <c r="KQ555" s="1"/>
  <c r="KK549"/>
  <c r="KQ549" s="1"/>
  <c r="KK547"/>
  <c r="KQ547" s="1"/>
  <c r="KK545"/>
  <c r="KQ545" s="1"/>
  <c r="KK543"/>
  <c r="KQ543" s="1"/>
  <c r="KK541"/>
  <c r="KQ541" s="1"/>
  <c r="KK539"/>
  <c r="KQ539" s="1"/>
  <c r="KK537"/>
  <c r="KQ537" s="1"/>
  <c r="AEQ558"/>
  <c r="AEW558" s="1"/>
  <c r="AEQ554"/>
  <c r="AEW554" s="1"/>
  <c r="AEQ561"/>
  <c r="AEW561" s="1"/>
  <c r="AEQ557"/>
  <c r="AEW557" s="1"/>
  <c r="AEQ553"/>
  <c r="AEW553" s="1"/>
  <c r="AEQ548"/>
  <c r="AEW548" s="1"/>
  <c r="AEQ546"/>
  <c r="AEW546" s="1"/>
  <c r="AEQ544"/>
  <c r="AEW544" s="1"/>
  <c r="AEQ542"/>
  <c r="AEW542" s="1"/>
  <c r="AEQ540"/>
  <c r="AEW540" s="1"/>
  <c r="AEQ538"/>
  <c r="AEW538" s="1"/>
  <c r="AEQ536"/>
  <c r="AEW536" s="1"/>
  <c r="AEQ560"/>
  <c r="AEW560" s="1"/>
  <c r="AEQ556"/>
  <c r="AEW556" s="1"/>
  <c r="AEQ552"/>
  <c r="AEW552" s="1"/>
  <c r="AEQ559"/>
  <c r="AEW559" s="1"/>
  <c r="AEQ555"/>
  <c r="AEW555" s="1"/>
  <c r="AEQ549"/>
  <c r="AEW549" s="1"/>
  <c r="AEQ547"/>
  <c r="AEW547" s="1"/>
  <c r="AEQ545"/>
  <c r="AEW545" s="1"/>
  <c r="AEQ543"/>
  <c r="AEW543" s="1"/>
  <c r="AEQ541"/>
  <c r="AEW541" s="1"/>
  <c r="AEQ539"/>
  <c r="AEW539" s="1"/>
  <c r="AEQ537"/>
  <c r="AEW537" s="1"/>
  <c r="APD561"/>
  <c r="APJ561" s="1"/>
  <c r="APD557"/>
  <c r="APJ557" s="1"/>
  <c r="APD553"/>
  <c r="APJ553" s="1"/>
  <c r="APD548"/>
  <c r="APJ548" s="1"/>
  <c r="APD546"/>
  <c r="APJ546" s="1"/>
  <c r="APD544"/>
  <c r="APJ544" s="1"/>
  <c r="APD542"/>
  <c r="APJ542" s="1"/>
  <c r="APD540"/>
  <c r="APJ540" s="1"/>
  <c r="APD538"/>
  <c r="APJ538" s="1"/>
  <c r="APD536"/>
  <c r="APJ536" s="1"/>
  <c r="APD558"/>
  <c r="APJ558" s="1"/>
  <c r="APD554"/>
  <c r="APJ554" s="1"/>
  <c r="APD559"/>
  <c r="APJ559" s="1"/>
  <c r="APD555"/>
  <c r="APJ555" s="1"/>
  <c r="APD549"/>
  <c r="APJ549" s="1"/>
  <c r="APD547"/>
  <c r="APJ547" s="1"/>
  <c r="APD545"/>
  <c r="APJ545" s="1"/>
  <c r="APD543"/>
  <c r="APJ543" s="1"/>
  <c r="APD541"/>
  <c r="APJ541" s="1"/>
  <c r="APD539"/>
  <c r="APJ539" s="1"/>
  <c r="APD537"/>
  <c r="APJ537" s="1"/>
  <c r="APD560"/>
  <c r="APJ560" s="1"/>
  <c r="APD556"/>
  <c r="APJ556" s="1"/>
  <c r="APD552"/>
  <c r="APJ552" s="1"/>
  <c r="AHC558"/>
  <c r="AHI558" s="1"/>
  <c r="AHC554"/>
  <c r="AHI554" s="1"/>
  <c r="AHC561"/>
  <c r="AHI561" s="1"/>
  <c r="AHC557"/>
  <c r="AHI557" s="1"/>
  <c r="AHC553"/>
  <c r="AHI553" s="1"/>
  <c r="AHC548"/>
  <c r="AHI548" s="1"/>
  <c r="AHC546"/>
  <c r="AHI546" s="1"/>
  <c r="AHC544"/>
  <c r="AHI544" s="1"/>
  <c r="AHC542"/>
  <c r="AHI542" s="1"/>
  <c r="AHC540"/>
  <c r="AHI540" s="1"/>
  <c r="AHC538"/>
  <c r="AHI538" s="1"/>
  <c r="AHC536"/>
  <c r="AHI536" s="1"/>
  <c r="AHC560"/>
  <c r="AHI560" s="1"/>
  <c r="AHC556"/>
  <c r="AHI556" s="1"/>
  <c r="AHC552"/>
  <c r="AHI552" s="1"/>
  <c r="AHC559"/>
  <c r="AHI559" s="1"/>
  <c r="AHC555"/>
  <c r="AHI555" s="1"/>
  <c r="AHC549"/>
  <c r="AHI549" s="1"/>
  <c r="AHC547"/>
  <c r="AHI547" s="1"/>
  <c r="AHC545"/>
  <c r="AHI545" s="1"/>
  <c r="AHC543"/>
  <c r="AHI543" s="1"/>
  <c r="AHC541"/>
  <c r="AHI541" s="1"/>
  <c r="AHC539"/>
  <c r="AHI539" s="1"/>
  <c r="AHC537"/>
  <c r="AHI537" s="1"/>
  <c r="UC558"/>
  <c r="UI558" s="1"/>
  <c r="UC554"/>
  <c r="UI554" s="1"/>
  <c r="UC561"/>
  <c r="UI561" s="1"/>
  <c r="UC557"/>
  <c r="UI557" s="1"/>
  <c r="UC553"/>
  <c r="UI553" s="1"/>
  <c r="UC548"/>
  <c r="UI548" s="1"/>
  <c r="UC546"/>
  <c r="UI546" s="1"/>
  <c r="UC544"/>
  <c r="UI544" s="1"/>
  <c r="UC542"/>
  <c r="UI542" s="1"/>
  <c r="UC540"/>
  <c r="UI540" s="1"/>
  <c r="UC538"/>
  <c r="UI538" s="1"/>
  <c r="UC536"/>
  <c r="UI536" s="1"/>
  <c r="UC560"/>
  <c r="UI560" s="1"/>
  <c r="UC556"/>
  <c r="UI556" s="1"/>
  <c r="UC552"/>
  <c r="UI552" s="1"/>
  <c r="UC559"/>
  <c r="UI559" s="1"/>
  <c r="UC555"/>
  <c r="UI555" s="1"/>
  <c r="UC549"/>
  <c r="UI549" s="1"/>
  <c r="UC547"/>
  <c r="UI547" s="1"/>
  <c r="UC545"/>
  <c r="UI545" s="1"/>
  <c r="UC543"/>
  <c r="UI543" s="1"/>
  <c r="UC541"/>
  <c r="UI541" s="1"/>
  <c r="UC539"/>
  <c r="UI539" s="1"/>
  <c r="UC537"/>
  <c r="UI537" s="1"/>
  <c r="AEP561"/>
  <c r="AEV561" s="1"/>
  <c r="AEP557"/>
  <c r="AEV557" s="1"/>
  <c r="AEP553"/>
  <c r="AEV553" s="1"/>
  <c r="AEP548"/>
  <c r="AEV548" s="1"/>
  <c r="AEP546"/>
  <c r="AEV546" s="1"/>
  <c r="AEP544"/>
  <c r="AEV544" s="1"/>
  <c r="AEP542"/>
  <c r="AEV542" s="1"/>
  <c r="AEP540"/>
  <c r="AEV540" s="1"/>
  <c r="AEP538"/>
  <c r="AEV538" s="1"/>
  <c r="AEP536"/>
  <c r="AEV536" s="1"/>
  <c r="AEP558"/>
  <c r="AEV558" s="1"/>
  <c r="AEP554"/>
  <c r="AEV554" s="1"/>
  <c r="AEP559"/>
  <c r="AEV559" s="1"/>
  <c r="AEP555"/>
  <c r="AEV555" s="1"/>
  <c r="AEP549"/>
  <c r="AEV549" s="1"/>
  <c r="AEP547"/>
  <c r="AEV547" s="1"/>
  <c r="AEP545"/>
  <c r="AEV545" s="1"/>
  <c r="AEP543"/>
  <c r="AEV543" s="1"/>
  <c r="AEP541"/>
  <c r="AEV541" s="1"/>
  <c r="AEP539"/>
  <c r="AEV539" s="1"/>
  <c r="AEP537"/>
  <c r="AEV537" s="1"/>
  <c r="AEP560"/>
  <c r="AEV560" s="1"/>
  <c r="AEP556"/>
  <c r="AEV556" s="1"/>
  <c r="AEP552"/>
  <c r="AEV552" s="1"/>
  <c r="LF558"/>
  <c r="LL558" s="1"/>
  <c r="LF554"/>
  <c r="LL554" s="1"/>
  <c r="LF561"/>
  <c r="LL561" s="1"/>
  <c r="LF557"/>
  <c r="LL557" s="1"/>
  <c r="LF553"/>
  <c r="LL553" s="1"/>
  <c r="LF548"/>
  <c r="LL548" s="1"/>
  <c r="LF546"/>
  <c r="LL546" s="1"/>
  <c r="LF544"/>
  <c r="LL544" s="1"/>
  <c r="LF542"/>
  <c r="LL542" s="1"/>
  <c r="LF540"/>
  <c r="LL540" s="1"/>
  <c r="LF538"/>
  <c r="LL538" s="1"/>
  <c r="LF536"/>
  <c r="LL536" s="1"/>
  <c r="LF560"/>
  <c r="LL560" s="1"/>
  <c r="LF556"/>
  <c r="LL556" s="1"/>
  <c r="LF552"/>
  <c r="LL552" s="1"/>
  <c r="LF559"/>
  <c r="LL559" s="1"/>
  <c r="LF555"/>
  <c r="LL555" s="1"/>
  <c r="LF549"/>
  <c r="LL549" s="1"/>
  <c r="LF547"/>
  <c r="LL547" s="1"/>
  <c r="LF545"/>
  <c r="LL545" s="1"/>
  <c r="LF543"/>
  <c r="LL543" s="1"/>
  <c r="LF541"/>
  <c r="LL541" s="1"/>
  <c r="LF539"/>
  <c r="LL539" s="1"/>
  <c r="LF537"/>
  <c r="LL537" s="1"/>
  <c r="JP558"/>
  <c r="JV558" s="1"/>
  <c r="JP554"/>
  <c r="JV554" s="1"/>
  <c r="JP561"/>
  <c r="JV561" s="1"/>
  <c r="JP557"/>
  <c r="JV557" s="1"/>
  <c r="JP553"/>
  <c r="JV553" s="1"/>
  <c r="JP548"/>
  <c r="JV548" s="1"/>
  <c r="JP546"/>
  <c r="JV546" s="1"/>
  <c r="JP544"/>
  <c r="JV544" s="1"/>
  <c r="JP542"/>
  <c r="JV542" s="1"/>
  <c r="JP540"/>
  <c r="JV540" s="1"/>
  <c r="JP538"/>
  <c r="JV538" s="1"/>
  <c r="JP536"/>
  <c r="JV536" s="1"/>
  <c r="JP560"/>
  <c r="JV560" s="1"/>
  <c r="JP556"/>
  <c r="JV556" s="1"/>
  <c r="JP552"/>
  <c r="JV552" s="1"/>
  <c r="JP559"/>
  <c r="JV559" s="1"/>
  <c r="JP555"/>
  <c r="JV555" s="1"/>
  <c r="JP549"/>
  <c r="JV549" s="1"/>
  <c r="JP547"/>
  <c r="JV547" s="1"/>
  <c r="JP545"/>
  <c r="JV545" s="1"/>
  <c r="JP543"/>
  <c r="JV543" s="1"/>
  <c r="JP541"/>
  <c r="JV541" s="1"/>
  <c r="JP539"/>
  <c r="JV539" s="1"/>
  <c r="JP537"/>
  <c r="JV537" s="1"/>
  <c r="AFM558"/>
  <c r="AFS558" s="1"/>
  <c r="AFM554"/>
  <c r="AFS554" s="1"/>
  <c r="AFM561"/>
  <c r="AFS561" s="1"/>
  <c r="AFM557"/>
  <c r="AFS557" s="1"/>
  <c r="AFM553"/>
  <c r="AFS553" s="1"/>
  <c r="AFM548"/>
  <c r="AFS548" s="1"/>
  <c r="AFM546"/>
  <c r="AFS546" s="1"/>
  <c r="AFM544"/>
  <c r="AFS544" s="1"/>
  <c r="AFM542"/>
  <c r="AFS542" s="1"/>
  <c r="AFM540"/>
  <c r="AFS540" s="1"/>
  <c r="AFM538"/>
  <c r="AFS538" s="1"/>
  <c r="AFM536"/>
  <c r="AFS536" s="1"/>
  <c r="AFM560"/>
  <c r="AFS560" s="1"/>
  <c r="AFM556"/>
  <c r="AFS556" s="1"/>
  <c r="AFM552"/>
  <c r="AFS552" s="1"/>
  <c r="AFM559"/>
  <c r="AFS559" s="1"/>
  <c r="AFM555"/>
  <c r="AFS555" s="1"/>
  <c r="AFM549"/>
  <c r="AFS549" s="1"/>
  <c r="AFM547"/>
  <c r="AFS547" s="1"/>
  <c r="AFM545"/>
  <c r="AFS545" s="1"/>
  <c r="AFM543"/>
  <c r="AFS543" s="1"/>
  <c r="AFM541"/>
  <c r="AFS541" s="1"/>
  <c r="AFM539"/>
  <c r="AFS539" s="1"/>
  <c r="AFM537"/>
  <c r="AFS537" s="1"/>
  <c r="AJL558"/>
  <c r="AJR558" s="1"/>
  <c r="AJL554"/>
  <c r="AJR554" s="1"/>
  <c r="AJL561"/>
  <c r="AJR561" s="1"/>
  <c r="AJL557"/>
  <c r="AJR557" s="1"/>
  <c r="AJL553"/>
  <c r="AJR553" s="1"/>
  <c r="AJL548"/>
  <c r="AJR548" s="1"/>
  <c r="AJL546"/>
  <c r="AJR546" s="1"/>
  <c r="AJL544"/>
  <c r="AJR544" s="1"/>
  <c r="AJL542"/>
  <c r="AJR542" s="1"/>
  <c r="AJL540"/>
  <c r="AJR540" s="1"/>
  <c r="AJL538"/>
  <c r="AJR538" s="1"/>
  <c r="AJL536"/>
  <c r="AJR536" s="1"/>
  <c r="AJL560"/>
  <c r="AJR560" s="1"/>
  <c r="AJL556"/>
  <c r="AJR556" s="1"/>
  <c r="AJL552"/>
  <c r="AJR552" s="1"/>
  <c r="AJL559"/>
  <c r="AJR559" s="1"/>
  <c r="AJL555"/>
  <c r="AJR555" s="1"/>
  <c r="AJL549"/>
  <c r="AJR549" s="1"/>
  <c r="AJL547"/>
  <c r="AJR547" s="1"/>
  <c r="AJL545"/>
  <c r="AJR545" s="1"/>
  <c r="AJL543"/>
  <c r="AJR543" s="1"/>
  <c r="AJL541"/>
  <c r="AJR541" s="1"/>
  <c r="AJL539"/>
  <c r="AJR539" s="1"/>
  <c r="AJL537"/>
  <c r="AJR537" s="1"/>
  <c r="UD559"/>
  <c r="UJ559" s="1"/>
  <c r="UD555"/>
  <c r="UJ555" s="1"/>
  <c r="UD549"/>
  <c r="UJ549" s="1"/>
  <c r="UD547"/>
  <c r="UJ547" s="1"/>
  <c r="UD545"/>
  <c r="UJ545" s="1"/>
  <c r="UD543"/>
  <c r="UJ543" s="1"/>
  <c r="UD541"/>
  <c r="UJ541" s="1"/>
  <c r="UD539"/>
  <c r="UJ539" s="1"/>
  <c r="UD537"/>
  <c r="UJ537" s="1"/>
  <c r="UD560"/>
  <c r="UJ560" s="1"/>
  <c r="UD556"/>
  <c r="UJ556" s="1"/>
  <c r="UD552"/>
  <c r="UJ552" s="1"/>
  <c r="UD561"/>
  <c r="UJ561" s="1"/>
  <c r="UD557"/>
  <c r="UJ557" s="1"/>
  <c r="UD553"/>
  <c r="UJ553" s="1"/>
  <c r="UD548"/>
  <c r="UJ548" s="1"/>
  <c r="UD546"/>
  <c r="UJ546" s="1"/>
  <c r="UD544"/>
  <c r="UJ544" s="1"/>
  <c r="UD542"/>
  <c r="UJ542" s="1"/>
  <c r="UD540"/>
  <c r="UJ540" s="1"/>
  <c r="UD538"/>
  <c r="UJ538" s="1"/>
  <c r="UD536"/>
  <c r="UJ536" s="1"/>
  <c r="UD558"/>
  <c r="UJ558" s="1"/>
  <c r="UD554"/>
  <c r="UJ554" s="1"/>
  <c r="AQT561"/>
  <c r="AQZ561" s="1"/>
  <c r="AQT557"/>
  <c r="AQZ557" s="1"/>
  <c r="AQT553"/>
  <c r="AQZ553" s="1"/>
  <c r="AQT548"/>
  <c r="AQZ548" s="1"/>
  <c r="AQT546"/>
  <c r="AQZ546" s="1"/>
  <c r="AQT544"/>
  <c r="AQZ544" s="1"/>
  <c r="AQT542"/>
  <c r="AQZ542" s="1"/>
  <c r="AQT540"/>
  <c r="AQZ540" s="1"/>
  <c r="AQT538"/>
  <c r="AQZ538" s="1"/>
  <c r="AQT536"/>
  <c r="AQZ536" s="1"/>
  <c r="AQT558"/>
  <c r="AQZ558" s="1"/>
  <c r="AQT554"/>
  <c r="AQZ554" s="1"/>
  <c r="AQT559"/>
  <c r="AQZ559" s="1"/>
  <c r="AQT555"/>
  <c r="AQZ555" s="1"/>
  <c r="AQT549"/>
  <c r="AQZ549" s="1"/>
  <c r="AQT547"/>
  <c r="AQZ547" s="1"/>
  <c r="AQT545"/>
  <c r="AQZ545" s="1"/>
  <c r="AQT543"/>
  <c r="AQZ543" s="1"/>
  <c r="AQT541"/>
  <c r="AQZ541" s="1"/>
  <c r="AQT539"/>
  <c r="AQZ539" s="1"/>
  <c r="AQT537"/>
  <c r="AQZ537" s="1"/>
  <c r="AQT560"/>
  <c r="AQZ560" s="1"/>
  <c r="AQT556"/>
  <c r="AQZ556" s="1"/>
  <c r="AQT552"/>
  <c r="AQZ552" s="1"/>
  <c r="MV558"/>
  <c r="NB558" s="1"/>
  <c r="MV554"/>
  <c r="NB554" s="1"/>
  <c r="MV561"/>
  <c r="NB561" s="1"/>
  <c r="MV557"/>
  <c r="NB557" s="1"/>
  <c r="MV553"/>
  <c r="NB553" s="1"/>
  <c r="MV548"/>
  <c r="NB548" s="1"/>
  <c r="MV546"/>
  <c r="NB546" s="1"/>
  <c r="MV544"/>
  <c r="NB544" s="1"/>
  <c r="MV542"/>
  <c r="NB542" s="1"/>
  <c r="MV540"/>
  <c r="NB540" s="1"/>
  <c r="MV538"/>
  <c r="NB538" s="1"/>
  <c r="MV536"/>
  <c r="NB536" s="1"/>
  <c r="MV560"/>
  <c r="NB560" s="1"/>
  <c r="MV556"/>
  <c r="NB556" s="1"/>
  <c r="MV552"/>
  <c r="NB552" s="1"/>
  <c r="MV559"/>
  <c r="NB559" s="1"/>
  <c r="MV555"/>
  <c r="NB555" s="1"/>
  <c r="MV549"/>
  <c r="NB549" s="1"/>
  <c r="MV547"/>
  <c r="NB547" s="1"/>
  <c r="MV545"/>
  <c r="NB545" s="1"/>
  <c r="MV543"/>
  <c r="NB543" s="1"/>
  <c r="MV541"/>
  <c r="NB541" s="1"/>
  <c r="MV539"/>
  <c r="NB539" s="1"/>
  <c r="MV537"/>
  <c r="NB537" s="1"/>
  <c r="IV561"/>
  <c r="JB561" s="1"/>
  <c r="IV557"/>
  <c r="JB557" s="1"/>
  <c r="IV553"/>
  <c r="JB553" s="1"/>
  <c r="IV548"/>
  <c r="JB548" s="1"/>
  <c r="IV546"/>
  <c r="JB546" s="1"/>
  <c r="IV544"/>
  <c r="JB544" s="1"/>
  <c r="IV542"/>
  <c r="JB542" s="1"/>
  <c r="IV540"/>
  <c r="JB540" s="1"/>
  <c r="IV538"/>
  <c r="JB538" s="1"/>
  <c r="IV536"/>
  <c r="JB536" s="1"/>
  <c r="IV558"/>
  <c r="JB558" s="1"/>
  <c r="IV554"/>
  <c r="JB554" s="1"/>
  <c r="IV559"/>
  <c r="JB559" s="1"/>
  <c r="IV555"/>
  <c r="JB555" s="1"/>
  <c r="IV549"/>
  <c r="JB549" s="1"/>
  <c r="IV547"/>
  <c r="JB547" s="1"/>
  <c r="IV545"/>
  <c r="JB545" s="1"/>
  <c r="IV543"/>
  <c r="JB543" s="1"/>
  <c r="IV541"/>
  <c r="JB541" s="1"/>
  <c r="IV539"/>
  <c r="JB539" s="1"/>
  <c r="IV537"/>
  <c r="JB537" s="1"/>
  <c r="IV560"/>
  <c r="JB560" s="1"/>
  <c r="IV556"/>
  <c r="JB556" s="1"/>
  <c r="IV552"/>
  <c r="JB552" s="1"/>
  <c r="AGG558"/>
  <c r="AGM558" s="1"/>
  <c r="AGG554"/>
  <c r="AGM554" s="1"/>
  <c r="AGG561"/>
  <c r="AGM561" s="1"/>
  <c r="AGG557"/>
  <c r="AGM557" s="1"/>
  <c r="AGG553"/>
  <c r="AGM553" s="1"/>
  <c r="AGG548"/>
  <c r="AGM548" s="1"/>
  <c r="AGG546"/>
  <c r="AGM546" s="1"/>
  <c r="AGG544"/>
  <c r="AGM544" s="1"/>
  <c r="AGG542"/>
  <c r="AGM542" s="1"/>
  <c r="AGG540"/>
  <c r="AGM540" s="1"/>
  <c r="AGG538"/>
  <c r="AGM538" s="1"/>
  <c r="AGG536"/>
  <c r="AGM536" s="1"/>
  <c r="AGG560"/>
  <c r="AGM560" s="1"/>
  <c r="AGG556"/>
  <c r="AGM556" s="1"/>
  <c r="AGG552"/>
  <c r="AGM552" s="1"/>
  <c r="AGG559"/>
  <c r="AGM559" s="1"/>
  <c r="AGG555"/>
  <c r="AGM555" s="1"/>
  <c r="AGG549"/>
  <c r="AGM549" s="1"/>
  <c r="AGG547"/>
  <c r="AGM547" s="1"/>
  <c r="AGG545"/>
  <c r="AGM545" s="1"/>
  <c r="AGG543"/>
  <c r="AGM543" s="1"/>
  <c r="AGG541"/>
  <c r="AGM541" s="1"/>
  <c r="AGG539"/>
  <c r="AGM539" s="1"/>
  <c r="AGG537"/>
  <c r="AGM537" s="1"/>
  <c r="AFL559"/>
  <c r="AFR559" s="1"/>
  <c r="AFL555"/>
  <c r="AFR555" s="1"/>
  <c r="AFL549"/>
  <c r="AFR549" s="1"/>
  <c r="AFL547"/>
  <c r="AFR547" s="1"/>
  <c r="AFL545"/>
  <c r="AFR545" s="1"/>
  <c r="AFL543"/>
  <c r="AFR543" s="1"/>
  <c r="AFL541"/>
  <c r="AFR541" s="1"/>
  <c r="AFL539"/>
  <c r="AFR539" s="1"/>
  <c r="AFL537"/>
  <c r="AFR537" s="1"/>
  <c r="AFL560"/>
  <c r="AFR560" s="1"/>
  <c r="AFL556"/>
  <c r="AFR556" s="1"/>
  <c r="AFL552"/>
  <c r="AFR552" s="1"/>
  <c r="AFL561"/>
  <c r="AFR561" s="1"/>
  <c r="AFL557"/>
  <c r="AFR557" s="1"/>
  <c r="AFL553"/>
  <c r="AFR553" s="1"/>
  <c r="AFL548"/>
  <c r="AFR548" s="1"/>
  <c r="AFL546"/>
  <c r="AFR546" s="1"/>
  <c r="AFL544"/>
  <c r="AFR544" s="1"/>
  <c r="AFL542"/>
  <c r="AFR542" s="1"/>
  <c r="AFL540"/>
  <c r="AFR540" s="1"/>
  <c r="AFL538"/>
  <c r="AFR538" s="1"/>
  <c r="AFL536"/>
  <c r="AFR536" s="1"/>
  <c r="AFL558"/>
  <c r="AFR558" s="1"/>
  <c r="AFL554"/>
  <c r="AFR554" s="1"/>
  <c r="ANN560"/>
  <c r="ANT560" s="1"/>
  <c r="ANN556"/>
  <c r="ANT556" s="1"/>
  <c r="ANN552"/>
  <c r="ANT552" s="1"/>
  <c r="ANN559"/>
  <c r="ANT559" s="1"/>
  <c r="ANN555"/>
  <c r="ANT555" s="1"/>
  <c r="ANN549"/>
  <c r="ANT549" s="1"/>
  <c r="ANN547"/>
  <c r="ANT547" s="1"/>
  <c r="ANN545"/>
  <c r="ANT545" s="1"/>
  <c r="ANN543"/>
  <c r="ANT543" s="1"/>
  <c r="ANN541"/>
  <c r="ANT541" s="1"/>
  <c r="ANN539"/>
  <c r="ANT539" s="1"/>
  <c r="ANN537"/>
  <c r="ANT537" s="1"/>
  <c r="ANN558"/>
  <c r="ANT558" s="1"/>
  <c r="ANN554"/>
  <c r="ANT554" s="1"/>
  <c r="ANN561"/>
  <c r="ANT561" s="1"/>
  <c r="ANN557"/>
  <c r="ANT557" s="1"/>
  <c r="ANN553"/>
  <c r="ANT553" s="1"/>
  <c r="ANN548"/>
  <c r="ANT548" s="1"/>
  <c r="ANN546"/>
  <c r="ANT546" s="1"/>
  <c r="ANN544"/>
  <c r="ANT544" s="1"/>
  <c r="ANN542"/>
  <c r="ANT542" s="1"/>
  <c r="ANN540"/>
  <c r="ANT540" s="1"/>
  <c r="ANN538"/>
  <c r="ANT538" s="1"/>
  <c r="ANN536"/>
  <c r="ANT536" s="1"/>
  <c r="SM561"/>
  <c r="SS561" s="1"/>
  <c r="SM557"/>
  <c r="SS557" s="1"/>
  <c r="SM553"/>
  <c r="SS553" s="1"/>
  <c r="SM548"/>
  <c r="SS548" s="1"/>
  <c r="SM546"/>
  <c r="SS546" s="1"/>
  <c r="SM544"/>
  <c r="SS544" s="1"/>
  <c r="SM542"/>
  <c r="SS542" s="1"/>
  <c r="SM540"/>
  <c r="SS540" s="1"/>
  <c r="SM538"/>
  <c r="SS538" s="1"/>
  <c r="SM536"/>
  <c r="SS536" s="1"/>
  <c r="SM558"/>
  <c r="SS558" s="1"/>
  <c r="SM554"/>
  <c r="SS554" s="1"/>
  <c r="SM559"/>
  <c r="SS559" s="1"/>
  <c r="SM555"/>
  <c r="SS555" s="1"/>
  <c r="SM549"/>
  <c r="SS549" s="1"/>
  <c r="SM547"/>
  <c r="SS547" s="1"/>
  <c r="SM545"/>
  <c r="SS545" s="1"/>
  <c r="SM543"/>
  <c r="SS543" s="1"/>
  <c r="SM541"/>
  <c r="SS541" s="1"/>
  <c r="SM539"/>
  <c r="SS539" s="1"/>
  <c r="SM537"/>
  <c r="SS537" s="1"/>
  <c r="SM560"/>
  <c r="SS560" s="1"/>
  <c r="SM556"/>
  <c r="SS556" s="1"/>
  <c r="SM552"/>
  <c r="SS552" s="1"/>
  <c r="JQ559"/>
  <c r="JW559" s="1"/>
  <c r="JQ555"/>
  <c r="JW555" s="1"/>
  <c r="JQ549"/>
  <c r="JW549" s="1"/>
  <c r="JQ547"/>
  <c r="JW547" s="1"/>
  <c r="JQ545"/>
  <c r="JW545" s="1"/>
  <c r="JQ543"/>
  <c r="JW543" s="1"/>
  <c r="JQ541"/>
  <c r="JW541" s="1"/>
  <c r="JQ539"/>
  <c r="JW539" s="1"/>
  <c r="JQ537"/>
  <c r="JW537" s="1"/>
  <c r="JQ560"/>
  <c r="JW560" s="1"/>
  <c r="JQ556"/>
  <c r="JW556" s="1"/>
  <c r="JQ552"/>
  <c r="JW552" s="1"/>
  <c r="JQ561"/>
  <c r="JW561" s="1"/>
  <c r="JQ557"/>
  <c r="JW557" s="1"/>
  <c r="JQ553"/>
  <c r="JW553" s="1"/>
  <c r="JQ548"/>
  <c r="JW548" s="1"/>
  <c r="JQ546"/>
  <c r="JW546" s="1"/>
  <c r="JQ544"/>
  <c r="JW544" s="1"/>
  <c r="JQ542"/>
  <c r="JW542" s="1"/>
  <c r="JQ540"/>
  <c r="JW540" s="1"/>
  <c r="JQ538"/>
  <c r="JW538" s="1"/>
  <c r="JQ536"/>
  <c r="JW536" s="1"/>
  <c r="JQ558"/>
  <c r="JW558" s="1"/>
  <c r="JQ554"/>
  <c r="JW554" s="1"/>
  <c r="AJN558"/>
  <c r="AJT558" s="1"/>
  <c r="AJN554"/>
  <c r="AJT554" s="1"/>
  <c r="AJN561"/>
  <c r="AJT561" s="1"/>
  <c r="AJN557"/>
  <c r="AJT557" s="1"/>
  <c r="AJN553"/>
  <c r="AJT553" s="1"/>
  <c r="AJN548"/>
  <c r="AJT548" s="1"/>
  <c r="AJN546"/>
  <c r="AJT546" s="1"/>
  <c r="AJN544"/>
  <c r="AJT544" s="1"/>
  <c r="AJN542"/>
  <c r="AJT542" s="1"/>
  <c r="AJN540"/>
  <c r="AJT540" s="1"/>
  <c r="AJN538"/>
  <c r="AJT538" s="1"/>
  <c r="AJN536"/>
  <c r="AJT536" s="1"/>
  <c r="AJN560"/>
  <c r="AJT560" s="1"/>
  <c r="AJN556"/>
  <c r="AJT556" s="1"/>
  <c r="AJN552"/>
  <c r="AJT552" s="1"/>
  <c r="AJN559"/>
  <c r="AJT559" s="1"/>
  <c r="AJN555"/>
  <c r="AJT555" s="1"/>
  <c r="AJN549"/>
  <c r="AJT549" s="1"/>
  <c r="AJN547"/>
  <c r="AJT547" s="1"/>
  <c r="AJN545"/>
  <c r="AJT545" s="1"/>
  <c r="AJN543"/>
  <c r="AJT543" s="1"/>
  <c r="AJN541"/>
  <c r="AJT541" s="1"/>
  <c r="AJN539"/>
  <c r="AJT539" s="1"/>
  <c r="AJN537"/>
  <c r="AJT537" s="1"/>
  <c r="APE560"/>
  <c r="APK560" s="1"/>
  <c r="APE556"/>
  <c r="APK556" s="1"/>
  <c r="APE552"/>
  <c r="APK552" s="1"/>
  <c r="APE559"/>
  <c r="APK559" s="1"/>
  <c r="APE555"/>
  <c r="APK555" s="1"/>
  <c r="APE549"/>
  <c r="APK549" s="1"/>
  <c r="APE547"/>
  <c r="APK547" s="1"/>
  <c r="APE545"/>
  <c r="APK545" s="1"/>
  <c r="APE543"/>
  <c r="APK543" s="1"/>
  <c r="APE541"/>
  <c r="APK541" s="1"/>
  <c r="APE539"/>
  <c r="APK539" s="1"/>
  <c r="APE537"/>
  <c r="APK537" s="1"/>
  <c r="APE558"/>
  <c r="APK558" s="1"/>
  <c r="APE554"/>
  <c r="APK554" s="1"/>
  <c r="APE561"/>
  <c r="APK561" s="1"/>
  <c r="APE557"/>
  <c r="APK557" s="1"/>
  <c r="APE553"/>
  <c r="APK553" s="1"/>
  <c r="APE548"/>
  <c r="APK548" s="1"/>
  <c r="APE546"/>
  <c r="APK546" s="1"/>
  <c r="APE544"/>
  <c r="APK544" s="1"/>
  <c r="APE542"/>
  <c r="APK542" s="1"/>
  <c r="APE540"/>
  <c r="APK540" s="1"/>
  <c r="APE538"/>
  <c r="APK538" s="1"/>
  <c r="APE536"/>
  <c r="APK536" s="1"/>
  <c r="YD558"/>
  <c r="YJ558" s="1"/>
  <c r="YD554"/>
  <c r="YJ554" s="1"/>
  <c r="YD561"/>
  <c r="YJ561" s="1"/>
  <c r="YD557"/>
  <c r="YJ557" s="1"/>
  <c r="YD553"/>
  <c r="YJ553" s="1"/>
  <c r="YD548"/>
  <c r="YJ548" s="1"/>
  <c r="YD546"/>
  <c r="YJ546" s="1"/>
  <c r="YD544"/>
  <c r="YJ544" s="1"/>
  <c r="YD542"/>
  <c r="YJ542" s="1"/>
  <c r="YD540"/>
  <c r="YJ540" s="1"/>
  <c r="YD538"/>
  <c r="YJ538" s="1"/>
  <c r="YD536"/>
  <c r="YJ536" s="1"/>
  <c r="YD560"/>
  <c r="YJ560" s="1"/>
  <c r="YD556"/>
  <c r="YJ556" s="1"/>
  <c r="YD552"/>
  <c r="YJ552" s="1"/>
  <c r="YD559"/>
  <c r="YJ559" s="1"/>
  <c r="YD555"/>
  <c r="YJ555" s="1"/>
  <c r="YD549"/>
  <c r="YJ549" s="1"/>
  <c r="YD547"/>
  <c r="YJ547" s="1"/>
  <c r="YD545"/>
  <c r="YJ545" s="1"/>
  <c r="YD543"/>
  <c r="YJ543" s="1"/>
  <c r="YD541"/>
  <c r="YJ541" s="1"/>
  <c r="YD539"/>
  <c r="YJ539" s="1"/>
  <c r="YD537"/>
  <c r="YJ537" s="1"/>
  <c r="AAO558"/>
  <c r="AAU558" s="1"/>
  <c r="AAO554"/>
  <c r="AAU554" s="1"/>
  <c r="AAO561"/>
  <c r="AAU561" s="1"/>
  <c r="AAO557"/>
  <c r="AAU557" s="1"/>
  <c r="AAO553"/>
  <c r="AAU553" s="1"/>
  <c r="AAO548"/>
  <c r="AAU548" s="1"/>
  <c r="AAO546"/>
  <c r="AAU546" s="1"/>
  <c r="AAO544"/>
  <c r="AAU544" s="1"/>
  <c r="AAO542"/>
  <c r="AAU542" s="1"/>
  <c r="AAO540"/>
  <c r="AAU540" s="1"/>
  <c r="AAO538"/>
  <c r="AAU538" s="1"/>
  <c r="AAO536"/>
  <c r="AAU536" s="1"/>
  <c r="AAO560"/>
  <c r="AAU560" s="1"/>
  <c r="AAO556"/>
  <c r="AAU556" s="1"/>
  <c r="AAO552"/>
  <c r="AAU552" s="1"/>
  <c r="AAO559"/>
  <c r="AAU559" s="1"/>
  <c r="AAO555"/>
  <c r="AAU555" s="1"/>
  <c r="AAO549"/>
  <c r="AAU549" s="1"/>
  <c r="AAO547"/>
  <c r="AAU547" s="1"/>
  <c r="AAO545"/>
  <c r="AAU545" s="1"/>
  <c r="AAO543"/>
  <c r="AAU543" s="1"/>
  <c r="AAO541"/>
  <c r="AAU541" s="1"/>
  <c r="AAO539"/>
  <c r="AAU539" s="1"/>
  <c r="AAO537"/>
  <c r="AAU537" s="1"/>
  <c r="ALB560"/>
  <c r="ALH560" s="1"/>
  <c r="ALB556"/>
  <c r="ALH556" s="1"/>
  <c r="ALB552"/>
  <c r="ALH552" s="1"/>
  <c r="ALB559"/>
  <c r="ALH559" s="1"/>
  <c r="ALB555"/>
  <c r="ALH555" s="1"/>
  <c r="ALB549"/>
  <c r="ALH549" s="1"/>
  <c r="ALB547"/>
  <c r="ALH547" s="1"/>
  <c r="ALB545"/>
  <c r="ALH545" s="1"/>
  <c r="ALB543"/>
  <c r="ALH543" s="1"/>
  <c r="ALB541"/>
  <c r="ALH541" s="1"/>
  <c r="ALB539"/>
  <c r="ALH539" s="1"/>
  <c r="ALB558"/>
  <c r="ALH558" s="1"/>
  <c r="ALB554"/>
  <c r="ALH554" s="1"/>
  <c r="ALB561"/>
  <c r="ALH561" s="1"/>
  <c r="ALB557"/>
  <c r="ALH557" s="1"/>
  <c r="ALB553"/>
  <c r="ALH553" s="1"/>
  <c r="ALB548"/>
  <c r="ALH548" s="1"/>
  <c r="ALB546"/>
  <c r="ALH546" s="1"/>
  <c r="ALB544"/>
  <c r="ALH544" s="1"/>
  <c r="ALB542"/>
  <c r="ALH542" s="1"/>
  <c r="ALB540"/>
  <c r="ALH540" s="1"/>
  <c r="ALB538"/>
  <c r="ALH538" s="1"/>
  <c r="ALB536"/>
  <c r="ALH536" s="1"/>
  <c r="ALB537"/>
  <c r="ALH537" s="1"/>
  <c r="ADB561"/>
  <c r="ADH561" s="1"/>
  <c r="ADB557"/>
  <c r="ADH557" s="1"/>
  <c r="ADB553"/>
  <c r="ADH553" s="1"/>
  <c r="ADB548"/>
  <c r="ADH548" s="1"/>
  <c r="ADB546"/>
  <c r="ADH546" s="1"/>
  <c r="ADB544"/>
  <c r="ADH544" s="1"/>
  <c r="ADB542"/>
  <c r="ADH542" s="1"/>
  <c r="ADB540"/>
  <c r="ADH540" s="1"/>
  <c r="ADB538"/>
  <c r="ADH538" s="1"/>
  <c r="ADB536"/>
  <c r="ADH536" s="1"/>
  <c r="ADB558"/>
  <c r="ADH558" s="1"/>
  <c r="ADB554"/>
  <c r="ADH554" s="1"/>
  <c r="ADB559"/>
  <c r="ADH559" s="1"/>
  <c r="ADB555"/>
  <c r="ADH555" s="1"/>
  <c r="ADB549"/>
  <c r="ADH549" s="1"/>
  <c r="ADB547"/>
  <c r="ADH547" s="1"/>
  <c r="ADB545"/>
  <c r="ADH545" s="1"/>
  <c r="ADB543"/>
  <c r="ADH543" s="1"/>
  <c r="ADB541"/>
  <c r="ADH541" s="1"/>
  <c r="ADB539"/>
  <c r="ADH539" s="1"/>
  <c r="ADB537"/>
  <c r="ADH537" s="1"/>
  <c r="ADB560"/>
  <c r="ADH560" s="1"/>
  <c r="ADB556"/>
  <c r="ADH556" s="1"/>
  <c r="ADB552"/>
  <c r="ADH552" s="1"/>
  <c r="ANO559"/>
  <c r="ANU559" s="1"/>
  <c r="ANO555"/>
  <c r="ANU555" s="1"/>
  <c r="ANO549"/>
  <c r="ANU549" s="1"/>
  <c r="ANO547"/>
  <c r="ANU547" s="1"/>
  <c r="ANO545"/>
  <c r="ANU545" s="1"/>
  <c r="ANO543"/>
  <c r="ANU543" s="1"/>
  <c r="ANO541"/>
  <c r="ANU541" s="1"/>
  <c r="ANO539"/>
  <c r="ANU539" s="1"/>
  <c r="ANO537"/>
  <c r="ANU537" s="1"/>
  <c r="ANO560"/>
  <c r="ANU560" s="1"/>
  <c r="ANO556"/>
  <c r="ANU556" s="1"/>
  <c r="ANO552"/>
  <c r="ANU552" s="1"/>
  <c r="ANO561"/>
  <c r="ANU561" s="1"/>
  <c r="ANO557"/>
  <c r="ANU557" s="1"/>
  <c r="ANO553"/>
  <c r="ANU553" s="1"/>
  <c r="ANO548"/>
  <c r="ANU548" s="1"/>
  <c r="ANO546"/>
  <c r="ANU546" s="1"/>
  <c r="ANO544"/>
  <c r="ANU544" s="1"/>
  <c r="ANO542"/>
  <c r="ANU542" s="1"/>
  <c r="ANO540"/>
  <c r="ANU540" s="1"/>
  <c r="ANO538"/>
  <c r="ANU538" s="1"/>
  <c r="ANO536"/>
  <c r="ANU536" s="1"/>
  <c r="ANO558"/>
  <c r="ANU558" s="1"/>
  <c r="ANO554"/>
  <c r="ANU554" s="1"/>
  <c r="UX559"/>
  <c r="VD559" s="1"/>
  <c r="UX555"/>
  <c r="VD555" s="1"/>
  <c r="UX549"/>
  <c r="VD549" s="1"/>
  <c r="UX547"/>
  <c r="VD547" s="1"/>
  <c r="UX545"/>
  <c r="VD545" s="1"/>
  <c r="UX543"/>
  <c r="VD543" s="1"/>
  <c r="UX541"/>
  <c r="VD541" s="1"/>
  <c r="UX539"/>
  <c r="VD539" s="1"/>
  <c r="UX537"/>
  <c r="VD537" s="1"/>
  <c r="UX560"/>
  <c r="VD560" s="1"/>
  <c r="UX556"/>
  <c r="VD556" s="1"/>
  <c r="UX552"/>
  <c r="VD552" s="1"/>
  <c r="UX561"/>
  <c r="VD561" s="1"/>
  <c r="UX557"/>
  <c r="VD557" s="1"/>
  <c r="UX553"/>
  <c r="VD553" s="1"/>
  <c r="UX548"/>
  <c r="VD548" s="1"/>
  <c r="UX546"/>
  <c r="VD546" s="1"/>
  <c r="UX544"/>
  <c r="VD544" s="1"/>
  <c r="UX542"/>
  <c r="VD542" s="1"/>
  <c r="UX540"/>
  <c r="VD540" s="1"/>
  <c r="UX538"/>
  <c r="VD538" s="1"/>
  <c r="UX536"/>
  <c r="VD536" s="1"/>
  <c r="UX558"/>
  <c r="VD558" s="1"/>
  <c r="UX554"/>
  <c r="VD554" s="1"/>
  <c r="ACZ561"/>
  <c r="ADF561" s="1"/>
  <c r="ACZ557"/>
  <c r="ADF557" s="1"/>
  <c r="ACZ553"/>
  <c r="ADF553" s="1"/>
  <c r="ACZ548"/>
  <c r="ADF548" s="1"/>
  <c r="ACZ546"/>
  <c r="ADF546" s="1"/>
  <c r="ACZ544"/>
  <c r="ADF544" s="1"/>
  <c r="ACZ542"/>
  <c r="ADF542" s="1"/>
  <c r="ACZ540"/>
  <c r="ADF540" s="1"/>
  <c r="ACZ538"/>
  <c r="ADF538" s="1"/>
  <c r="ACZ536"/>
  <c r="ADF536" s="1"/>
  <c r="ACZ558"/>
  <c r="ADF558" s="1"/>
  <c r="ACZ554"/>
  <c r="ADF554" s="1"/>
  <c r="ACZ559"/>
  <c r="ADF559" s="1"/>
  <c r="ACZ555"/>
  <c r="ADF555" s="1"/>
  <c r="ACZ549"/>
  <c r="ADF549" s="1"/>
  <c r="ACZ547"/>
  <c r="ADF547" s="1"/>
  <c r="ACZ545"/>
  <c r="ADF545" s="1"/>
  <c r="ACZ543"/>
  <c r="ADF543" s="1"/>
  <c r="ACZ541"/>
  <c r="ADF541" s="1"/>
  <c r="ACZ539"/>
  <c r="ADF539" s="1"/>
  <c r="ACZ537"/>
  <c r="ADF537" s="1"/>
  <c r="ACZ560"/>
  <c r="ADF560" s="1"/>
  <c r="ACZ556"/>
  <c r="ADF556" s="1"/>
  <c r="ACZ552"/>
  <c r="ADF552" s="1"/>
  <c r="TJ558"/>
  <c r="TP558" s="1"/>
  <c r="TJ554"/>
  <c r="TP554" s="1"/>
  <c r="TJ561"/>
  <c r="TP561" s="1"/>
  <c r="TJ557"/>
  <c r="TP557" s="1"/>
  <c r="TJ553"/>
  <c r="TP553" s="1"/>
  <c r="TJ548"/>
  <c r="TP548" s="1"/>
  <c r="TJ546"/>
  <c r="TP546" s="1"/>
  <c r="TJ544"/>
  <c r="TP544" s="1"/>
  <c r="TJ542"/>
  <c r="TP542" s="1"/>
  <c r="TJ540"/>
  <c r="TP540" s="1"/>
  <c r="TJ538"/>
  <c r="TP538" s="1"/>
  <c r="TJ536"/>
  <c r="TP536" s="1"/>
  <c r="TJ560"/>
  <c r="TP560" s="1"/>
  <c r="TJ556"/>
  <c r="TP556" s="1"/>
  <c r="TJ552"/>
  <c r="TP552" s="1"/>
  <c r="TJ559"/>
  <c r="TP559" s="1"/>
  <c r="TJ555"/>
  <c r="TP555" s="1"/>
  <c r="TJ549"/>
  <c r="TP549" s="1"/>
  <c r="TJ547"/>
  <c r="TP547" s="1"/>
  <c r="TJ545"/>
  <c r="TP545" s="1"/>
  <c r="TJ543"/>
  <c r="TP543" s="1"/>
  <c r="TJ541"/>
  <c r="TP541" s="1"/>
  <c r="TJ539"/>
  <c r="TP539" s="1"/>
  <c r="TJ537"/>
  <c r="TP537" s="1"/>
  <c r="MW559"/>
  <c r="NC559" s="1"/>
  <c r="MW555"/>
  <c r="NC555" s="1"/>
  <c r="MW549"/>
  <c r="NC549" s="1"/>
  <c r="MW547"/>
  <c r="NC547" s="1"/>
  <c r="MW545"/>
  <c r="NC545" s="1"/>
  <c r="MW543"/>
  <c r="NC543" s="1"/>
  <c r="MW541"/>
  <c r="NC541" s="1"/>
  <c r="MW539"/>
  <c r="NC539" s="1"/>
  <c r="MW537"/>
  <c r="NC537" s="1"/>
  <c r="MW560"/>
  <c r="NC560" s="1"/>
  <c r="MW556"/>
  <c r="NC556" s="1"/>
  <c r="MW552"/>
  <c r="NC552" s="1"/>
  <c r="MW561"/>
  <c r="NC561" s="1"/>
  <c r="MW557"/>
  <c r="NC557" s="1"/>
  <c r="MW553"/>
  <c r="NC553" s="1"/>
  <c r="MW548"/>
  <c r="NC548" s="1"/>
  <c r="MW546"/>
  <c r="NC546" s="1"/>
  <c r="MW544"/>
  <c r="NC544" s="1"/>
  <c r="MW542"/>
  <c r="NC542" s="1"/>
  <c r="MW540"/>
  <c r="NC540" s="1"/>
  <c r="MW538"/>
  <c r="NC538" s="1"/>
  <c r="MW536"/>
  <c r="NC536" s="1"/>
  <c r="MW558"/>
  <c r="NC558" s="1"/>
  <c r="MW554"/>
  <c r="NC554" s="1"/>
  <c r="JR558"/>
  <c r="JX558" s="1"/>
  <c r="JR554"/>
  <c r="JX554" s="1"/>
  <c r="JR561"/>
  <c r="JX561" s="1"/>
  <c r="JR557"/>
  <c r="JX557" s="1"/>
  <c r="JR553"/>
  <c r="JX553" s="1"/>
  <c r="JR548"/>
  <c r="JX548" s="1"/>
  <c r="JR546"/>
  <c r="JX546" s="1"/>
  <c r="JR544"/>
  <c r="JX544" s="1"/>
  <c r="JR542"/>
  <c r="JX542" s="1"/>
  <c r="JR540"/>
  <c r="JX540" s="1"/>
  <c r="JR538"/>
  <c r="JX538" s="1"/>
  <c r="JR536"/>
  <c r="JX536" s="1"/>
  <c r="JR560"/>
  <c r="JX560" s="1"/>
  <c r="JR556"/>
  <c r="JX556" s="1"/>
  <c r="JR552"/>
  <c r="JX552" s="1"/>
  <c r="JR559"/>
  <c r="JX559" s="1"/>
  <c r="JR555"/>
  <c r="JX555" s="1"/>
  <c r="JR549"/>
  <c r="JX549" s="1"/>
  <c r="JR547"/>
  <c r="JX547" s="1"/>
  <c r="JR545"/>
  <c r="JX545" s="1"/>
  <c r="JR543"/>
  <c r="JX543" s="1"/>
  <c r="JR541"/>
  <c r="JX541" s="1"/>
  <c r="JR539"/>
  <c r="JX539" s="1"/>
  <c r="JR537"/>
  <c r="JX537" s="1"/>
  <c r="ZU559"/>
  <c r="AAA559" s="1"/>
  <c r="ZU555"/>
  <c r="AAA555" s="1"/>
  <c r="ZU549"/>
  <c r="AAA549" s="1"/>
  <c r="ZU547"/>
  <c r="AAA547" s="1"/>
  <c r="ZU545"/>
  <c r="AAA545" s="1"/>
  <c r="ZU543"/>
  <c r="AAA543" s="1"/>
  <c r="ZU541"/>
  <c r="AAA541" s="1"/>
  <c r="ZU539"/>
  <c r="AAA539" s="1"/>
  <c r="ZU537"/>
  <c r="AAA537" s="1"/>
  <c r="ZU560"/>
  <c r="AAA560" s="1"/>
  <c r="ZU556"/>
  <c r="AAA556" s="1"/>
  <c r="ZU552"/>
  <c r="AAA552" s="1"/>
  <c r="ZU561"/>
  <c r="AAA561" s="1"/>
  <c r="ZU557"/>
  <c r="AAA557" s="1"/>
  <c r="ZU553"/>
  <c r="AAA553" s="1"/>
  <c r="ZU548"/>
  <c r="AAA548" s="1"/>
  <c r="ZU546"/>
  <c r="AAA546" s="1"/>
  <c r="ZU544"/>
  <c r="AAA544" s="1"/>
  <c r="ZU542"/>
  <c r="AAA542" s="1"/>
  <c r="ZU540"/>
  <c r="AAA540" s="1"/>
  <c r="ZU538"/>
  <c r="AAA538" s="1"/>
  <c r="ZU536"/>
  <c r="AAA536" s="1"/>
  <c r="ZU558"/>
  <c r="AAA558" s="1"/>
  <c r="ZU554"/>
  <c r="AAA554" s="1"/>
  <c r="XJ559"/>
  <c r="XP559" s="1"/>
  <c r="XJ555"/>
  <c r="XP555" s="1"/>
  <c r="XJ549"/>
  <c r="XP549" s="1"/>
  <c r="XJ547"/>
  <c r="XP547" s="1"/>
  <c r="XJ545"/>
  <c r="XP545" s="1"/>
  <c r="XJ543"/>
  <c r="XP543" s="1"/>
  <c r="XJ541"/>
  <c r="XP541" s="1"/>
  <c r="XJ539"/>
  <c r="XP539" s="1"/>
  <c r="XJ537"/>
  <c r="XP537" s="1"/>
  <c r="XJ560"/>
  <c r="XP560" s="1"/>
  <c r="XJ556"/>
  <c r="XP556" s="1"/>
  <c r="XJ552"/>
  <c r="XP552" s="1"/>
  <c r="XJ561"/>
  <c r="XP561" s="1"/>
  <c r="XJ557"/>
  <c r="XP557" s="1"/>
  <c r="XJ553"/>
  <c r="XP553" s="1"/>
  <c r="XJ548"/>
  <c r="XP548" s="1"/>
  <c r="XJ546"/>
  <c r="XP546" s="1"/>
  <c r="XJ544"/>
  <c r="XP544" s="1"/>
  <c r="XJ542"/>
  <c r="XP542" s="1"/>
  <c r="XJ540"/>
  <c r="XP540" s="1"/>
  <c r="XJ538"/>
  <c r="XP538" s="1"/>
  <c r="XJ536"/>
  <c r="XP536" s="1"/>
  <c r="XJ558"/>
  <c r="XP558" s="1"/>
  <c r="XJ554"/>
  <c r="XP554" s="1"/>
  <c r="ALX560"/>
  <c r="AMD560" s="1"/>
  <c r="ALX556"/>
  <c r="AMD556" s="1"/>
  <c r="ALX552"/>
  <c r="AMD552" s="1"/>
  <c r="ALX559"/>
  <c r="AMD559" s="1"/>
  <c r="ALX555"/>
  <c r="AMD555" s="1"/>
  <c r="ALX549"/>
  <c r="AMD549" s="1"/>
  <c r="ALX547"/>
  <c r="AMD547" s="1"/>
  <c r="ALX545"/>
  <c r="AMD545" s="1"/>
  <c r="ALX543"/>
  <c r="AMD543" s="1"/>
  <c r="ALX541"/>
  <c r="AMD541" s="1"/>
  <c r="ALX539"/>
  <c r="AMD539" s="1"/>
  <c r="ALX537"/>
  <c r="AMD537" s="1"/>
  <c r="ALX558"/>
  <c r="AMD558" s="1"/>
  <c r="ALX554"/>
  <c r="AMD554" s="1"/>
  <c r="ALX561"/>
  <c r="AMD561" s="1"/>
  <c r="ALX557"/>
  <c r="AMD557" s="1"/>
  <c r="ALX553"/>
  <c r="AMD553" s="1"/>
  <c r="ALX548"/>
  <c r="AMD548" s="1"/>
  <c r="ALX546"/>
  <c r="AMD546" s="1"/>
  <c r="ALX544"/>
  <c r="AMD544" s="1"/>
  <c r="ALX542"/>
  <c r="AMD542" s="1"/>
  <c r="ALX540"/>
  <c r="AMD540" s="1"/>
  <c r="ALX538"/>
  <c r="AMD538" s="1"/>
  <c r="ALX536"/>
  <c r="AMD536" s="1"/>
  <c r="ASJ560"/>
  <c r="ASP560" s="1"/>
  <c r="ASJ556"/>
  <c r="ASP556" s="1"/>
  <c r="ASJ552"/>
  <c r="ASP552" s="1"/>
  <c r="ASJ559"/>
  <c r="ASP559" s="1"/>
  <c r="ASJ555"/>
  <c r="ASP555" s="1"/>
  <c r="ASJ549"/>
  <c r="ASP549" s="1"/>
  <c r="ASJ547"/>
  <c r="ASP547" s="1"/>
  <c r="ASJ545"/>
  <c r="ASP545" s="1"/>
  <c r="ASJ543"/>
  <c r="ASP543" s="1"/>
  <c r="ASJ541"/>
  <c r="ASP541" s="1"/>
  <c r="ASJ539"/>
  <c r="ASP539" s="1"/>
  <c r="ASJ537"/>
  <c r="ASP537" s="1"/>
  <c r="ASJ558"/>
  <c r="ASP558" s="1"/>
  <c r="ASJ554"/>
  <c r="ASP554" s="1"/>
  <c r="ASJ561"/>
  <c r="ASP561" s="1"/>
  <c r="ASJ557"/>
  <c r="ASP557" s="1"/>
  <c r="ASJ553"/>
  <c r="ASP553" s="1"/>
  <c r="ASJ548"/>
  <c r="ASP548" s="1"/>
  <c r="ASJ546"/>
  <c r="ASP546" s="1"/>
  <c r="ASJ544"/>
  <c r="ASP544" s="1"/>
  <c r="ASJ542"/>
  <c r="ASP542" s="1"/>
  <c r="ASJ540"/>
  <c r="ASP540" s="1"/>
  <c r="ASJ538"/>
  <c r="ASP538" s="1"/>
  <c r="ASJ536"/>
  <c r="ASP536" s="1"/>
  <c r="PI558"/>
  <c r="PO558" s="1"/>
  <c r="PI554"/>
  <c r="PO554" s="1"/>
  <c r="PI561"/>
  <c r="PO561" s="1"/>
  <c r="PI557"/>
  <c r="PO557" s="1"/>
  <c r="PI553"/>
  <c r="PO553" s="1"/>
  <c r="PI548"/>
  <c r="PO548" s="1"/>
  <c r="PI546"/>
  <c r="PO546" s="1"/>
  <c r="PI544"/>
  <c r="PO544" s="1"/>
  <c r="PI542"/>
  <c r="PO542" s="1"/>
  <c r="PI540"/>
  <c r="PO540" s="1"/>
  <c r="PI538"/>
  <c r="PO538" s="1"/>
  <c r="PI560"/>
  <c r="PO560" s="1"/>
  <c r="PI556"/>
  <c r="PO556" s="1"/>
  <c r="PI552"/>
  <c r="PO552" s="1"/>
  <c r="PI559"/>
  <c r="PO559" s="1"/>
  <c r="PI555"/>
  <c r="PO555" s="1"/>
  <c r="PI549"/>
  <c r="PO549" s="1"/>
  <c r="PI547"/>
  <c r="PO547" s="1"/>
  <c r="PI545"/>
  <c r="PO545" s="1"/>
  <c r="PI543"/>
  <c r="PO543" s="1"/>
  <c r="PI541"/>
  <c r="PO541" s="1"/>
  <c r="PI539"/>
  <c r="PO539" s="1"/>
  <c r="PI537"/>
  <c r="PO537" s="1"/>
  <c r="PI536"/>
  <c r="PO536" s="1"/>
  <c r="AOJ560"/>
  <c r="AOP560" s="1"/>
  <c r="AOJ556"/>
  <c r="AOP556" s="1"/>
  <c r="AOJ552"/>
  <c r="AOP552" s="1"/>
  <c r="AOJ559"/>
  <c r="AOP559" s="1"/>
  <c r="AOJ555"/>
  <c r="AOP555" s="1"/>
  <c r="AOJ549"/>
  <c r="AOP549" s="1"/>
  <c r="AOJ547"/>
  <c r="AOP547" s="1"/>
  <c r="AOJ545"/>
  <c r="AOP545" s="1"/>
  <c r="AOJ543"/>
  <c r="AOP543" s="1"/>
  <c r="AOJ541"/>
  <c r="AOP541" s="1"/>
  <c r="AOJ539"/>
  <c r="AOP539" s="1"/>
  <c r="AOJ537"/>
  <c r="AOP537" s="1"/>
  <c r="AOJ558"/>
  <c r="AOP558" s="1"/>
  <c r="AOJ554"/>
  <c r="AOP554" s="1"/>
  <c r="AOJ561"/>
  <c r="AOP561" s="1"/>
  <c r="AOJ557"/>
  <c r="AOP557" s="1"/>
  <c r="AOJ553"/>
  <c r="AOP553" s="1"/>
  <c r="AOJ548"/>
  <c r="AOP548" s="1"/>
  <c r="AOJ546"/>
  <c r="AOP546" s="1"/>
  <c r="AOJ544"/>
  <c r="AOP544" s="1"/>
  <c r="AOJ542"/>
  <c r="AOP542" s="1"/>
  <c r="AOJ540"/>
  <c r="AOP540" s="1"/>
  <c r="AOJ538"/>
  <c r="AOP538" s="1"/>
  <c r="AOJ536"/>
  <c r="AOP536" s="1"/>
  <c r="ATY560"/>
  <c r="AUE560" s="1"/>
  <c r="ATY556"/>
  <c r="AUE556" s="1"/>
  <c r="ATY552"/>
  <c r="AUE552" s="1"/>
  <c r="ATY559"/>
  <c r="AUE559" s="1"/>
  <c r="ATY555"/>
  <c r="AUE555" s="1"/>
  <c r="ATY549"/>
  <c r="AUE549" s="1"/>
  <c r="ATY547"/>
  <c r="AUE547" s="1"/>
  <c r="ATY545"/>
  <c r="AUE545" s="1"/>
  <c r="ATY543"/>
  <c r="AUE543" s="1"/>
  <c r="ATY541"/>
  <c r="AUE541" s="1"/>
  <c r="ATY539"/>
  <c r="AUE539" s="1"/>
  <c r="ATY537"/>
  <c r="AUE537" s="1"/>
  <c r="ATY558"/>
  <c r="AUE558" s="1"/>
  <c r="ATY554"/>
  <c r="AUE554" s="1"/>
  <c r="ATY561"/>
  <c r="AUE561" s="1"/>
  <c r="ATY557"/>
  <c r="AUE557" s="1"/>
  <c r="ATY553"/>
  <c r="AUE553" s="1"/>
  <c r="ATY548"/>
  <c r="AUE548" s="1"/>
  <c r="ATY546"/>
  <c r="AUE546" s="1"/>
  <c r="ATY544"/>
  <c r="AUE544" s="1"/>
  <c r="ATY542"/>
  <c r="AUE542" s="1"/>
  <c r="ATY540"/>
  <c r="AUE540" s="1"/>
  <c r="ATY538"/>
  <c r="AUE538" s="1"/>
  <c r="ATY536"/>
  <c r="AUE536" s="1"/>
  <c r="ACE561"/>
  <c r="ACK561" s="1"/>
  <c r="ACE557"/>
  <c r="ACK557" s="1"/>
  <c r="ACE553"/>
  <c r="ACK553" s="1"/>
  <c r="ACE548"/>
  <c r="ACK548" s="1"/>
  <c r="ACE546"/>
  <c r="ACK546" s="1"/>
  <c r="ACE544"/>
  <c r="ACK544" s="1"/>
  <c r="ACE542"/>
  <c r="ACK542" s="1"/>
  <c r="ACE540"/>
  <c r="ACK540" s="1"/>
  <c r="ACE538"/>
  <c r="ACK538" s="1"/>
  <c r="ACE536"/>
  <c r="ACK536" s="1"/>
  <c r="ACE558"/>
  <c r="ACK558" s="1"/>
  <c r="ACE554"/>
  <c r="ACK554" s="1"/>
  <c r="ACE559"/>
  <c r="ACK559" s="1"/>
  <c r="ACE555"/>
  <c r="ACK555" s="1"/>
  <c r="ACE549"/>
  <c r="ACK549" s="1"/>
  <c r="ACE547"/>
  <c r="ACK547" s="1"/>
  <c r="ACE545"/>
  <c r="ACK545" s="1"/>
  <c r="ACE543"/>
  <c r="ACK543" s="1"/>
  <c r="ACE541"/>
  <c r="ACK541" s="1"/>
  <c r="ACE539"/>
  <c r="ACK539" s="1"/>
  <c r="ACE537"/>
  <c r="ACK537" s="1"/>
  <c r="ACE560"/>
  <c r="ACK560" s="1"/>
  <c r="ACE556"/>
  <c r="ACK556" s="1"/>
  <c r="ACE552"/>
  <c r="ACK552" s="1"/>
  <c r="NQ561"/>
  <c r="NW561" s="1"/>
  <c r="NQ557"/>
  <c r="NW557" s="1"/>
  <c r="NQ553"/>
  <c r="NW553" s="1"/>
  <c r="NQ548"/>
  <c r="NW548" s="1"/>
  <c r="NQ546"/>
  <c r="NW546" s="1"/>
  <c r="NQ544"/>
  <c r="NW544" s="1"/>
  <c r="NQ542"/>
  <c r="NW542" s="1"/>
  <c r="NQ540"/>
  <c r="NW540" s="1"/>
  <c r="NQ538"/>
  <c r="NW538" s="1"/>
  <c r="NQ536"/>
  <c r="NW536" s="1"/>
  <c r="NQ558"/>
  <c r="NW558" s="1"/>
  <c r="NQ554"/>
  <c r="NW554" s="1"/>
  <c r="NQ559"/>
  <c r="NW559" s="1"/>
  <c r="NQ555"/>
  <c r="NW555" s="1"/>
  <c r="NQ549"/>
  <c r="NW549" s="1"/>
  <c r="NQ547"/>
  <c r="NW547" s="1"/>
  <c r="NQ545"/>
  <c r="NW545" s="1"/>
  <c r="NQ543"/>
  <c r="NW543" s="1"/>
  <c r="NQ541"/>
  <c r="NW541" s="1"/>
  <c r="NQ539"/>
  <c r="NW539" s="1"/>
  <c r="NQ537"/>
  <c r="NW537" s="1"/>
  <c r="NQ560"/>
  <c r="NW560" s="1"/>
  <c r="NQ556"/>
  <c r="NW556" s="1"/>
  <c r="NQ552"/>
  <c r="NW552" s="1"/>
  <c r="KM558"/>
  <c r="KS558" s="1"/>
  <c r="KM554"/>
  <c r="KS554" s="1"/>
  <c r="KM561"/>
  <c r="KS561" s="1"/>
  <c r="KM557"/>
  <c r="KS557" s="1"/>
  <c r="KM553"/>
  <c r="KS553" s="1"/>
  <c r="KM548"/>
  <c r="KS548" s="1"/>
  <c r="KM546"/>
  <c r="KS546" s="1"/>
  <c r="KM544"/>
  <c r="KS544" s="1"/>
  <c r="KM542"/>
  <c r="KS542" s="1"/>
  <c r="KM540"/>
  <c r="KS540" s="1"/>
  <c r="KM538"/>
  <c r="KS538" s="1"/>
  <c r="KM536"/>
  <c r="KS536" s="1"/>
  <c r="KM560"/>
  <c r="KS560" s="1"/>
  <c r="KM556"/>
  <c r="KS556" s="1"/>
  <c r="KM552"/>
  <c r="KS552" s="1"/>
  <c r="KM559"/>
  <c r="KS559" s="1"/>
  <c r="KM555"/>
  <c r="KS555" s="1"/>
  <c r="KM549"/>
  <c r="KS549" s="1"/>
  <c r="KM547"/>
  <c r="KS547" s="1"/>
  <c r="KM545"/>
  <c r="KS545" s="1"/>
  <c r="KM543"/>
  <c r="KS543" s="1"/>
  <c r="KM541"/>
  <c r="KS541" s="1"/>
  <c r="KM539"/>
  <c r="KS539" s="1"/>
  <c r="KM537"/>
  <c r="KS537" s="1"/>
  <c r="ARO561"/>
  <c r="ARU561" s="1"/>
  <c r="ARO557"/>
  <c r="ARU557" s="1"/>
  <c r="ARO553"/>
  <c r="ARU553" s="1"/>
  <c r="ARO548"/>
  <c r="ARU548" s="1"/>
  <c r="ARO546"/>
  <c r="ARU546" s="1"/>
  <c r="ARO544"/>
  <c r="ARU544" s="1"/>
  <c r="ARO542"/>
  <c r="ARU542" s="1"/>
  <c r="ARO540"/>
  <c r="ARU540" s="1"/>
  <c r="ARO538"/>
  <c r="ARU538" s="1"/>
  <c r="ARO536"/>
  <c r="ARU536" s="1"/>
  <c r="ARO558"/>
  <c r="ARU558" s="1"/>
  <c r="ARO554"/>
  <c r="ARU554" s="1"/>
  <c r="ARO559"/>
  <c r="ARU559" s="1"/>
  <c r="ARO555"/>
  <c r="ARU555" s="1"/>
  <c r="ARO549"/>
  <c r="ARU549" s="1"/>
  <c r="ARO547"/>
  <c r="ARU547" s="1"/>
  <c r="ARO545"/>
  <c r="ARU545" s="1"/>
  <c r="ARO543"/>
  <c r="ARU543" s="1"/>
  <c r="ARO541"/>
  <c r="ARU541" s="1"/>
  <c r="ARO539"/>
  <c r="ARU539" s="1"/>
  <c r="ARO537"/>
  <c r="ARU537" s="1"/>
  <c r="ARO560"/>
  <c r="ARU560" s="1"/>
  <c r="ARO556"/>
  <c r="ARU556" s="1"/>
  <c r="ARO552"/>
  <c r="ARU552" s="1"/>
  <c r="YF558"/>
  <c r="YL558" s="1"/>
  <c r="YF554"/>
  <c r="YL554" s="1"/>
  <c r="YF561"/>
  <c r="YL561" s="1"/>
  <c r="YF557"/>
  <c r="YL557" s="1"/>
  <c r="YF553"/>
  <c r="YL553" s="1"/>
  <c r="YF548"/>
  <c r="YL548" s="1"/>
  <c r="YF546"/>
  <c r="YL546" s="1"/>
  <c r="YF544"/>
  <c r="YL544" s="1"/>
  <c r="YF542"/>
  <c r="YL542" s="1"/>
  <c r="YF540"/>
  <c r="YL540" s="1"/>
  <c r="YF538"/>
  <c r="YL538" s="1"/>
  <c r="YF536"/>
  <c r="YL536" s="1"/>
  <c r="YF560"/>
  <c r="YL560" s="1"/>
  <c r="YF556"/>
  <c r="YL556" s="1"/>
  <c r="YF552"/>
  <c r="YL552" s="1"/>
  <c r="YF559"/>
  <c r="YL559" s="1"/>
  <c r="YF555"/>
  <c r="YL555" s="1"/>
  <c r="YF549"/>
  <c r="YL549" s="1"/>
  <c r="YF547"/>
  <c r="YL547" s="1"/>
  <c r="YF545"/>
  <c r="YL545" s="1"/>
  <c r="YF543"/>
  <c r="YL543" s="1"/>
  <c r="YF541"/>
  <c r="YL541" s="1"/>
  <c r="YF539"/>
  <c r="YL539" s="1"/>
  <c r="YF537"/>
  <c r="YL537" s="1"/>
  <c r="ALD558"/>
  <c r="ALJ558" s="1"/>
  <c r="ALD554"/>
  <c r="ALJ554" s="1"/>
  <c r="ALD561"/>
  <c r="ALJ561" s="1"/>
  <c r="ALD557"/>
  <c r="ALJ557" s="1"/>
  <c r="ALD553"/>
  <c r="ALJ553" s="1"/>
  <c r="ALD548"/>
  <c r="ALJ548" s="1"/>
  <c r="ALD546"/>
  <c r="ALJ546" s="1"/>
  <c r="ALD544"/>
  <c r="ALJ544" s="1"/>
  <c r="ALD542"/>
  <c r="ALJ542" s="1"/>
  <c r="ALD540"/>
  <c r="ALJ540" s="1"/>
  <c r="ALD538"/>
  <c r="ALJ538" s="1"/>
  <c r="ALD536"/>
  <c r="ALJ536" s="1"/>
  <c r="ALD556"/>
  <c r="ALJ556" s="1"/>
  <c r="ALD559"/>
  <c r="ALJ559" s="1"/>
  <c r="ALD549"/>
  <c r="ALJ549" s="1"/>
  <c r="ALD545"/>
  <c r="ALJ545" s="1"/>
  <c r="ALD541"/>
  <c r="ALJ541" s="1"/>
  <c r="ALD537"/>
  <c r="ALJ537" s="1"/>
  <c r="ALD560"/>
  <c r="ALJ560" s="1"/>
  <c r="ALD552"/>
  <c r="ALJ552" s="1"/>
  <c r="ALD555"/>
  <c r="ALJ555" s="1"/>
  <c r="ALD547"/>
  <c r="ALJ547" s="1"/>
  <c r="ALD543"/>
  <c r="ALJ543" s="1"/>
  <c r="ALD539"/>
  <c r="ALJ539" s="1"/>
  <c r="ADU561"/>
  <c r="AEA561" s="1"/>
  <c r="ADU557"/>
  <c r="AEA557" s="1"/>
  <c r="ADU553"/>
  <c r="AEA553" s="1"/>
  <c r="ADU548"/>
  <c r="AEA548" s="1"/>
  <c r="ADU546"/>
  <c r="AEA546" s="1"/>
  <c r="ADU544"/>
  <c r="AEA544" s="1"/>
  <c r="ADU542"/>
  <c r="AEA542" s="1"/>
  <c r="ADU540"/>
  <c r="AEA540" s="1"/>
  <c r="ADU538"/>
  <c r="AEA538" s="1"/>
  <c r="ADU536"/>
  <c r="AEA536" s="1"/>
  <c r="ADU558"/>
  <c r="AEA558" s="1"/>
  <c r="ADU554"/>
  <c r="AEA554" s="1"/>
  <c r="ADU559"/>
  <c r="AEA559" s="1"/>
  <c r="ADU555"/>
  <c r="AEA555" s="1"/>
  <c r="ADU549"/>
  <c r="AEA549" s="1"/>
  <c r="ADU547"/>
  <c r="AEA547" s="1"/>
  <c r="ADU545"/>
  <c r="AEA545" s="1"/>
  <c r="ADU543"/>
  <c r="AEA543" s="1"/>
  <c r="ADU541"/>
  <c r="AEA541" s="1"/>
  <c r="ADU539"/>
  <c r="AEA539" s="1"/>
  <c r="ADU537"/>
  <c r="AEA537" s="1"/>
  <c r="ADU560"/>
  <c r="AEA560" s="1"/>
  <c r="ADU556"/>
  <c r="AEA556" s="1"/>
  <c r="ADU552"/>
  <c r="AEA552" s="1"/>
  <c r="AIR558"/>
  <c r="AIX558" s="1"/>
  <c r="AIR554"/>
  <c r="AIX554" s="1"/>
  <c r="AIR561"/>
  <c r="AIX561" s="1"/>
  <c r="AIR557"/>
  <c r="AIX557" s="1"/>
  <c r="AIR553"/>
  <c r="AIX553" s="1"/>
  <c r="AIR548"/>
  <c r="AIX548" s="1"/>
  <c r="AIR546"/>
  <c r="AIX546" s="1"/>
  <c r="AIR544"/>
  <c r="AIX544" s="1"/>
  <c r="AIR542"/>
  <c r="AIX542" s="1"/>
  <c r="AIR540"/>
  <c r="AIX540" s="1"/>
  <c r="AIR538"/>
  <c r="AIX538" s="1"/>
  <c r="AIR536"/>
  <c r="AIX536" s="1"/>
  <c r="AIR560"/>
  <c r="AIX560" s="1"/>
  <c r="AIR556"/>
  <c r="AIX556" s="1"/>
  <c r="AIR552"/>
  <c r="AIX552" s="1"/>
  <c r="AIR559"/>
  <c r="AIX559" s="1"/>
  <c r="AIR555"/>
  <c r="AIX555" s="1"/>
  <c r="AIR549"/>
  <c r="AIX549" s="1"/>
  <c r="AIR547"/>
  <c r="AIX547" s="1"/>
  <c r="AIR545"/>
  <c r="AIX545" s="1"/>
  <c r="AIR543"/>
  <c r="AIX543" s="1"/>
  <c r="AIR541"/>
  <c r="AIX541" s="1"/>
  <c r="AIR539"/>
  <c r="AIX539" s="1"/>
  <c r="AIR537"/>
  <c r="AIX537" s="1"/>
  <c r="ZT558"/>
  <c r="ZZ558" s="1"/>
  <c r="ZT554"/>
  <c r="ZZ554" s="1"/>
  <c r="ZT561"/>
  <c r="ZZ561" s="1"/>
  <c r="ZT557"/>
  <c r="ZZ557" s="1"/>
  <c r="ZT553"/>
  <c r="ZZ553" s="1"/>
  <c r="ZT548"/>
  <c r="ZZ548" s="1"/>
  <c r="ZT546"/>
  <c r="ZZ546" s="1"/>
  <c r="ZT544"/>
  <c r="ZZ544" s="1"/>
  <c r="ZT542"/>
  <c r="ZZ542" s="1"/>
  <c r="ZT540"/>
  <c r="ZZ540" s="1"/>
  <c r="ZT538"/>
  <c r="ZZ538" s="1"/>
  <c r="ZT536"/>
  <c r="ZZ536" s="1"/>
  <c r="ZT560"/>
  <c r="ZZ560" s="1"/>
  <c r="ZT556"/>
  <c r="ZZ556" s="1"/>
  <c r="ZT552"/>
  <c r="ZZ552" s="1"/>
  <c r="ZT559"/>
  <c r="ZZ559" s="1"/>
  <c r="ZT555"/>
  <c r="ZZ555" s="1"/>
  <c r="ZT549"/>
  <c r="ZZ549" s="1"/>
  <c r="ZT547"/>
  <c r="ZZ547" s="1"/>
  <c r="ZT545"/>
  <c r="ZZ545" s="1"/>
  <c r="ZT543"/>
  <c r="ZZ543" s="1"/>
  <c r="ZT541"/>
  <c r="ZZ541" s="1"/>
  <c r="ZT539"/>
  <c r="ZZ539" s="1"/>
  <c r="ZT537"/>
  <c r="ZZ537" s="1"/>
  <c r="AUF535"/>
  <c r="AUF565" s="1"/>
  <c r="AUF566" s="1"/>
  <c r="RY535"/>
  <c r="ZD535"/>
  <c r="ZD565" s="1"/>
  <c r="ZD566" s="1"/>
  <c r="AGK535"/>
  <c r="AGK565" s="1"/>
  <c r="AGK566" s="1"/>
  <c r="AIA535"/>
  <c r="AIA565" s="1"/>
  <c r="AIA566" s="1"/>
  <c r="ST535"/>
  <c r="NY535"/>
  <c r="NY565" s="1"/>
  <c r="NY566" s="1"/>
  <c r="LN535"/>
  <c r="OS535"/>
  <c r="NX535"/>
  <c r="AAB535"/>
  <c r="VF551"/>
  <c r="VF565" s="1"/>
  <c r="VF566" s="1"/>
  <c r="AEX535"/>
  <c r="AEX565" s="1"/>
  <c r="AEX566" s="1"/>
  <c r="AGN535"/>
  <c r="AGN565" s="1"/>
  <c r="AGN566" s="1"/>
  <c r="AEU535"/>
  <c r="AEU565" s="1"/>
  <c r="AEU566" s="1"/>
  <c r="ANP535"/>
  <c r="ANP565" s="1"/>
  <c r="ANP566" s="1"/>
  <c r="AQA535"/>
  <c r="AQA565" s="1"/>
  <c r="AQA566" s="1"/>
  <c r="SR535"/>
  <c r="SR565" s="1"/>
  <c r="SR566" s="1"/>
  <c r="RC535"/>
  <c r="QG535"/>
  <c r="QG565" s="1"/>
  <c r="QG566" s="1"/>
  <c r="OT551"/>
  <c r="JC551"/>
  <c r="JC565" s="1"/>
  <c r="JC566" s="1"/>
  <c r="WU535"/>
  <c r="ADG535"/>
  <c r="ACL535"/>
  <c r="AHH551"/>
  <c r="ALI535"/>
  <c r="ALI565" s="1"/>
  <c r="ALI566" s="1"/>
  <c r="AOO535"/>
  <c r="AOO565" s="1"/>
  <c r="AOO566" s="1"/>
  <c r="NV535"/>
  <c r="NV565" s="1"/>
  <c r="NV566" s="1"/>
  <c r="MG535"/>
  <c r="LM551"/>
  <c r="WA551"/>
  <c r="WA565" s="1"/>
  <c r="WA566" s="1"/>
  <c r="ACM535"/>
  <c r="ACM565" s="1"/>
  <c r="ACM566" s="1"/>
  <c r="ZE535"/>
  <c r="ZE565" s="1"/>
  <c r="ZE566" s="1"/>
  <c r="AIW535"/>
  <c r="AMX535"/>
  <c r="AMX565" s="1"/>
  <c r="AMX566" s="1"/>
  <c r="ASO551"/>
  <c r="ASO565" s="1"/>
  <c r="ASO566" s="1"/>
  <c r="WS535"/>
  <c r="WS565" s="1"/>
  <c r="WS566" s="1"/>
  <c r="ADE535"/>
  <c r="ADE565" s="1"/>
  <c r="ADE566" s="1"/>
  <c r="ADZ535"/>
  <c r="ADZ565" s="1"/>
  <c r="ADZ566" s="1"/>
  <c r="ALZ535"/>
  <c r="ALZ565" s="1"/>
  <c r="ALZ566" s="1"/>
  <c r="ASL535"/>
  <c r="ASL565" s="1"/>
  <c r="ASL566" s="1"/>
  <c r="RE535"/>
  <c r="QI535"/>
  <c r="OR551"/>
  <c r="OR565" s="1"/>
  <c r="OR566" s="1"/>
  <c r="ND535"/>
  <c r="ABQ535"/>
  <c r="VE535"/>
  <c r="ZF535"/>
  <c r="AKN551"/>
  <c r="AVA551"/>
  <c r="AVA565" s="1"/>
  <c r="AVA566" s="1"/>
  <c r="SU535"/>
  <c r="SU565" s="1"/>
  <c r="SU566" s="1"/>
  <c r="RW535"/>
  <c r="RW565" s="1"/>
  <c r="RW566" s="1"/>
  <c r="RD551"/>
  <c r="RD565" s="1"/>
  <c r="RD566" s="1"/>
  <c r="QJ535"/>
  <c r="QJ565" s="1"/>
  <c r="QJ566" s="1"/>
  <c r="PN535"/>
  <c r="MI535"/>
  <c r="KR551"/>
  <c r="KR565" s="1"/>
  <c r="KR566" s="1"/>
  <c r="UK535"/>
  <c r="AKO551"/>
  <c r="AKO535"/>
  <c r="AKM551"/>
  <c r="AKM535"/>
  <c r="ZG535"/>
  <c r="AEC551"/>
  <c r="AEC565" s="1"/>
  <c r="AEC566" s="1"/>
  <c r="ABR535"/>
  <c r="ABR565" s="1"/>
  <c r="ABR566" s="1"/>
  <c r="AID535"/>
  <c r="AID565" s="1"/>
  <c r="AID566" s="1"/>
  <c r="AIY535"/>
  <c r="AME551"/>
  <c r="AME565" s="1"/>
  <c r="AME566" s="1"/>
  <c r="ASQ551"/>
  <c r="ASQ565" s="1"/>
  <c r="ASQ566" s="1"/>
  <c r="AIB535"/>
  <c r="AIB565" s="1"/>
  <c r="AIB566" s="1"/>
  <c r="ABP535"/>
  <c r="ABP565" s="1"/>
  <c r="ABP566" s="1"/>
  <c r="AMC551"/>
  <c r="ANS551"/>
  <c r="ANS565" s="1"/>
  <c r="ANS566" s="1"/>
  <c r="AQD551"/>
  <c r="ABO535"/>
  <c r="ABO565" s="1"/>
  <c r="ABO566" s="1"/>
  <c r="ACJ535"/>
  <c r="ACJ565" s="1"/>
  <c r="ACJ566" s="1"/>
  <c r="AIV535"/>
  <c r="AIV565" s="1"/>
  <c r="AIV566" s="1"/>
  <c r="FP542"/>
  <c r="FV542" s="1"/>
  <c r="FP553"/>
  <c r="FV553" s="1"/>
  <c r="FP558"/>
  <c r="FV558" s="1"/>
  <c r="FP544"/>
  <c r="FV544" s="1"/>
  <c r="FP557"/>
  <c r="FV557" s="1"/>
  <c r="FP537"/>
  <c r="FV537" s="1"/>
  <c r="FP541"/>
  <c r="FV541" s="1"/>
  <c r="FP545"/>
  <c r="FV545" s="1"/>
  <c r="FP549"/>
  <c r="FV549" s="1"/>
  <c r="FP559"/>
  <c r="FV559" s="1"/>
  <c r="FP556"/>
  <c r="FV556" s="1"/>
  <c r="CJ537"/>
  <c r="CP537" s="1"/>
  <c r="CJ545"/>
  <c r="CP545" s="1"/>
  <c r="CJ559"/>
  <c r="CP559" s="1"/>
  <c r="CJ560"/>
  <c r="CP560" s="1"/>
  <c r="CJ543"/>
  <c r="CP543" s="1"/>
  <c r="CJ555"/>
  <c r="CP555" s="1"/>
  <c r="CJ558"/>
  <c r="CP558" s="1"/>
  <c r="CJ538"/>
  <c r="CP538" s="1"/>
  <c r="CJ542"/>
  <c r="CP542" s="1"/>
  <c r="CJ546"/>
  <c r="CP546" s="1"/>
  <c r="CJ553"/>
  <c r="CP553" s="1"/>
  <c r="CQ551"/>
  <c r="BR535"/>
  <c r="BR565" s="1"/>
  <c r="BR566" s="1"/>
  <c r="KO535"/>
  <c r="KO565" s="1"/>
  <c r="KO566" s="1"/>
  <c r="IY535"/>
  <c r="IY565" s="1"/>
  <c r="IY566" s="1"/>
  <c r="VB535"/>
  <c r="VB565" s="1"/>
  <c r="VB566" s="1"/>
  <c r="AHE535"/>
  <c r="AHE565" s="1"/>
  <c r="AHE566" s="1"/>
  <c r="ZX535"/>
  <c r="ZX565" s="1"/>
  <c r="ZX566" s="1"/>
  <c r="AMA535"/>
  <c r="AMA565" s="1"/>
  <c r="AMA566" s="1"/>
  <c r="ANQ535"/>
  <c r="ANQ565" s="1"/>
  <c r="ANQ566" s="1"/>
  <c r="RY551"/>
  <c r="RY565" s="1"/>
  <c r="RY566" s="1"/>
  <c r="MY535"/>
  <c r="MY565" s="1"/>
  <c r="MY566" s="1"/>
  <c r="LI535"/>
  <c r="LI565" s="1"/>
  <c r="LI566" s="1"/>
  <c r="KP535"/>
  <c r="KP565" s="1"/>
  <c r="KP566" s="1"/>
  <c r="AAT535"/>
  <c r="AAT565" s="1"/>
  <c r="AAT566" s="1"/>
  <c r="VC535"/>
  <c r="VC565" s="1"/>
  <c r="VC566" s="1"/>
  <c r="UF535"/>
  <c r="UF565" s="1"/>
  <c r="UF566" s="1"/>
  <c r="VA535"/>
  <c r="VA565" s="1"/>
  <c r="VA566" s="1"/>
  <c r="AKJ535"/>
  <c r="AKJ565" s="1"/>
  <c r="AKJ566" s="1"/>
  <c r="AUW535"/>
  <c r="AUW565" s="1"/>
  <c r="AUW566" s="1"/>
  <c r="ST551"/>
  <c r="RA535"/>
  <c r="RA565" s="1"/>
  <c r="RA566" s="1"/>
  <c r="MZ535"/>
  <c r="MZ565" s="1"/>
  <c r="MZ566" s="1"/>
  <c r="MF535"/>
  <c r="MF565" s="1"/>
  <c r="MF566" s="1"/>
  <c r="AEB551"/>
  <c r="VW535"/>
  <c r="VW565" s="1"/>
  <c r="VW566" s="1"/>
  <c r="AAS535"/>
  <c r="AAS565" s="1"/>
  <c r="AAS566" s="1"/>
  <c r="AJP535"/>
  <c r="AJP565" s="1"/>
  <c r="AJP566" s="1"/>
  <c r="TK535"/>
  <c r="TK565" s="1"/>
  <c r="TK566" s="1"/>
  <c r="QZ535"/>
  <c r="QZ565" s="1"/>
  <c r="QZ566" s="1"/>
  <c r="OS551"/>
  <c r="NX551"/>
  <c r="ME535"/>
  <c r="ME565" s="1"/>
  <c r="ME566" s="1"/>
  <c r="KN535"/>
  <c r="KN565" s="1"/>
  <c r="KN566" s="1"/>
  <c r="JU535"/>
  <c r="JU565" s="1"/>
  <c r="JU566" s="1"/>
  <c r="AAB551"/>
  <c r="AUG551"/>
  <c r="AUG565" s="1"/>
  <c r="AUG566" s="1"/>
  <c r="AON551"/>
  <c r="AON565" s="1"/>
  <c r="AON566" s="1"/>
  <c r="ZY535"/>
  <c r="ZY565" s="1"/>
  <c r="ZY566" s="1"/>
  <c r="YI535"/>
  <c r="YI565" s="1"/>
  <c r="YI566" s="1"/>
  <c r="AFP535"/>
  <c r="AFP565" s="1"/>
  <c r="AFP566" s="1"/>
  <c r="AHF535"/>
  <c r="AHF565" s="1"/>
  <c r="AHF566" s="1"/>
  <c r="AAR535"/>
  <c r="AAR565" s="1"/>
  <c r="AAR566" s="1"/>
  <c r="YG535"/>
  <c r="YG565" s="1"/>
  <c r="YG566" s="1"/>
  <c r="AFN535"/>
  <c r="AFN565" s="1"/>
  <c r="AFN566" s="1"/>
  <c r="AJO535"/>
  <c r="AJO565" s="1"/>
  <c r="AJO566" s="1"/>
  <c r="TN551"/>
  <c r="MD535"/>
  <c r="MD565" s="1"/>
  <c r="MD566" s="1"/>
  <c r="WU551"/>
  <c r="WU565" s="1"/>
  <c r="WU566" s="1"/>
  <c r="ADG551"/>
  <c r="ADG565" s="1"/>
  <c r="ADG566" s="1"/>
  <c r="ACL551"/>
  <c r="XM535"/>
  <c r="XM565" s="1"/>
  <c r="XM566" s="1"/>
  <c r="UG535"/>
  <c r="UG565" s="1"/>
  <c r="UG566" s="1"/>
  <c r="AKK535"/>
  <c r="AKK565" s="1"/>
  <c r="AKK566" s="1"/>
  <c r="AQB535"/>
  <c r="AQB565" s="1"/>
  <c r="AQB566" s="1"/>
  <c r="TM535"/>
  <c r="TM565" s="1"/>
  <c r="TM566" s="1"/>
  <c r="RB535"/>
  <c r="RB565" s="1"/>
  <c r="RB566" s="1"/>
  <c r="PM535"/>
  <c r="PM551"/>
  <c r="OQ535"/>
  <c r="OQ565" s="1"/>
  <c r="OQ566" s="1"/>
  <c r="MG551"/>
  <c r="JS535"/>
  <c r="JS565" s="1"/>
  <c r="JS566" s="1"/>
  <c r="AQY551"/>
  <c r="AQY565" s="1"/>
  <c r="AQY566" s="1"/>
  <c r="API551"/>
  <c r="API565" s="1"/>
  <c r="API566" s="1"/>
  <c r="ATJ551"/>
  <c r="XN535"/>
  <c r="XN565" s="1"/>
  <c r="XN566" s="1"/>
  <c r="AKL535"/>
  <c r="AKL565" s="1"/>
  <c r="AKL566" s="1"/>
  <c r="ZW535"/>
  <c r="ZW565" s="1"/>
  <c r="ZW566" s="1"/>
  <c r="XL535"/>
  <c r="XL565" s="1"/>
  <c r="XL566" s="1"/>
  <c r="TL535"/>
  <c r="TL565" s="1"/>
  <c r="TL566" s="1"/>
  <c r="RE551"/>
  <c r="QI551"/>
  <c r="QI565" s="1"/>
  <c r="QI566" s="1"/>
  <c r="OP535"/>
  <c r="OP565" s="1"/>
  <c r="OP566" s="1"/>
  <c r="ND551"/>
  <c r="LJ535"/>
  <c r="LJ565" s="1"/>
  <c r="LJ566" s="1"/>
  <c r="JT535"/>
  <c r="JT565" s="1"/>
  <c r="JT566" s="1"/>
  <c r="ABQ551"/>
  <c r="ABQ565" s="1"/>
  <c r="ABQ566" s="1"/>
  <c r="VE551"/>
  <c r="ZF551"/>
  <c r="ZF565" s="1"/>
  <c r="ZF566" s="1"/>
  <c r="AMY551"/>
  <c r="AMY565" s="1"/>
  <c r="AMY566" s="1"/>
  <c r="YH535"/>
  <c r="YH565" s="1"/>
  <c r="YH566" s="1"/>
  <c r="AFO535"/>
  <c r="AFO565" s="1"/>
  <c r="AFO566" s="1"/>
  <c r="ASM535"/>
  <c r="ASM565" s="1"/>
  <c r="ASM566" s="1"/>
  <c r="PK535"/>
  <c r="PK565" s="1"/>
  <c r="PK566" s="1"/>
  <c r="OO535"/>
  <c r="OO565" s="1"/>
  <c r="OO566" s="1"/>
  <c r="NA535"/>
  <c r="NA565" s="1"/>
  <c r="NA566" s="1"/>
  <c r="MI551"/>
  <c r="MI565" s="1"/>
  <c r="MI566" s="1"/>
  <c r="LK535"/>
  <c r="LK565" s="1"/>
  <c r="LK566" s="1"/>
  <c r="UK551"/>
  <c r="ARV551"/>
  <c r="ART551"/>
  <c r="ART565" s="1"/>
  <c r="ART566" s="1"/>
  <c r="ATL551"/>
  <c r="ATL565" s="1"/>
  <c r="ATL566" s="1"/>
  <c r="UH535"/>
  <c r="UH565" s="1"/>
  <c r="UH566" s="1"/>
  <c r="VX535"/>
  <c r="VX565" s="1"/>
  <c r="VX566" s="1"/>
  <c r="AJQ535"/>
  <c r="AJQ565" s="1"/>
  <c r="AJQ566" s="1"/>
  <c r="AUY535"/>
  <c r="AUY565" s="1"/>
  <c r="AUY566" s="1"/>
  <c r="VV535"/>
  <c r="VV565" s="1"/>
  <c r="VV566" s="1"/>
  <c r="AHD535"/>
  <c r="AHD565" s="1"/>
  <c r="AHD566" s="1"/>
  <c r="MB559"/>
  <c r="MH559" s="1"/>
  <c r="MB555"/>
  <c r="MH555" s="1"/>
  <c r="MB549"/>
  <c r="MH549" s="1"/>
  <c r="MB547"/>
  <c r="MH547" s="1"/>
  <c r="MB545"/>
  <c r="MH545" s="1"/>
  <c r="MB543"/>
  <c r="MH543" s="1"/>
  <c r="MB541"/>
  <c r="MH541" s="1"/>
  <c r="MB539"/>
  <c r="MH539" s="1"/>
  <c r="MB537"/>
  <c r="MH537" s="1"/>
  <c r="MB560"/>
  <c r="MH560" s="1"/>
  <c r="MB556"/>
  <c r="MH556" s="1"/>
  <c r="MB552"/>
  <c r="MH552" s="1"/>
  <c r="MB561"/>
  <c r="MH561" s="1"/>
  <c r="MB557"/>
  <c r="MH557" s="1"/>
  <c r="MB553"/>
  <c r="MH553" s="1"/>
  <c r="MB548"/>
  <c r="MH548" s="1"/>
  <c r="MB546"/>
  <c r="MH546" s="1"/>
  <c r="MB544"/>
  <c r="MH544" s="1"/>
  <c r="MB542"/>
  <c r="MH542" s="1"/>
  <c r="MB540"/>
  <c r="MH540" s="1"/>
  <c r="MB538"/>
  <c r="MH538" s="1"/>
  <c r="MB536"/>
  <c r="MH536" s="1"/>
  <c r="MB558"/>
  <c r="MH558" s="1"/>
  <c r="MB554"/>
  <c r="MH554" s="1"/>
  <c r="AAP559"/>
  <c r="AAV559" s="1"/>
  <c r="AAP555"/>
  <c r="AAV555" s="1"/>
  <c r="AAP549"/>
  <c r="AAV549" s="1"/>
  <c r="AAP547"/>
  <c r="AAV547" s="1"/>
  <c r="AAP545"/>
  <c r="AAV545" s="1"/>
  <c r="AAP543"/>
  <c r="AAV543" s="1"/>
  <c r="AAP541"/>
  <c r="AAV541" s="1"/>
  <c r="AAP539"/>
  <c r="AAV539" s="1"/>
  <c r="AAP537"/>
  <c r="AAV537" s="1"/>
  <c r="AAP560"/>
  <c r="AAV560" s="1"/>
  <c r="AAP556"/>
  <c r="AAV556" s="1"/>
  <c r="AAP552"/>
  <c r="AAV552" s="1"/>
  <c r="AAP561"/>
  <c r="AAV561" s="1"/>
  <c r="AAP557"/>
  <c r="AAV557" s="1"/>
  <c r="AAP553"/>
  <c r="AAV553" s="1"/>
  <c r="AAP548"/>
  <c r="AAV548" s="1"/>
  <c r="AAP546"/>
  <c r="AAV546" s="1"/>
  <c r="AAP544"/>
  <c r="AAV544" s="1"/>
  <c r="AAP542"/>
  <c r="AAV542" s="1"/>
  <c r="AAP540"/>
  <c r="AAV540" s="1"/>
  <c r="AAP538"/>
  <c r="AAV538" s="1"/>
  <c r="AAP536"/>
  <c r="AAV536" s="1"/>
  <c r="AAP558"/>
  <c r="AAV558" s="1"/>
  <c r="AAP554"/>
  <c r="AAV554" s="1"/>
  <c r="APY560"/>
  <c r="AQE560" s="1"/>
  <c r="APY556"/>
  <c r="AQE556" s="1"/>
  <c r="APY552"/>
  <c r="AQE552" s="1"/>
  <c r="APY559"/>
  <c r="AQE559" s="1"/>
  <c r="APY555"/>
  <c r="AQE555" s="1"/>
  <c r="APY549"/>
  <c r="AQE549" s="1"/>
  <c r="APY547"/>
  <c r="AQE547" s="1"/>
  <c r="APY545"/>
  <c r="AQE545" s="1"/>
  <c r="APY543"/>
  <c r="AQE543" s="1"/>
  <c r="APY541"/>
  <c r="AQE541" s="1"/>
  <c r="APY539"/>
  <c r="AQE539" s="1"/>
  <c r="APY537"/>
  <c r="AQE537" s="1"/>
  <c r="APY558"/>
  <c r="AQE558" s="1"/>
  <c r="APY554"/>
  <c r="AQE554" s="1"/>
  <c r="APY561"/>
  <c r="AQE561" s="1"/>
  <c r="APY557"/>
  <c r="AQE557" s="1"/>
  <c r="APY553"/>
  <c r="AQE553" s="1"/>
  <c r="APY548"/>
  <c r="AQE548" s="1"/>
  <c r="APY546"/>
  <c r="AQE546" s="1"/>
  <c r="APY544"/>
  <c r="AQE544" s="1"/>
  <c r="APY542"/>
  <c r="AQE542" s="1"/>
  <c r="APY540"/>
  <c r="AQE540" s="1"/>
  <c r="APY538"/>
  <c r="AQE538" s="1"/>
  <c r="APY536"/>
  <c r="AQE536" s="1"/>
  <c r="QB561"/>
  <c r="QH561" s="1"/>
  <c r="QB557"/>
  <c r="QH557" s="1"/>
  <c r="QB553"/>
  <c r="QH553" s="1"/>
  <c r="QB548"/>
  <c r="QH548" s="1"/>
  <c r="QB546"/>
  <c r="QH546" s="1"/>
  <c r="QB544"/>
  <c r="QH544" s="1"/>
  <c r="QB542"/>
  <c r="QH542" s="1"/>
  <c r="QB540"/>
  <c r="QH540" s="1"/>
  <c r="QB538"/>
  <c r="QH538" s="1"/>
  <c r="QB536"/>
  <c r="QH536" s="1"/>
  <c r="QB558"/>
  <c r="QH558" s="1"/>
  <c r="QB554"/>
  <c r="QH554" s="1"/>
  <c r="QB559"/>
  <c r="QH559" s="1"/>
  <c r="QB555"/>
  <c r="QH555" s="1"/>
  <c r="QB549"/>
  <c r="QH549" s="1"/>
  <c r="QB547"/>
  <c r="QH547" s="1"/>
  <c r="QB545"/>
  <c r="QH545" s="1"/>
  <c r="QB543"/>
  <c r="QH543" s="1"/>
  <c r="QB541"/>
  <c r="QH541" s="1"/>
  <c r="QB539"/>
  <c r="QH539" s="1"/>
  <c r="QB537"/>
  <c r="QH537" s="1"/>
  <c r="QB560"/>
  <c r="QH560" s="1"/>
  <c r="QB556"/>
  <c r="QH556" s="1"/>
  <c r="QB552"/>
  <c r="QH552" s="1"/>
  <c r="AUV560"/>
  <c r="AVB560" s="1"/>
  <c r="AUV556"/>
  <c r="AVB556" s="1"/>
  <c r="AUV552"/>
  <c r="AVB552" s="1"/>
  <c r="AUV559"/>
  <c r="AVB559" s="1"/>
  <c r="AUV555"/>
  <c r="AVB555" s="1"/>
  <c r="AUV549"/>
  <c r="AVB549" s="1"/>
  <c r="AUV547"/>
  <c r="AVB547" s="1"/>
  <c r="AUV545"/>
  <c r="AVB545" s="1"/>
  <c r="AUV543"/>
  <c r="AVB543" s="1"/>
  <c r="AUV541"/>
  <c r="AVB541" s="1"/>
  <c r="AUV539"/>
  <c r="AVB539" s="1"/>
  <c r="AUV537"/>
  <c r="AVB537" s="1"/>
  <c r="AUV536"/>
  <c r="AVB536" s="1"/>
  <c r="AUV558"/>
  <c r="AVB558" s="1"/>
  <c r="AUV554"/>
  <c r="AVB554" s="1"/>
  <c r="AUV561"/>
  <c r="AVB561" s="1"/>
  <c r="AUV557"/>
  <c r="AVB557" s="1"/>
  <c r="AUV553"/>
  <c r="AVB553" s="1"/>
  <c r="AUV548"/>
  <c r="AVB548" s="1"/>
  <c r="AUV546"/>
  <c r="AVB546" s="1"/>
  <c r="AUV544"/>
  <c r="AVB544" s="1"/>
  <c r="AUV542"/>
  <c r="AVB542" s="1"/>
  <c r="AUV540"/>
  <c r="AVB540" s="1"/>
  <c r="AUV538"/>
  <c r="AVB538" s="1"/>
  <c r="AHA558"/>
  <c r="AHG558" s="1"/>
  <c r="AHA554"/>
  <c r="AHG554" s="1"/>
  <c r="AHA561"/>
  <c r="AHG561" s="1"/>
  <c r="AHA557"/>
  <c r="AHG557" s="1"/>
  <c r="AHA553"/>
  <c r="AHG553" s="1"/>
  <c r="AHA548"/>
  <c r="AHG548" s="1"/>
  <c r="AHA546"/>
  <c r="AHG546" s="1"/>
  <c r="AHA544"/>
  <c r="AHG544" s="1"/>
  <c r="AHA542"/>
  <c r="AHG542" s="1"/>
  <c r="AHA540"/>
  <c r="AHG540" s="1"/>
  <c r="AHA538"/>
  <c r="AHG538" s="1"/>
  <c r="AHA536"/>
  <c r="AHG536" s="1"/>
  <c r="AHA560"/>
  <c r="AHG560" s="1"/>
  <c r="AHA556"/>
  <c r="AHG556" s="1"/>
  <c r="AHA552"/>
  <c r="AHG552" s="1"/>
  <c r="AHA559"/>
  <c r="AHG559" s="1"/>
  <c r="AHA555"/>
  <c r="AHG555" s="1"/>
  <c r="AHA549"/>
  <c r="AHG549" s="1"/>
  <c r="AHA547"/>
  <c r="AHG547" s="1"/>
  <c r="AHA545"/>
  <c r="AHG545" s="1"/>
  <c r="AHA543"/>
  <c r="AHG543" s="1"/>
  <c r="AHA541"/>
  <c r="AHG541" s="1"/>
  <c r="AHA539"/>
  <c r="AHG539" s="1"/>
  <c r="AHA537"/>
  <c r="AHG537" s="1"/>
  <c r="WP561"/>
  <c r="WV561" s="1"/>
  <c r="WP557"/>
  <c r="WV557" s="1"/>
  <c r="WP553"/>
  <c r="WV553" s="1"/>
  <c r="WP548"/>
  <c r="WV548" s="1"/>
  <c r="WP546"/>
  <c r="WV546" s="1"/>
  <c r="WP544"/>
  <c r="WV544" s="1"/>
  <c r="WP542"/>
  <c r="WV542" s="1"/>
  <c r="WP540"/>
  <c r="WV540" s="1"/>
  <c r="WP538"/>
  <c r="WV538" s="1"/>
  <c r="WP536"/>
  <c r="WV536" s="1"/>
  <c r="WP558"/>
  <c r="WV558" s="1"/>
  <c r="WP554"/>
  <c r="WV554" s="1"/>
  <c r="WP559"/>
  <c r="WV559" s="1"/>
  <c r="WP555"/>
  <c r="WV555" s="1"/>
  <c r="WP549"/>
  <c r="WV549" s="1"/>
  <c r="WP547"/>
  <c r="WV547" s="1"/>
  <c r="WP545"/>
  <c r="WV545" s="1"/>
  <c r="WP543"/>
  <c r="WV543" s="1"/>
  <c r="WP541"/>
  <c r="WV541" s="1"/>
  <c r="WP539"/>
  <c r="WV539" s="1"/>
  <c r="WP537"/>
  <c r="WV537" s="1"/>
  <c r="WP560"/>
  <c r="WV560" s="1"/>
  <c r="WP556"/>
  <c r="WV556" s="1"/>
  <c r="WP552"/>
  <c r="WV552" s="1"/>
  <c r="APZ559"/>
  <c r="AQF559" s="1"/>
  <c r="APZ555"/>
  <c r="AQF555" s="1"/>
  <c r="APZ549"/>
  <c r="AQF549" s="1"/>
  <c r="APZ547"/>
  <c r="AQF547" s="1"/>
  <c r="APZ545"/>
  <c r="AQF545" s="1"/>
  <c r="APZ543"/>
  <c r="AQF543" s="1"/>
  <c r="APZ541"/>
  <c r="AQF541" s="1"/>
  <c r="APZ539"/>
  <c r="AQF539" s="1"/>
  <c r="APZ537"/>
  <c r="AQF537" s="1"/>
  <c r="APZ560"/>
  <c r="AQF560" s="1"/>
  <c r="APZ556"/>
  <c r="AQF556" s="1"/>
  <c r="APZ552"/>
  <c r="AQF552" s="1"/>
  <c r="APZ561"/>
  <c r="AQF561" s="1"/>
  <c r="APZ557"/>
  <c r="AQF557" s="1"/>
  <c r="APZ553"/>
  <c r="AQF553" s="1"/>
  <c r="APZ548"/>
  <c r="AQF548" s="1"/>
  <c r="APZ546"/>
  <c r="AQF546" s="1"/>
  <c r="APZ544"/>
  <c r="AQF544" s="1"/>
  <c r="APZ542"/>
  <c r="AQF542" s="1"/>
  <c r="APZ540"/>
  <c r="AQF540" s="1"/>
  <c r="APZ538"/>
  <c r="AQF538" s="1"/>
  <c r="APZ536"/>
  <c r="AQF536" s="1"/>
  <c r="APZ558"/>
  <c r="AQF558" s="1"/>
  <c r="APZ554"/>
  <c r="AQF554" s="1"/>
  <c r="RT561"/>
  <c r="RZ561" s="1"/>
  <c r="RT557"/>
  <c r="RZ557" s="1"/>
  <c r="RT553"/>
  <c r="RZ553" s="1"/>
  <c r="RT548"/>
  <c r="RZ548" s="1"/>
  <c r="RT546"/>
  <c r="RZ546" s="1"/>
  <c r="RT544"/>
  <c r="RZ544" s="1"/>
  <c r="RT542"/>
  <c r="RZ542" s="1"/>
  <c r="RT540"/>
  <c r="RZ540" s="1"/>
  <c r="RT538"/>
  <c r="RZ538" s="1"/>
  <c r="RT536"/>
  <c r="RZ536" s="1"/>
  <c r="RT558"/>
  <c r="RZ558" s="1"/>
  <c r="RT554"/>
  <c r="RZ554" s="1"/>
  <c r="RT559"/>
  <c r="RZ559" s="1"/>
  <c r="RT555"/>
  <c r="RZ555" s="1"/>
  <c r="RT549"/>
  <c r="RZ549" s="1"/>
  <c r="RT547"/>
  <c r="RZ547" s="1"/>
  <c r="RT545"/>
  <c r="RZ545" s="1"/>
  <c r="RT543"/>
  <c r="RZ543" s="1"/>
  <c r="RT541"/>
  <c r="RZ541" s="1"/>
  <c r="RT539"/>
  <c r="RZ539" s="1"/>
  <c r="RT537"/>
  <c r="RZ537" s="1"/>
  <c r="RT560"/>
  <c r="RZ560" s="1"/>
  <c r="RT556"/>
  <c r="RZ556" s="1"/>
  <c r="RT552"/>
  <c r="RZ552" s="1"/>
  <c r="IU560"/>
  <c r="JA560" s="1"/>
  <c r="IU556"/>
  <c r="JA556" s="1"/>
  <c r="IU552"/>
  <c r="JA552" s="1"/>
  <c r="IU559"/>
  <c r="JA559" s="1"/>
  <c r="IU555"/>
  <c r="JA555" s="1"/>
  <c r="IU549"/>
  <c r="JA549" s="1"/>
  <c r="IU547"/>
  <c r="JA547" s="1"/>
  <c r="IU545"/>
  <c r="JA545" s="1"/>
  <c r="IU543"/>
  <c r="JA543" s="1"/>
  <c r="IU541"/>
  <c r="JA541" s="1"/>
  <c r="IU539"/>
  <c r="JA539" s="1"/>
  <c r="IU537"/>
  <c r="JA537" s="1"/>
  <c r="IU536"/>
  <c r="JA536" s="1"/>
  <c r="IU558"/>
  <c r="JA558" s="1"/>
  <c r="IU554"/>
  <c r="JA554" s="1"/>
  <c r="IU561"/>
  <c r="JA561" s="1"/>
  <c r="IU557"/>
  <c r="JA557" s="1"/>
  <c r="IU553"/>
  <c r="JA553" s="1"/>
  <c r="IU548"/>
  <c r="JA548" s="1"/>
  <c r="IU546"/>
  <c r="JA546" s="1"/>
  <c r="IU544"/>
  <c r="JA544" s="1"/>
  <c r="IU542"/>
  <c r="JA542" s="1"/>
  <c r="IU540"/>
  <c r="JA540" s="1"/>
  <c r="IU538"/>
  <c r="JA538" s="1"/>
  <c r="AHW558"/>
  <c r="AIC558" s="1"/>
  <c r="AHW554"/>
  <c r="AIC554" s="1"/>
  <c r="AHW561"/>
  <c r="AIC561" s="1"/>
  <c r="AHW557"/>
  <c r="AIC557" s="1"/>
  <c r="AHW553"/>
  <c r="AIC553" s="1"/>
  <c r="AHW548"/>
  <c r="AIC548" s="1"/>
  <c r="AHW546"/>
  <c r="AIC546" s="1"/>
  <c r="AHW544"/>
  <c r="AIC544" s="1"/>
  <c r="AHW542"/>
  <c r="AIC542" s="1"/>
  <c r="AHW540"/>
  <c r="AIC540" s="1"/>
  <c r="AHW538"/>
  <c r="AIC538" s="1"/>
  <c r="AHW536"/>
  <c r="AIC536" s="1"/>
  <c r="AHW560"/>
  <c r="AIC560" s="1"/>
  <c r="AHW556"/>
  <c r="AIC556" s="1"/>
  <c r="AHW552"/>
  <c r="AIC552" s="1"/>
  <c r="AHW559"/>
  <c r="AIC559" s="1"/>
  <c r="AHW555"/>
  <c r="AIC555" s="1"/>
  <c r="AHW549"/>
  <c r="AIC549" s="1"/>
  <c r="AHW547"/>
  <c r="AIC547" s="1"/>
  <c r="AHW545"/>
  <c r="AIC545" s="1"/>
  <c r="AHW543"/>
  <c r="AIC543" s="1"/>
  <c r="AHW541"/>
  <c r="AIC541" s="1"/>
  <c r="AHW539"/>
  <c r="AIC539" s="1"/>
  <c r="AHW537"/>
  <c r="AIC537" s="1"/>
  <c r="ATE561"/>
  <c r="ATK561" s="1"/>
  <c r="ATE557"/>
  <c r="ATK557" s="1"/>
  <c r="ATE553"/>
  <c r="ATK553" s="1"/>
  <c r="ATE548"/>
  <c r="ATK548" s="1"/>
  <c r="ATE546"/>
  <c r="ATK546" s="1"/>
  <c r="ATE544"/>
  <c r="ATK544" s="1"/>
  <c r="ATE541"/>
  <c r="ATK541" s="1"/>
  <c r="ATE538"/>
  <c r="ATK538" s="1"/>
  <c r="ATE560"/>
  <c r="ATK560" s="1"/>
  <c r="ATE556"/>
  <c r="ATK556" s="1"/>
  <c r="ATE552"/>
  <c r="ATK552" s="1"/>
  <c r="ATE540"/>
  <c r="ATK540" s="1"/>
  <c r="ATE559"/>
  <c r="ATK559" s="1"/>
  <c r="ATE555"/>
  <c r="ATK555" s="1"/>
  <c r="ATE549"/>
  <c r="ATK549" s="1"/>
  <c r="ATE547"/>
  <c r="ATK547" s="1"/>
  <c r="ATE545"/>
  <c r="ATK545" s="1"/>
  <c r="ATE542"/>
  <c r="ATK542" s="1"/>
  <c r="ATE539"/>
  <c r="ATK539" s="1"/>
  <c r="ATE536"/>
  <c r="ATK536" s="1"/>
  <c r="ATE558"/>
  <c r="ATK558" s="1"/>
  <c r="ATE554"/>
  <c r="ATK554" s="1"/>
  <c r="ATE543"/>
  <c r="ATK543" s="1"/>
  <c r="ATE537"/>
  <c r="ATK537" s="1"/>
  <c r="VS559"/>
  <c r="VY559" s="1"/>
  <c r="VS555"/>
  <c r="VY555" s="1"/>
  <c r="VS549"/>
  <c r="VY549" s="1"/>
  <c r="VS547"/>
  <c r="VY547" s="1"/>
  <c r="VS545"/>
  <c r="VY545" s="1"/>
  <c r="VS543"/>
  <c r="VY543" s="1"/>
  <c r="VS541"/>
  <c r="VY541" s="1"/>
  <c r="VS539"/>
  <c r="VY539" s="1"/>
  <c r="VS537"/>
  <c r="VY537" s="1"/>
  <c r="VS560"/>
  <c r="VY560" s="1"/>
  <c r="VS556"/>
  <c r="VY556" s="1"/>
  <c r="VS552"/>
  <c r="VY552" s="1"/>
  <c r="VS561"/>
  <c r="VY561" s="1"/>
  <c r="VS557"/>
  <c r="VY557" s="1"/>
  <c r="VS553"/>
  <c r="VY553" s="1"/>
  <c r="VS548"/>
  <c r="VY548" s="1"/>
  <c r="VS546"/>
  <c r="VY546" s="1"/>
  <c r="VS544"/>
  <c r="VY544" s="1"/>
  <c r="VS542"/>
  <c r="VY542" s="1"/>
  <c r="VS540"/>
  <c r="VY540" s="1"/>
  <c r="VS538"/>
  <c r="VY538" s="1"/>
  <c r="VS536"/>
  <c r="VY536" s="1"/>
  <c r="VS558"/>
  <c r="VY558" s="1"/>
  <c r="VS554"/>
  <c r="VY554" s="1"/>
  <c r="Z561"/>
  <c r="AF561" s="1"/>
  <c r="Z557"/>
  <c r="Z553"/>
  <c r="Z559"/>
  <c r="Z555"/>
  <c r="AF555" s="1"/>
  <c r="Z549"/>
  <c r="Z547"/>
  <c r="AF547" s="1"/>
  <c r="Z545"/>
  <c r="Z543"/>
  <c r="AF543" s="1"/>
  <c r="Z541"/>
  <c r="Z539"/>
  <c r="AF539" s="1"/>
  <c r="Z537"/>
  <c r="Z552"/>
  <c r="Z560"/>
  <c r="Z538"/>
  <c r="AF538" s="1"/>
  <c r="Z542"/>
  <c r="Z546"/>
  <c r="AF546" s="1"/>
  <c r="Z554"/>
  <c r="Z558"/>
  <c r="AF558" s="1"/>
  <c r="Z536"/>
  <c r="AF536" s="1"/>
  <c r="Z544"/>
  <c r="Z556"/>
  <c r="AF556" s="1"/>
  <c r="Z540"/>
  <c r="Z548"/>
  <c r="AF548" s="1"/>
  <c r="BO559"/>
  <c r="BU559" s="1"/>
  <c r="BO555"/>
  <c r="BU555" s="1"/>
  <c r="BO549"/>
  <c r="BU549" s="1"/>
  <c r="BO547"/>
  <c r="BU547" s="1"/>
  <c r="BO545"/>
  <c r="BU545" s="1"/>
  <c r="BO543"/>
  <c r="BU543" s="1"/>
  <c r="BO541"/>
  <c r="BU541" s="1"/>
  <c r="BO539"/>
  <c r="BU539" s="1"/>
  <c r="BO537"/>
  <c r="BU537" s="1"/>
  <c r="BO560"/>
  <c r="BU560" s="1"/>
  <c r="BO556"/>
  <c r="BU556" s="1"/>
  <c r="BO552"/>
  <c r="BU552" s="1"/>
  <c r="BO561"/>
  <c r="BU561" s="1"/>
  <c r="BO557"/>
  <c r="BU557" s="1"/>
  <c r="BO553"/>
  <c r="BU553" s="1"/>
  <c r="BO548"/>
  <c r="BU548" s="1"/>
  <c r="BO546"/>
  <c r="BU546" s="1"/>
  <c r="BO544"/>
  <c r="BU544" s="1"/>
  <c r="BO542"/>
  <c r="BU542" s="1"/>
  <c r="BO540"/>
  <c r="BU540" s="1"/>
  <c r="BO538"/>
  <c r="BU538" s="1"/>
  <c r="BO536"/>
  <c r="BU536" s="1"/>
  <c r="BO558"/>
  <c r="BU558" s="1"/>
  <c r="BO554"/>
  <c r="BU554" s="1"/>
  <c r="ET560"/>
  <c r="EZ560" s="1"/>
  <c r="ET556"/>
  <c r="EZ556" s="1"/>
  <c r="ET552"/>
  <c r="EZ552" s="1"/>
  <c r="ET559"/>
  <c r="EZ559" s="1"/>
  <c r="ET555"/>
  <c r="EZ555" s="1"/>
  <c r="ET549"/>
  <c r="EZ549" s="1"/>
  <c r="ET547"/>
  <c r="EZ547" s="1"/>
  <c r="ET545"/>
  <c r="EZ545" s="1"/>
  <c r="ET543"/>
  <c r="EZ543" s="1"/>
  <c r="ET541"/>
  <c r="EZ541" s="1"/>
  <c r="ET539"/>
  <c r="EZ539" s="1"/>
  <c r="ET537"/>
  <c r="EZ537" s="1"/>
  <c r="ET554"/>
  <c r="EZ554" s="1"/>
  <c r="ET557"/>
  <c r="EZ557" s="1"/>
  <c r="ET548"/>
  <c r="EZ548" s="1"/>
  <c r="ET544"/>
  <c r="EZ544" s="1"/>
  <c r="ET540"/>
  <c r="EZ540" s="1"/>
  <c r="ET536"/>
  <c r="EZ536" s="1"/>
  <c r="ET558"/>
  <c r="EZ558" s="1"/>
  <c r="ET561"/>
  <c r="EZ561" s="1"/>
  <c r="ET553"/>
  <c r="EZ553" s="1"/>
  <c r="ET546"/>
  <c r="EZ546" s="1"/>
  <c r="ET542"/>
  <c r="EZ542" s="1"/>
  <c r="ET538"/>
  <c r="EZ538" s="1"/>
  <c r="DZ560"/>
  <c r="EF560" s="1"/>
  <c r="DZ556"/>
  <c r="EF556" s="1"/>
  <c r="DZ552"/>
  <c r="EF552" s="1"/>
  <c r="DZ559"/>
  <c r="EF559" s="1"/>
  <c r="DZ555"/>
  <c r="EF555" s="1"/>
  <c r="DZ549"/>
  <c r="EF549" s="1"/>
  <c r="DZ547"/>
  <c r="EF547" s="1"/>
  <c r="DZ545"/>
  <c r="EF545" s="1"/>
  <c r="DZ543"/>
  <c r="EF543" s="1"/>
  <c r="DZ541"/>
  <c r="EF541" s="1"/>
  <c r="DZ539"/>
  <c r="EF539" s="1"/>
  <c r="DZ537"/>
  <c r="EF537" s="1"/>
  <c r="DZ558"/>
  <c r="EF558" s="1"/>
  <c r="DZ561"/>
  <c r="EF561" s="1"/>
  <c r="DZ553"/>
  <c r="EF553" s="1"/>
  <c r="DZ546"/>
  <c r="EF546" s="1"/>
  <c r="DZ542"/>
  <c r="EF542" s="1"/>
  <c r="DZ538"/>
  <c r="EF538" s="1"/>
  <c r="DZ554"/>
  <c r="EF554" s="1"/>
  <c r="DZ557"/>
  <c r="EF557" s="1"/>
  <c r="DZ548"/>
  <c r="EF548" s="1"/>
  <c r="DZ544"/>
  <c r="EF544" s="1"/>
  <c r="DZ540"/>
  <c r="EF540" s="1"/>
  <c r="DZ536"/>
  <c r="EF536" s="1"/>
  <c r="AS561"/>
  <c r="AY561" s="1"/>
  <c r="AS557"/>
  <c r="AY557" s="1"/>
  <c r="AS553"/>
  <c r="AY553" s="1"/>
  <c r="AS548"/>
  <c r="AY548" s="1"/>
  <c r="AS546"/>
  <c r="AY546" s="1"/>
  <c r="AS544"/>
  <c r="AY544" s="1"/>
  <c r="AS542"/>
  <c r="AY542" s="1"/>
  <c r="AS540"/>
  <c r="AY540" s="1"/>
  <c r="AS538"/>
  <c r="AY538" s="1"/>
  <c r="AS536"/>
  <c r="AY536" s="1"/>
  <c r="AS558"/>
  <c r="AY558" s="1"/>
  <c r="AS554"/>
  <c r="AY554" s="1"/>
  <c r="AS559"/>
  <c r="AY559" s="1"/>
  <c r="AS555"/>
  <c r="AY555" s="1"/>
  <c r="AS549"/>
  <c r="AY549" s="1"/>
  <c r="AS547"/>
  <c r="AY547" s="1"/>
  <c r="AS545"/>
  <c r="AY545" s="1"/>
  <c r="AS543"/>
  <c r="AY543" s="1"/>
  <c r="AS541"/>
  <c r="AY541" s="1"/>
  <c r="AS539"/>
  <c r="AY539" s="1"/>
  <c r="AS537"/>
  <c r="AY537" s="1"/>
  <c r="AS560"/>
  <c r="AY560" s="1"/>
  <c r="AS556"/>
  <c r="AY556" s="1"/>
  <c r="AS552"/>
  <c r="AY552" s="1"/>
  <c r="Y560"/>
  <c r="Y556"/>
  <c r="Y552"/>
  <c r="AE552" s="1"/>
  <c r="Y558"/>
  <c r="AE558" s="1"/>
  <c r="Y554"/>
  <c r="Y555"/>
  <c r="Y537"/>
  <c r="AE537" s="1"/>
  <c r="Y541"/>
  <c r="AE541" s="1"/>
  <c r="Y545"/>
  <c r="Y549"/>
  <c r="AE549" s="1"/>
  <c r="Y538"/>
  <c r="AE538" s="1"/>
  <c r="Y542"/>
  <c r="AE542" s="1"/>
  <c r="Y546"/>
  <c r="Y553"/>
  <c r="AE553" s="1"/>
  <c r="Y559"/>
  <c r="Y539"/>
  <c r="Y547"/>
  <c r="AE547" s="1"/>
  <c r="Y540"/>
  <c r="Y548"/>
  <c r="AE548" s="1"/>
  <c r="Y557"/>
  <c r="AE557" s="1"/>
  <c r="Y561"/>
  <c r="AE561" s="1"/>
  <c r="Y543"/>
  <c r="Y536"/>
  <c r="Y544"/>
  <c r="X559"/>
  <c r="AD559" s="1"/>
  <c r="X555"/>
  <c r="AD555" s="1"/>
  <c r="X549"/>
  <c r="AD549" s="1"/>
  <c r="X547"/>
  <c r="AD547" s="1"/>
  <c r="X545"/>
  <c r="X543"/>
  <c r="AD543" s="1"/>
  <c r="X541"/>
  <c r="AD541" s="1"/>
  <c r="X539"/>
  <c r="AD539" s="1"/>
  <c r="X537"/>
  <c r="X561"/>
  <c r="AD561" s="1"/>
  <c r="X557"/>
  <c r="X553"/>
  <c r="X548"/>
  <c r="X546"/>
  <c r="X544"/>
  <c r="X542"/>
  <c r="X540"/>
  <c r="X538"/>
  <c r="X536"/>
  <c r="X558"/>
  <c r="AD558" s="1"/>
  <c r="X554"/>
  <c r="X560"/>
  <c r="X552"/>
  <c r="AD552" s="1"/>
  <c r="X556"/>
  <c r="AD556" s="1"/>
  <c r="IB560"/>
  <c r="IH560" s="1"/>
  <c r="IB556"/>
  <c r="IH556" s="1"/>
  <c r="IB552"/>
  <c r="IH552" s="1"/>
  <c r="IB559"/>
  <c r="IH559" s="1"/>
  <c r="IB555"/>
  <c r="IH555" s="1"/>
  <c r="IB549"/>
  <c r="IH549" s="1"/>
  <c r="IB547"/>
  <c r="IH547" s="1"/>
  <c r="IB545"/>
  <c r="IH545" s="1"/>
  <c r="IB543"/>
  <c r="IH543" s="1"/>
  <c r="IB541"/>
  <c r="IH541" s="1"/>
  <c r="IB539"/>
  <c r="IH539" s="1"/>
  <c r="IB537"/>
  <c r="IH537" s="1"/>
  <c r="IB558"/>
  <c r="IH558" s="1"/>
  <c r="IB561"/>
  <c r="IH561" s="1"/>
  <c r="IB553"/>
  <c r="IH553" s="1"/>
  <c r="IB546"/>
  <c r="IH546" s="1"/>
  <c r="IB542"/>
  <c r="IH542" s="1"/>
  <c r="IB538"/>
  <c r="IH538" s="1"/>
  <c r="IB554"/>
  <c r="IH554" s="1"/>
  <c r="IB557"/>
  <c r="IH557" s="1"/>
  <c r="IB548"/>
  <c r="IH548" s="1"/>
  <c r="IB544"/>
  <c r="IH544" s="1"/>
  <c r="IB540"/>
  <c r="IH540" s="1"/>
  <c r="IB536"/>
  <c r="IH536" s="1"/>
  <c r="EA559"/>
  <c r="EG559" s="1"/>
  <c r="EA555"/>
  <c r="EG555" s="1"/>
  <c r="EA549"/>
  <c r="EG549" s="1"/>
  <c r="EA547"/>
  <c r="EG547" s="1"/>
  <c r="EA545"/>
  <c r="EG545" s="1"/>
  <c r="EA543"/>
  <c r="EG543" s="1"/>
  <c r="EA541"/>
  <c r="EG541" s="1"/>
  <c r="EA539"/>
  <c r="EG539" s="1"/>
  <c r="EA537"/>
  <c r="EG537" s="1"/>
  <c r="EA560"/>
  <c r="EG560" s="1"/>
  <c r="EA556"/>
  <c r="EG556" s="1"/>
  <c r="EA552"/>
  <c r="EG552" s="1"/>
  <c r="EA561"/>
  <c r="EG561" s="1"/>
  <c r="EA553"/>
  <c r="EG553" s="1"/>
  <c r="EA546"/>
  <c r="EG546" s="1"/>
  <c r="EA542"/>
  <c r="EG542" s="1"/>
  <c r="EA538"/>
  <c r="EG538" s="1"/>
  <c r="EA558"/>
  <c r="EG558" s="1"/>
  <c r="EA557"/>
  <c r="EG557" s="1"/>
  <c r="EA548"/>
  <c r="EG548" s="1"/>
  <c r="EA544"/>
  <c r="EG544" s="1"/>
  <c r="EA540"/>
  <c r="EG540" s="1"/>
  <c r="EA536"/>
  <c r="EG536" s="1"/>
  <c r="EA554"/>
  <c r="EG554" s="1"/>
  <c r="CI560"/>
  <c r="CO560" s="1"/>
  <c r="CI556"/>
  <c r="CO556" s="1"/>
  <c r="CI552"/>
  <c r="CO552" s="1"/>
  <c r="CI559"/>
  <c r="CO559" s="1"/>
  <c r="CI555"/>
  <c r="CO555" s="1"/>
  <c r="CI558"/>
  <c r="CO558" s="1"/>
  <c r="CI561"/>
  <c r="CO561" s="1"/>
  <c r="CI553"/>
  <c r="CO553" s="1"/>
  <c r="CI548"/>
  <c r="CO548" s="1"/>
  <c r="CI546"/>
  <c r="CO546" s="1"/>
  <c r="CI544"/>
  <c r="CO544" s="1"/>
  <c r="CI542"/>
  <c r="CO542" s="1"/>
  <c r="CI540"/>
  <c r="CO540" s="1"/>
  <c r="CI538"/>
  <c r="CO538" s="1"/>
  <c r="CI536"/>
  <c r="CO536" s="1"/>
  <c r="CI554"/>
  <c r="CO554" s="1"/>
  <c r="CI557"/>
  <c r="CO557" s="1"/>
  <c r="CI549"/>
  <c r="CO549" s="1"/>
  <c r="CI547"/>
  <c r="CO547" s="1"/>
  <c r="CI545"/>
  <c r="CO545" s="1"/>
  <c r="CI543"/>
  <c r="CO543" s="1"/>
  <c r="CI541"/>
  <c r="CO541" s="1"/>
  <c r="CI539"/>
  <c r="CO539" s="1"/>
  <c r="CI537"/>
  <c r="CO537" s="1"/>
  <c r="EV560"/>
  <c r="FB560" s="1"/>
  <c r="EV556"/>
  <c r="FB556" s="1"/>
  <c r="EV552"/>
  <c r="FB552" s="1"/>
  <c r="EV559"/>
  <c r="FB559" s="1"/>
  <c r="EV555"/>
  <c r="FB555" s="1"/>
  <c r="EV549"/>
  <c r="FB549" s="1"/>
  <c r="EV547"/>
  <c r="FB547" s="1"/>
  <c r="EV545"/>
  <c r="FB545" s="1"/>
  <c r="EV543"/>
  <c r="FB543" s="1"/>
  <c r="EV541"/>
  <c r="FB541" s="1"/>
  <c r="EV539"/>
  <c r="FB539" s="1"/>
  <c r="EV537"/>
  <c r="FB537" s="1"/>
  <c r="EV554"/>
  <c r="FB554" s="1"/>
  <c r="EV557"/>
  <c r="FB557" s="1"/>
  <c r="EV548"/>
  <c r="FB548" s="1"/>
  <c r="EV544"/>
  <c r="FB544" s="1"/>
  <c r="EV540"/>
  <c r="FB540" s="1"/>
  <c r="EV536"/>
  <c r="FB536" s="1"/>
  <c r="EV558"/>
  <c r="FB558" s="1"/>
  <c r="EV561"/>
  <c r="FB561" s="1"/>
  <c r="EV553"/>
  <c r="FB553" s="1"/>
  <c r="EV546"/>
  <c r="FB546" s="1"/>
  <c r="EV542"/>
  <c r="FB542" s="1"/>
  <c r="EV538"/>
  <c r="FB538" s="1"/>
  <c r="IG551"/>
  <c r="IG535"/>
  <c r="GO535"/>
  <c r="GO565" s="1"/>
  <c r="GO566" s="1"/>
  <c r="AX535"/>
  <c r="AX565" s="1"/>
  <c r="AX566" s="1"/>
  <c r="DL535"/>
  <c r="EE551"/>
  <c r="FR535"/>
  <c r="FR565" s="1"/>
  <c r="FR566" s="1"/>
  <c r="DK551"/>
  <c r="DK565" s="1"/>
  <c r="DK566" s="1"/>
  <c r="FV551"/>
  <c r="BA551"/>
  <c r="BA565" s="1"/>
  <c r="BA566" s="1"/>
  <c r="FW535"/>
  <c r="FW565" s="1"/>
  <c r="FW566" s="1"/>
  <c r="FU551"/>
  <c r="ED535"/>
  <c r="ED565" s="1"/>
  <c r="ED566" s="1"/>
  <c r="CP551"/>
  <c r="FA535"/>
  <c r="FA565" s="1"/>
  <c r="FA566" s="1"/>
  <c r="HL551"/>
  <c r="EB535"/>
  <c r="EB565" s="1"/>
  <c r="EB566" s="1"/>
  <c r="DJ535"/>
  <c r="BT535"/>
  <c r="HK535"/>
  <c r="BV535"/>
  <c r="GM535"/>
  <c r="GM565" s="1"/>
  <c r="GM566" s="1"/>
  <c r="BQ535"/>
  <c r="BQ565" s="1"/>
  <c r="BQ566" s="1"/>
  <c r="EW535"/>
  <c r="EW565" s="1"/>
  <c r="EW566" s="1"/>
  <c r="CN535"/>
  <c r="CN565" s="1"/>
  <c r="CN566" s="1"/>
  <c r="FS535"/>
  <c r="FS565" s="1"/>
  <c r="FS566" s="1"/>
  <c r="GN535"/>
  <c r="GN565" s="1"/>
  <c r="GN566" s="1"/>
  <c r="HM535"/>
  <c r="HM551"/>
  <c r="DL551"/>
  <c r="EE535"/>
  <c r="FV535"/>
  <c r="AZ551"/>
  <c r="AZ565" s="1"/>
  <c r="AZ566" s="1"/>
  <c r="FU535"/>
  <c r="DG535"/>
  <c r="DG565" s="1"/>
  <c r="DG566" s="1"/>
  <c r="HH535"/>
  <c r="HH565" s="1"/>
  <c r="HH566" s="1"/>
  <c r="EX535"/>
  <c r="EX565" s="1"/>
  <c r="EX566" s="1"/>
  <c r="HJ535"/>
  <c r="HJ565" s="1"/>
  <c r="HJ566" s="1"/>
  <c r="HL535"/>
  <c r="EC535"/>
  <c r="EC565" s="1"/>
  <c r="EC566" s="1"/>
  <c r="DJ551"/>
  <c r="BT551"/>
  <c r="HK551"/>
  <c r="BV551"/>
  <c r="BS535"/>
  <c r="BS565" s="1"/>
  <c r="BS566" s="1"/>
  <c r="IE535"/>
  <c r="IE565" s="1"/>
  <c r="IE566" s="1"/>
  <c r="AF552"/>
  <c r="AF554"/>
  <c r="AF553"/>
  <c r="AF557"/>
  <c r="AF560"/>
  <c r="AF540"/>
  <c r="AF542"/>
  <c r="AF544"/>
  <c r="AF559"/>
  <c r="AF537"/>
  <c r="AF541"/>
  <c r="AF545"/>
  <c r="AF549"/>
  <c r="AE539"/>
  <c r="AE543"/>
  <c r="AE545"/>
  <c r="AE536"/>
  <c r="AE540"/>
  <c r="AE544"/>
  <c r="AE546"/>
  <c r="AE555"/>
  <c r="AE554"/>
  <c r="AE556"/>
  <c r="AE559"/>
  <c r="AE560"/>
  <c r="AD554"/>
  <c r="AD553"/>
  <c r="AD557"/>
  <c r="AD560"/>
  <c r="AD536"/>
  <c r="AD538"/>
  <c r="AD540"/>
  <c r="AD542"/>
  <c r="AD544"/>
  <c r="AD546"/>
  <c r="AD548"/>
  <c r="AD537"/>
  <c r="AD545"/>
  <c r="AB535"/>
  <c r="AB565" s="1"/>
  <c r="AB566" s="1"/>
  <c r="AC535"/>
  <c r="AC565" s="1"/>
  <c r="AC566" s="1"/>
  <c r="AA535"/>
  <c r="AA565" s="1"/>
  <c r="AA566" s="1"/>
  <c r="ZG565" l="1"/>
  <c r="ZG566" s="1"/>
  <c r="AKN535"/>
  <c r="RC551"/>
  <c r="AQD535"/>
  <c r="ACL565"/>
  <c r="ACL566" s="1"/>
  <c r="AUZ551"/>
  <c r="AIW565"/>
  <c r="AIW566" s="1"/>
  <c r="GR551"/>
  <c r="GP535"/>
  <c r="GR535"/>
  <c r="GR565" s="1"/>
  <c r="GR566" s="1"/>
  <c r="GP551"/>
  <c r="AQD565"/>
  <c r="AQD566" s="1"/>
  <c r="AIY565"/>
  <c r="AIY566" s="1"/>
  <c r="AEB565"/>
  <c r="AEB566" s="1"/>
  <c r="AV565"/>
  <c r="AV566" s="1"/>
  <c r="LN551"/>
  <c r="XQ535"/>
  <c r="AKN565"/>
  <c r="AKN566" s="1"/>
  <c r="HM565"/>
  <c r="HM566" s="1"/>
  <c r="AEA551"/>
  <c r="ARU551"/>
  <c r="ACK551"/>
  <c r="XP535"/>
  <c r="AAA535"/>
  <c r="NC535"/>
  <c r="HL565"/>
  <c r="HL566" s="1"/>
  <c r="AHH535"/>
  <c r="AHH565" s="1"/>
  <c r="AHH566" s="1"/>
  <c r="YK535"/>
  <c r="XO535"/>
  <c r="XO551"/>
  <c r="VZ535"/>
  <c r="VZ551"/>
  <c r="PO535"/>
  <c r="OT535"/>
  <c r="JW535"/>
  <c r="AQZ551"/>
  <c r="AOP535"/>
  <c r="AGL551"/>
  <c r="AEV551"/>
  <c r="UJ535"/>
  <c r="TN535"/>
  <c r="TN565" s="1"/>
  <c r="TN566" s="1"/>
  <c r="ST565"/>
  <c r="ST566" s="1"/>
  <c r="SS551"/>
  <c r="OT565"/>
  <c r="OT566" s="1"/>
  <c r="LM565"/>
  <c r="LM566" s="1"/>
  <c r="AUZ565"/>
  <c r="AUZ566" s="1"/>
  <c r="AUE535"/>
  <c r="ATJ565"/>
  <c r="ATJ566" s="1"/>
  <c r="ASP535"/>
  <c r="ARV565"/>
  <c r="ARV566" s="1"/>
  <c r="ARA535"/>
  <c r="APJ551"/>
  <c r="APK535"/>
  <c r="ANU535"/>
  <c r="ANT535"/>
  <c r="AMC565"/>
  <c r="AMC566" s="1"/>
  <c r="AMD535"/>
  <c r="ALJ551"/>
  <c r="AKO565"/>
  <c r="AKO566" s="1"/>
  <c r="AJS535"/>
  <c r="AFR535"/>
  <c r="ADF551"/>
  <c r="ADH551"/>
  <c r="AVU556"/>
  <c r="AVU541"/>
  <c r="AVU549"/>
  <c r="XO565"/>
  <c r="XO566" s="1"/>
  <c r="XQ551"/>
  <c r="XQ565" s="1"/>
  <c r="XQ566" s="1"/>
  <c r="VD535"/>
  <c r="TO565"/>
  <c r="TO566" s="1"/>
  <c r="RX551"/>
  <c r="PN565"/>
  <c r="PN566" s="1"/>
  <c r="PM565"/>
  <c r="PM566" s="1"/>
  <c r="NX565"/>
  <c r="NX566" s="1"/>
  <c r="NW551"/>
  <c r="AVU558"/>
  <c r="AVU538"/>
  <c r="AVU542"/>
  <c r="AVU553"/>
  <c r="JB551"/>
  <c r="AVW536"/>
  <c r="AVW544"/>
  <c r="AVW557"/>
  <c r="AVW556"/>
  <c r="IF551"/>
  <c r="IF535"/>
  <c r="AVU537"/>
  <c r="AVU545"/>
  <c r="AVU559"/>
  <c r="AVU546"/>
  <c r="IG565"/>
  <c r="IG566" s="1"/>
  <c r="IH535"/>
  <c r="FU565"/>
  <c r="FU566" s="1"/>
  <c r="AVW546"/>
  <c r="AVW537"/>
  <c r="AVW541"/>
  <c r="AVW545"/>
  <c r="AVW549"/>
  <c r="AVW559"/>
  <c r="AVW554"/>
  <c r="AVW540"/>
  <c r="AVW548"/>
  <c r="AVW558"/>
  <c r="AVW542"/>
  <c r="AVW552"/>
  <c r="AVW560"/>
  <c r="AVW539"/>
  <c r="AVW543"/>
  <c r="AVW547"/>
  <c r="AVW555"/>
  <c r="EF535"/>
  <c r="AVV554"/>
  <c r="AVV540"/>
  <c r="AVV544"/>
  <c r="AVV548"/>
  <c r="AVV539"/>
  <c r="AVV543"/>
  <c r="AVV547"/>
  <c r="AVW553"/>
  <c r="AVW561"/>
  <c r="AVW538"/>
  <c r="AVV558"/>
  <c r="AVV538"/>
  <c r="AVV542"/>
  <c r="AVV546"/>
  <c r="AVV553"/>
  <c r="AVV561"/>
  <c r="AVV556"/>
  <c r="AVV537"/>
  <c r="AVV541"/>
  <c r="AVV545"/>
  <c r="AVV549"/>
  <c r="AVV559"/>
  <c r="AVT535"/>
  <c r="AVT565" s="1"/>
  <c r="AVT566" s="1"/>
  <c r="AVR535"/>
  <c r="AVR565" s="1"/>
  <c r="AVR566" s="1"/>
  <c r="CP535"/>
  <c r="CP565" s="1"/>
  <c r="CP566" s="1"/>
  <c r="AVU561"/>
  <c r="AVU560"/>
  <c r="AVU539"/>
  <c r="AVU543"/>
  <c r="AVU547"/>
  <c r="AVU555"/>
  <c r="AVU554"/>
  <c r="AVU536"/>
  <c r="AVU540"/>
  <c r="AVU544"/>
  <c r="AVU548"/>
  <c r="AVU557"/>
  <c r="AVV557"/>
  <c r="AVV552"/>
  <c r="AVV560"/>
  <c r="AVV555"/>
  <c r="CQ535"/>
  <c r="CQ565" s="1"/>
  <c r="CQ566" s="1"/>
  <c r="AVS535"/>
  <c r="AVS565" s="1"/>
  <c r="AVS566" s="1"/>
  <c r="BU535"/>
  <c r="AVV536"/>
  <c r="AY551"/>
  <c r="AVU552"/>
  <c r="ATK551"/>
  <c r="AIC551"/>
  <c r="JA535"/>
  <c r="JA551"/>
  <c r="AHG551"/>
  <c r="AVB535"/>
  <c r="AVB551"/>
  <c r="AQE551"/>
  <c r="RE565"/>
  <c r="RE566" s="1"/>
  <c r="MG565"/>
  <c r="MG566" s="1"/>
  <c r="AAB565"/>
  <c r="AAB566" s="1"/>
  <c r="OS565"/>
  <c r="OS566" s="1"/>
  <c r="ZZ535"/>
  <c r="AIX535"/>
  <c r="AEA535"/>
  <c r="AEA565" s="1"/>
  <c r="AEA566" s="1"/>
  <c r="ALJ535"/>
  <c r="ALJ565" s="1"/>
  <c r="ALJ566" s="1"/>
  <c r="YL535"/>
  <c r="ARU535"/>
  <c r="ARU565" s="1"/>
  <c r="ARU566" s="1"/>
  <c r="KS535"/>
  <c r="NW535"/>
  <c r="NW565" s="1"/>
  <c r="NW566" s="1"/>
  <c r="ACK535"/>
  <c r="ACK565" s="1"/>
  <c r="ACK566" s="1"/>
  <c r="PO551"/>
  <c r="PO565" s="1"/>
  <c r="PO566" s="1"/>
  <c r="XP551"/>
  <c r="XP565" s="1"/>
  <c r="XP566" s="1"/>
  <c r="AAA565"/>
  <c r="AAA566" s="1"/>
  <c r="AAA551"/>
  <c r="JX535"/>
  <c r="NC551"/>
  <c r="NC565" s="1"/>
  <c r="NC566" s="1"/>
  <c r="TP535"/>
  <c r="ADF535"/>
  <c r="VD551"/>
  <c r="VD565" s="1"/>
  <c r="VD566" s="1"/>
  <c r="ANU551"/>
  <c r="ANU565" s="1"/>
  <c r="ANU566" s="1"/>
  <c r="ADH535"/>
  <c r="ADH565" s="1"/>
  <c r="ADH566" s="1"/>
  <c r="AAU535"/>
  <c r="YJ535"/>
  <c r="AJT535"/>
  <c r="JW551"/>
  <c r="JW565" s="1"/>
  <c r="JW566" s="1"/>
  <c r="SS535"/>
  <c r="SS565" s="1"/>
  <c r="SS566" s="1"/>
  <c r="AFR551"/>
  <c r="AFR565" s="1"/>
  <c r="AFR566" s="1"/>
  <c r="AGM535"/>
  <c r="JB535"/>
  <c r="JB565" s="1"/>
  <c r="JB566" s="1"/>
  <c r="NB535"/>
  <c r="AQZ535"/>
  <c r="AQZ565" s="1"/>
  <c r="AQZ566" s="1"/>
  <c r="UJ551"/>
  <c r="UJ565" s="1"/>
  <c r="UJ566" s="1"/>
  <c r="AJR535"/>
  <c r="AFS535"/>
  <c r="JV535"/>
  <c r="LL535"/>
  <c r="AEV535"/>
  <c r="AEV565" s="1"/>
  <c r="AEV566" s="1"/>
  <c r="UI535"/>
  <c r="AHI535"/>
  <c r="APJ535"/>
  <c r="APJ565" s="1"/>
  <c r="APJ566" s="1"/>
  <c r="AEW535"/>
  <c r="KQ535"/>
  <c r="AGL535"/>
  <c r="AGL565" s="1"/>
  <c r="AGL566" s="1"/>
  <c r="WT551"/>
  <c r="WT535"/>
  <c r="AMZ551"/>
  <c r="AMZ535"/>
  <c r="AFQ535"/>
  <c r="AAW535"/>
  <c r="AJS551"/>
  <c r="AJS565" s="1"/>
  <c r="AJS566" s="1"/>
  <c r="YK551"/>
  <c r="YK565" s="1"/>
  <c r="YK566" s="1"/>
  <c r="RX535"/>
  <c r="VY535"/>
  <c r="VY551"/>
  <c r="ATK535"/>
  <c r="ATK565" s="1"/>
  <c r="ATK566" s="1"/>
  <c r="AIC535"/>
  <c r="RZ551"/>
  <c r="RZ535"/>
  <c r="AQF535"/>
  <c r="AQF551"/>
  <c r="WV551"/>
  <c r="WV535"/>
  <c r="AHG535"/>
  <c r="AHG565" s="1"/>
  <c r="AHG566" s="1"/>
  <c r="QH551"/>
  <c r="QH535"/>
  <c r="AQE535"/>
  <c r="AAV535"/>
  <c r="AAV551"/>
  <c r="MH535"/>
  <c r="MH551"/>
  <c r="AKM565"/>
  <c r="AKM566" s="1"/>
  <c r="UK565"/>
  <c r="UK566" s="1"/>
  <c r="VE565"/>
  <c r="VE566" s="1"/>
  <c r="ND565"/>
  <c r="ND566" s="1"/>
  <c r="VZ565"/>
  <c r="VZ566" s="1"/>
  <c r="RC565"/>
  <c r="RC566" s="1"/>
  <c r="LN565"/>
  <c r="LN566" s="1"/>
  <c r="ZZ551"/>
  <c r="AIX551"/>
  <c r="YL551"/>
  <c r="KS551"/>
  <c r="AUE551"/>
  <c r="AOP551"/>
  <c r="AOP565" s="1"/>
  <c r="AOP566" s="1"/>
  <c r="ASP551"/>
  <c r="AMD551"/>
  <c r="AMD565" s="1"/>
  <c r="AMD566" s="1"/>
  <c r="JX551"/>
  <c r="TP551"/>
  <c r="ALH535"/>
  <c r="ALH551"/>
  <c r="AAU551"/>
  <c r="YJ551"/>
  <c r="APK551"/>
  <c r="AJT551"/>
  <c r="ANT551"/>
  <c r="AGM551"/>
  <c r="NB551"/>
  <c r="AJR551"/>
  <c r="AFS551"/>
  <c r="JV551"/>
  <c r="LL551"/>
  <c r="UI551"/>
  <c r="AHI551"/>
  <c r="AEW551"/>
  <c r="AEW565" s="1"/>
  <c r="AEW566" s="1"/>
  <c r="KQ551"/>
  <c r="AFQ551"/>
  <c r="ARA551"/>
  <c r="ARA565" s="1"/>
  <c r="ARA566" s="1"/>
  <c r="AAW551"/>
  <c r="GP565"/>
  <c r="GP566" s="1"/>
  <c r="HK565"/>
  <c r="HK566" s="1"/>
  <c r="DJ565"/>
  <c r="DJ566" s="1"/>
  <c r="FB535"/>
  <c r="EG551"/>
  <c r="AY535"/>
  <c r="AY565" s="1"/>
  <c r="AY566" s="1"/>
  <c r="EZ535"/>
  <c r="BU551"/>
  <c r="BV565"/>
  <c r="BV566" s="1"/>
  <c r="BT565"/>
  <c r="BT566" s="1"/>
  <c r="FV565"/>
  <c r="FV566" s="1"/>
  <c r="EE565"/>
  <c r="EE566" s="1"/>
  <c r="DL565"/>
  <c r="DL566" s="1"/>
  <c r="FB551"/>
  <c r="CO535"/>
  <c r="CO551"/>
  <c r="EG535"/>
  <c r="IH551"/>
  <c r="IH565" s="1"/>
  <c r="IH566" s="1"/>
  <c r="EF551"/>
  <c r="EF565" s="1"/>
  <c r="EF566" s="1"/>
  <c r="EZ551"/>
  <c r="AE551"/>
  <c r="AE535"/>
  <c r="AD535"/>
  <c r="AD551"/>
  <c r="AF535"/>
  <c r="AF551"/>
  <c r="BU565" l="1"/>
  <c r="BU566" s="1"/>
  <c r="AMZ565"/>
  <c r="AMZ566" s="1"/>
  <c r="VY565"/>
  <c r="VY566" s="1"/>
  <c r="IF565"/>
  <c r="IF566" s="1"/>
  <c r="AAV565"/>
  <c r="AAV566" s="1"/>
  <c r="TP565"/>
  <c r="TP566" s="1"/>
  <c r="AUE565"/>
  <c r="AUE566" s="1"/>
  <c r="ADF565"/>
  <c r="ADF566" s="1"/>
  <c r="WT565"/>
  <c r="WT566" s="1"/>
  <c r="RX565"/>
  <c r="RX566" s="1"/>
  <c r="EG565"/>
  <c r="EG566" s="1"/>
  <c r="AVB565"/>
  <c r="AVB566" s="1"/>
  <c r="ASP565"/>
  <c r="ASP566" s="1"/>
  <c r="APK565"/>
  <c r="APK566" s="1"/>
  <c r="ANT565"/>
  <c r="ANT566" s="1"/>
  <c r="RZ565"/>
  <c r="RZ566" s="1"/>
  <c r="MH565"/>
  <c r="MH566" s="1"/>
  <c r="AVV535"/>
  <c r="AVV551"/>
  <c r="AVW551"/>
  <c r="AVW535"/>
  <c r="AVU535"/>
  <c r="AVU551"/>
  <c r="ALH565"/>
  <c r="ALH566" s="1"/>
  <c r="QH565"/>
  <c r="QH566" s="1"/>
  <c r="WV565"/>
  <c r="WV566" s="1"/>
  <c r="AAW565"/>
  <c r="AAW566" s="1"/>
  <c r="AFQ565"/>
  <c r="AFQ566" s="1"/>
  <c r="KQ565"/>
  <c r="KQ566" s="1"/>
  <c r="UI565"/>
  <c r="UI566" s="1"/>
  <c r="JV565"/>
  <c r="JV566" s="1"/>
  <c r="AFS565"/>
  <c r="AFS566" s="1"/>
  <c r="AAU565"/>
  <c r="AAU566" s="1"/>
  <c r="JX565"/>
  <c r="JX566" s="1"/>
  <c r="KS565"/>
  <c r="KS566" s="1"/>
  <c r="YL565"/>
  <c r="YL566" s="1"/>
  <c r="ZZ565"/>
  <c r="ZZ566" s="1"/>
  <c r="JA565"/>
  <c r="JA566" s="1"/>
  <c r="AQF565"/>
  <c r="AQF566" s="1"/>
  <c r="AHI565"/>
  <c r="AHI566" s="1"/>
  <c r="LL565"/>
  <c r="LL566" s="1"/>
  <c r="AJR565"/>
  <c r="AJR566" s="1"/>
  <c r="NB565"/>
  <c r="NB566" s="1"/>
  <c r="AGM565"/>
  <c r="AGM566" s="1"/>
  <c r="AJT565"/>
  <c r="AJT566" s="1"/>
  <c r="YJ565"/>
  <c r="YJ566" s="1"/>
  <c r="AIX565"/>
  <c r="AIX566" s="1"/>
  <c r="AQE565"/>
  <c r="AQE566" s="1"/>
  <c r="AIC565"/>
  <c r="AIC566" s="1"/>
  <c r="EZ565"/>
  <c r="EZ566" s="1"/>
  <c r="FB565"/>
  <c r="FB566" s="1"/>
  <c r="CO565"/>
  <c r="CO566" s="1"/>
  <c r="AE565"/>
  <c r="AE566" s="1"/>
  <c r="AF565"/>
  <c r="AF566" s="1"/>
  <c r="AD565"/>
  <c r="AD566" s="1"/>
  <c r="AVV565" l="1"/>
  <c r="AVV566" s="1"/>
  <c r="AVW565"/>
  <c r="AVW566" s="1"/>
  <c r="AVU565"/>
  <c r="AVU566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VU5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 на уо 1186829 руб., всего 346317321 руб.</t>
        </r>
      </text>
    </comment>
  </commentList>
</comments>
</file>

<file path=xl/sharedStrings.xml><?xml version="1.0" encoding="utf-8"?>
<sst xmlns="http://schemas.openxmlformats.org/spreadsheetml/2006/main" count="7339" uniqueCount="221">
  <si>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</si>
  <si>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</si>
  <si>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</si>
  <si>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</si>
  <si>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</si>
  <si>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</si>
  <si>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</si>
  <si>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</si>
  <si>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</si>
  <si>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</si>
  <si>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</si>
  <si>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</si>
  <si>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</si>
  <si>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</si>
  <si>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</si>
  <si>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</si>
  <si>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</si>
  <si>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</si>
  <si>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</si>
  <si>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</si>
  <si>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</si>
  <si>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</si>
  <si>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</si>
  <si>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</si>
  <si>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</si>
  <si>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</si>
  <si>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</si>
  <si>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</si>
  <si>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</si>
  <si>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</si>
  <si>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</si>
  <si>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</si>
  <si>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</si>
  <si>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</si>
  <si>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</si>
  <si>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</si>
  <si>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</si>
  <si>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</si>
  <si>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</si>
  <si>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</si>
  <si>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</si>
  <si>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</si>
  <si>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</si>
  <si>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</si>
  <si>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</si>
  <si>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</si>
  <si>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</si>
  <si>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</si>
  <si>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</si>
  <si>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</si>
  <si>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</si>
  <si>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</si>
  <si>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</si>
  <si>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</si>
  <si>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</si>
  <si>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</si>
  <si>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</si>
  <si>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</si>
  <si>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</si>
  <si>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</si>
  <si>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</si>
  <si>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</si>
  <si>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</si>
  <si>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</si>
  <si>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</si>
  <si>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</si>
  <si>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</si>
  <si>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</si>
  <si>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</si>
  <si>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</si>
  <si>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</si>
  <si>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</si>
  <si>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</si>
  <si>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</si>
  <si>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</si>
  <si>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</si>
  <si>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</si>
  <si>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</si>
  <si>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</si>
  <si>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а также величина базовых нормативов затрат по муниципальным дошкольным образовательным учреждениям на 2019 год и плановый период 2020-2021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</si>
  <si>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</si>
  <si>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</si>
  <si>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</si>
  <si>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</si>
  <si>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</si>
  <si>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</si>
  <si>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</si>
  <si>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</si>
  <si>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</si>
  <si>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</si>
  <si>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</si>
  <si>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</si>
  <si>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</si>
  <si>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</si>
  <si>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</si>
  <si>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</si>
  <si>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</si>
  <si>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</si>
  <si>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</si>
  <si>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</si>
  <si>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</si>
  <si>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</si>
  <si>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</si>
  <si>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</si>
  <si>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</si>
  <si>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</si>
  <si>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</si>
  <si>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</si>
  <si>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</si>
  <si>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</si>
  <si>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</si>
  <si>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</si>
  <si>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</si>
  <si>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</si>
  <si>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</si>
  <si>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</si>
  <si>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</si>
  <si>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</si>
  <si>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</si>
  <si>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</si>
  <si>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</si>
  <si>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</si>
  <si>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</si>
  <si>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</si>
  <si>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</si>
  <si>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</si>
  <si>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</si>
  <si>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</si>
  <si>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</si>
  <si>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</si>
  <si>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</si>
  <si>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</si>
  <si>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</si>
  <si>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</si>
  <si>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</si>
  <si>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</si>
  <si>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</si>
  <si>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</si>
  <si>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</si>
  <si>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</si>
  <si>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</si>
  <si>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</si>
  <si>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</si>
  <si>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</si>
  <si>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</si>
  <si>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</si>
  <si>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</si>
  <si>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</si>
  <si>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</si>
  <si>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</si>
  <si>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</si>
  <si>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</si>
  <si>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</si>
  <si>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</si>
  <si>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</si>
  <si>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МАДОУ д/с № 66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</si>
  <si>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</si>
  <si>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</si>
  <si>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</si>
  <si>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</si>
  <si>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</si>
  <si>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</si>
  <si>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</si>
  <si>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</si>
  <si>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</si>
  <si>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</si>
  <si>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</si>
  <si>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</si>
  <si>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</si>
  <si>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</si>
  <si>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</si>
  <si>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</si>
  <si>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</si>
  <si>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</si>
  <si>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</si>
  <si>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</si>
  <si>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</si>
  <si>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</si>
  <si>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</si>
  <si>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</si>
  <si>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</si>
  <si>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</si>
  <si>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</si>
  <si>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</si>
  <si>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</si>
  <si>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</si>
  <si>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</si>
  <si>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</si>
  <si>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</si>
  <si>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</si>
  <si>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</si>
  <si>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</si>
  <si>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</si>
  <si>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</si>
  <si>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</si>
  <si>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</si>
  <si>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</si>
  <si>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</si>
  <si>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</si>
  <si>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</si>
  <si>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</si>
  <si>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</si>
  <si>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</si>
  <si>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</si>
  <si>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</si>
  <si>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</si>
  <si>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</si>
  <si>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</si>
  <si>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</si>
  <si>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</si>
  <si>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</si>
  <si>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</si>
  <si>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</si>
  <si>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</si>
  <si>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</si>
  <si>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</si>
  <si>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</si>
  <si>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от 29.12.2018 №1672</t>
  </si>
  <si>
    <t>от 30.05.2019 №716</t>
  </si>
  <si>
    <t>Приложение № ___ к приказу</t>
  </si>
  <si>
    <t>Исп.Воронина О.Ю.</t>
  </si>
</sst>
</file>

<file path=xl/styles.xml><?xml version="1.0" encoding="utf-8"?>
<styleSheet xmlns="http://schemas.openxmlformats.org/spreadsheetml/2006/main">
  <numFmts count="9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0.0"/>
    <numFmt numFmtId="168" formatCode="0.000000"/>
    <numFmt numFmtId="169" formatCode="#,##0.00_ ;[Red]\-#,##0.00\ "/>
    <numFmt numFmtId="170" formatCode="#,##0.0000000000"/>
    <numFmt numFmtId="171" formatCode="[$-419]General"/>
    <numFmt numFmtId="172" formatCode="_-* #,##0_р_._-;\-* #,##0_р_._-;_-* &quot;-&quot;_р_._-;_-@_-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14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>
      <alignment vertical="top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5" fillId="0" borderId="0">
      <alignment vertical="top"/>
    </xf>
    <xf numFmtId="171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169" fontId="6" fillId="0" borderId="0" applyFont="0" applyFill="0" applyBorder="0" applyAlignment="0" applyProtection="0"/>
    <xf numFmtId="0" fontId="49" fillId="0" borderId="0"/>
    <xf numFmtId="165" fontId="49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9" fontId="26" fillId="4" borderId="5" xfId="0" applyNumberFormat="1" applyFont="1" applyFill="1" applyBorder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49" fontId="26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6" fillId="0" borderId="2" xfId="0" applyFont="1" applyFill="1" applyBorder="1" applyAlignment="1">
      <alignment vertical="top" wrapText="1"/>
    </xf>
    <xf numFmtId="49" fontId="26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5" xfId="0" applyFont="1" applyFill="1" applyBorder="1" applyAlignment="1">
      <alignment vertical="top" wrapText="1"/>
    </xf>
    <xf numFmtId="0" fontId="40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6" fillId="4" borderId="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35" fillId="0" borderId="5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28" borderId="5" xfId="0" applyFont="1" applyFill="1" applyBorder="1" applyAlignment="1">
      <alignment vertical="top" wrapText="1"/>
    </xf>
    <xf numFmtId="4" fontId="3" fillId="28" borderId="5" xfId="0" applyNumberFormat="1" applyFont="1" applyFill="1" applyBorder="1" applyAlignment="1">
      <alignment vertical="top" wrapText="1"/>
    </xf>
    <xf numFmtId="0" fontId="3" fillId="27" borderId="5" xfId="0" applyFont="1" applyFill="1" applyBorder="1" applyAlignment="1">
      <alignment vertical="top" wrapText="1"/>
    </xf>
    <xf numFmtId="49" fontId="33" fillId="27" borderId="5" xfId="0" applyNumberFormat="1" applyFont="1" applyFill="1" applyBorder="1" applyAlignment="1">
      <alignment vertical="top" wrapText="1"/>
    </xf>
    <xf numFmtId="0" fontId="33" fillId="27" borderId="5" xfId="0" applyFont="1" applyFill="1" applyBorder="1" applyAlignment="1">
      <alignment vertical="top" wrapText="1"/>
    </xf>
    <xf numFmtId="0" fontId="32" fillId="27" borderId="5" xfId="0" applyFont="1" applyFill="1" applyBorder="1" applyAlignment="1">
      <alignment vertical="top" wrapText="1"/>
    </xf>
    <xf numFmtId="4" fontId="32" fillId="27" borderId="5" xfId="0" applyNumberFormat="1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/>
    </xf>
    <xf numFmtId="0" fontId="32" fillId="27" borderId="3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26" fillId="27" borderId="5" xfId="0" applyNumberFormat="1" applyFont="1" applyFill="1" applyBorder="1" applyAlignment="1">
      <alignment vertical="top" wrapText="1"/>
    </xf>
    <xf numFmtId="0" fontId="26" fillId="27" borderId="5" xfId="0" applyFont="1" applyFill="1" applyBorder="1" applyAlignment="1">
      <alignment vertical="top" wrapText="1"/>
    </xf>
    <xf numFmtId="4" fontId="3" fillId="27" borderId="5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/>
    </xf>
    <xf numFmtId="0" fontId="3" fillId="27" borderId="3" xfId="0" applyFont="1" applyFill="1" applyBorder="1" applyAlignment="1">
      <alignment vertical="top"/>
    </xf>
    <xf numFmtId="4" fontId="26" fillId="27" borderId="5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/>
    </xf>
    <xf numFmtId="0" fontId="26" fillId="27" borderId="3" xfId="0" applyFont="1" applyFill="1" applyBorder="1" applyAlignment="1">
      <alignment vertical="top"/>
    </xf>
    <xf numFmtId="0" fontId="26" fillId="27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4" fontId="31" fillId="4" borderId="5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35" fillId="4" borderId="5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1" fillId="27" borderId="5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5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49" fontId="3" fillId="27" borderId="5" xfId="0" applyNumberFormat="1" applyFont="1" applyFill="1" applyBorder="1" applyAlignment="1">
      <alignment vertical="top" wrapText="1"/>
    </xf>
    <xf numFmtId="170" fontId="7" fillId="27" borderId="5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1" fillId="27" borderId="1" xfId="0" applyNumberFormat="1" applyFont="1" applyFill="1" applyBorder="1" applyAlignment="1">
      <alignment vertical="top" wrapText="1"/>
    </xf>
    <xf numFmtId="49" fontId="26" fillId="27" borderId="4" xfId="0" applyNumberFormat="1" applyFont="1" applyFill="1" applyBorder="1" applyAlignment="1">
      <alignment vertical="top" wrapText="1"/>
    </xf>
    <xf numFmtId="4" fontId="31" fillId="27" borderId="4" xfId="0" applyNumberFormat="1" applyFont="1" applyFill="1" applyBorder="1" applyAlignment="1">
      <alignment vertical="top" wrapText="1"/>
    </xf>
    <xf numFmtId="4" fontId="33" fillId="28" borderId="4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" fontId="7" fillId="0" borderId="3" xfId="0" applyNumberFormat="1" applyFont="1" applyBorder="1" applyAlignment="1">
      <alignment vertical="top" wrapText="1"/>
    </xf>
    <xf numFmtId="49" fontId="47" fillId="0" borderId="5" xfId="0" applyNumberFormat="1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4" fontId="47" fillId="0" borderId="5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2" fillId="0" borderId="5" xfId="0" applyFont="1" applyFill="1" applyBorder="1" applyAlignment="1">
      <alignment vertical="top" wrapText="1"/>
    </xf>
    <xf numFmtId="0" fontId="32" fillId="4" borderId="5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6" fillId="27" borderId="24" xfId="0" applyFont="1" applyFill="1" applyBorder="1" applyAlignment="1">
      <alignment vertical="top" wrapText="1"/>
    </xf>
    <xf numFmtId="0" fontId="45" fillId="3" borderId="5" xfId="0" applyFont="1" applyFill="1" applyBorder="1" applyAlignment="1">
      <alignment vertical="center" wrapText="1"/>
    </xf>
    <xf numFmtId="4" fontId="33" fillId="27" borderId="5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4" fontId="7" fillId="0" borderId="28" xfId="0" applyNumberFormat="1" applyFont="1" applyFill="1" applyBorder="1" applyAlignment="1">
      <alignment vertical="top" wrapText="1"/>
    </xf>
    <xf numFmtId="4" fontId="3" fillId="0" borderId="28" xfId="0" applyNumberFormat="1" applyFont="1" applyFill="1" applyBorder="1" applyAlignment="1">
      <alignment vertical="top" wrapText="1"/>
    </xf>
    <xf numFmtId="4" fontId="33" fillId="27" borderId="5" xfId="0" applyNumberFormat="1" applyFont="1" applyFill="1" applyBorder="1" applyAlignment="1">
      <alignment vertical="top" wrapText="1"/>
    </xf>
    <xf numFmtId="4" fontId="33" fillId="27" borderId="4" xfId="0" applyNumberFormat="1" applyFont="1" applyFill="1" applyBorder="1" applyAlignment="1">
      <alignment vertical="top" wrapText="1"/>
    </xf>
    <xf numFmtId="4" fontId="33" fillId="27" borderId="1" xfId="0" applyNumberFormat="1" applyFont="1" applyFill="1" applyBorder="1" applyAlignment="1">
      <alignment vertical="top" wrapText="1"/>
    </xf>
    <xf numFmtId="4" fontId="31" fillId="27" borderId="27" xfId="0" applyNumberFormat="1" applyFont="1" applyFill="1" applyBorder="1" applyAlignment="1">
      <alignment vertical="top" wrapText="1"/>
    </xf>
    <xf numFmtId="4" fontId="31" fillId="28" borderId="4" xfId="0" applyNumberFormat="1" applyFont="1" applyFill="1" applyBorder="1" applyAlignment="1">
      <alignment vertical="top" wrapText="1"/>
    </xf>
    <xf numFmtId="168" fontId="3" fillId="28" borderId="5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28" fillId="2" borderId="5" xfId="0" applyFont="1" applyFill="1" applyBorder="1" applyAlignment="1">
      <alignment horizontal="center" vertical="top" wrapText="1"/>
    </xf>
    <xf numFmtId="0" fontId="39" fillId="0" borderId="23" xfId="0" applyFont="1" applyBorder="1" applyAlignment="1">
      <alignment vertical="top"/>
    </xf>
    <xf numFmtId="0" fontId="46" fillId="0" borderId="5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 wrapText="1"/>
    </xf>
    <xf numFmtId="0" fontId="32" fillId="0" borderId="28" xfId="0" applyFont="1" applyFill="1" applyBorder="1" applyAlignment="1">
      <alignment vertical="top" wrapText="1"/>
    </xf>
    <xf numFmtId="0" fontId="33" fillId="27" borderId="26" xfId="0" applyFont="1" applyFill="1" applyBorder="1" applyAlignment="1">
      <alignment vertical="top" wrapText="1"/>
    </xf>
    <xf numFmtId="0" fontId="32" fillId="27" borderId="26" xfId="0" applyFont="1" applyFill="1" applyBorder="1" applyAlignment="1">
      <alignment vertical="top" wrapText="1"/>
    </xf>
    <xf numFmtId="0" fontId="53" fillId="0" borderId="5" xfId="0" applyFont="1" applyFill="1" applyBorder="1" applyAlignment="1">
      <alignment vertical="top" wrapText="1"/>
    </xf>
    <xf numFmtId="0" fontId="52" fillId="0" borderId="24" xfId="0" applyFont="1" applyFill="1" applyBorder="1" applyAlignment="1">
      <alignment vertical="top" wrapText="1"/>
    </xf>
    <xf numFmtId="0" fontId="52" fillId="0" borderId="25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52" fillId="30" borderId="24" xfId="0" applyFont="1" applyFill="1" applyBorder="1" applyAlignment="1">
      <alignment vertical="top" wrapText="1"/>
    </xf>
    <xf numFmtId="0" fontId="52" fillId="30" borderId="25" xfId="0" applyFont="1" applyFill="1" applyBorder="1" applyAlignment="1">
      <alignment vertical="top" wrapText="1"/>
    </xf>
    <xf numFmtId="0" fontId="52" fillId="30" borderId="26" xfId="0" applyFont="1" applyFill="1" applyBorder="1" applyAlignment="1">
      <alignment vertical="top" wrapText="1"/>
    </xf>
    <xf numFmtId="0" fontId="27" fillId="30" borderId="24" xfId="0" applyFont="1" applyFill="1" applyBorder="1" applyAlignment="1">
      <alignment horizontal="center" vertical="top" wrapText="1"/>
    </xf>
    <xf numFmtId="0" fontId="27" fillId="30" borderId="25" xfId="0" applyFont="1" applyFill="1" applyBorder="1" applyAlignment="1">
      <alignment horizontal="center" vertical="top" wrapText="1"/>
    </xf>
    <xf numFmtId="0" fontId="27" fillId="30" borderId="26" xfId="0" applyFont="1" applyFill="1" applyBorder="1" applyAlignment="1">
      <alignment horizontal="center" vertical="top" wrapText="1"/>
    </xf>
    <xf numFmtId="0" fontId="52" fillId="0" borderId="24" xfId="0" applyFont="1" applyBorder="1" applyAlignment="1">
      <alignment vertical="top" wrapText="1"/>
    </xf>
    <xf numFmtId="0" fontId="52" fillId="0" borderId="25" xfId="0" applyFont="1" applyBorder="1" applyAlignment="1">
      <alignment vertical="top" wrapText="1"/>
    </xf>
    <xf numFmtId="0" fontId="52" fillId="0" borderId="26" xfId="0" applyFont="1" applyBorder="1" applyAlignment="1">
      <alignment vertical="top" wrapText="1"/>
    </xf>
    <xf numFmtId="0" fontId="26" fillId="27" borderId="2" xfId="0" applyFont="1" applyFill="1" applyBorder="1" applyAlignment="1">
      <alignment vertical="top" wrapText="1"/>
    </xf>
    <xf numFmtId="0" fontId="26" fillId="27" borderId="3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3" fillId="27" borderId="2" xfId="0" applyFont="1" applyFill="1" applyBorder="1" applyAlignment="1">
      <alignment vertical="top" wrapText="1"/>
    </xf>
    <xf numFmtId="0" fontId="3" fillId="27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26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0" fillId="0" borderId="4" xfId="0" applyBorder="1"/>
    <xf numFmtId="4" fontId="32" fillId="28" borderId="5" xfId="0" applyNumberFormat="1" applyFont="1" applyFill="1" applyBorder="1" applyAlignment="1">
      <alignment vertical="top" wrapText="1"/>
    </xf>
  </cellXfs>
  <cellStyles count="614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3" xfId="9"/>
    <cellStyle name="Обычный 2 3 2" xfId="396"/>
    <cellStyle name="Обычный 2 3 3" xfId="609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2" xfId="599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B5FDB1"/>
      <color rgb="FFFEDAF2"/>
      <color rgb="FFFEBEE9"/>
      <color rgb="FFFEF3E6"/>
      <color rgb="FFCEF3FE"/>
      <color rgb="FFE8EC42"/>
      <color rgb="FFFBFBA7"/>
      <color rgb="FFF3F599"/>
      <color rgb="FFF7B56D"/>
      <color rgb="FFFC7C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W572"/>
  <sheetViews>
    <sheetView tabSelected="1" view="pageBreakPreview" zoomScale="75" zoomScaleSheetLayoutView="75" workbookViewId="0">
      <selection activeCell="FC561" sqref="FC561:FE561"/>
    </sheetView>
  </sheetViews>
  <sheetFormatPr defaultRowHeight="15"/>
  <cols>
    <col min="1" max="1" width="34.85546875" style="1" customWidth="1"/>
    <col min="2" max="2" width="23.140625" style="123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56" customWidth="1"/>
    <col min="10" max="11" width="13.7109375" style="58" customWidth="1"/>
    <col min="12" max="20" width="12.140625" style="1" customWidth="1"/>
    <col min="21" max="23" width="14" style="1" customWidth="1"/>
    <col min="24" max="32" width="12.140625" style="1" customWidth="1"/>
    <col min="33" max="41" width="12.140625" style="1" hidden="1" customWidth="1"/>
    <col min="42" max="44" width="14" style="1" hidden="1" customWidth="1"/>
    <col min="45" max="62" width="12.140625" style="1" hidden="1" customWidth="1"/>
    <col min="63" max="65" width="14" style="1" hidden="1" customWidth="1"/>
    <col min="66" max="83" width="12.140625" style="1" hidden="1" customWidth="1"/>
    <col min="84" max="86" width="14" style="1" hidden="1" customWidth="1"/>
    <col min="87" max="104" width="12.140625" style="1" hidden="1" customWidth="1"/>
    <col min="105" max="107" width="14" style="1" hidden="1" customWidth="1"/>
    <col min="108" max="125" width="12.140625" style="1" hidden="1" customWidth="1"/>
    <col min="126" max="128" width="14" style="1" hidden="1" customWidth="1"/>
    <col min="129" max="146" width="12.140625" style="1" hidden="1" customWidth="1"/>
    <col min="147" max="149" width="14" style="1" hidden="1" customWidth="1"/>
    <col min="150" max="158" width="12.140625" style="1" hidden="1" customWidth="1"/>
    <col min="159" max="167" width="12.140625" style="1" customWidth="1"/>
    <col min="168" max="170" width="14" style="1" customWidth="1"/>
    <col min="171" max="179" width="12.140625" style="1" customWidth="1"/>
    <col min="180" max="188" width="12.140625" style="1" hidden="1" customWidth="1"/>
    <col min="189" max="191" width="14" style="1" hidden="1" customWidth="1"/>
    <col min="192" max="200" width="12.140625" style="1" hidden="1" customWidth="1"/>
    <col min="201" max="209" width="12.140625" style="1" customWidth="1"/>
    <col min="210" max="212" width="14" style="1" customWidth="1"/>
    <col min="213" max="230" width="12.140625" style="1" customWidth="1"/>
    <col min="231" max="233" width="14" style="1" customWidth="1"/>
    <col min="234" max="242" width="12.140625" style="1" customWidth="1"/>
    <col min="243" max="251" width="12.140625" style="1" hidden="1" customWidth="1"/>
    <col min="252" max="254" width="14" style="1" hidden="1" customWidth="1"/>
    <col min="255" max="272" width="12.140625" style="1" hidden="1" customWidth="1"/>
    <col min="273" max="275" width="14" style="1" hidden="1" customWidth="1"/>
    <col min="276" max="293" width="12.140625" style="1" hidden="1" customWidth="1"/>
    <col min="294" max="296" width="14" style="1" hidden="1" customWidth="1"/>
    <col min="297" max="314" width="12.140625" style="1" hidden="1" customWidth="1"/>
    <col min="315" max="317" width="14" style="1" hidden="1" customWidth="1"/>
    <col min="318" max="335" width="12.140625" style="1" hidden="1" customWidth="1"/>
    <col min="336" max="338" width="14" style="1" hidden="1" customWidth="1"/>
    <col min="339" max="347" width="12.140625" style="1" hidden="1" customWidth="1"/>
    <col min="348" max="356" width="12.140625" style="1" customWidth="1"/>
    <col min="357" max="359" width="14" style="1" customWidth="1"/>
    <col min="360" max="377" width="12.140625" style="1" customWidth="1"/>
    <col min="378" max="380" width="14" style="1" customWidth="1"/>
    <col min="381" max="389" width="12.140625" style="1" customWidth="1"/>
    <col min="390" max="398" width="12.140625" style="1" hidden="1" customWidth="1"/>
    <col min="399" max="401" width="14" style="1" hidden="1" customWidth="1"/>
    <col min="402" max="419" width="12.140625" style="1" hidden="1" customWidth="1"/>
    <col min="420" max="422" width="14" style="1" hidden="1" customWidth="1"/>
    <col min="423" max="440" width="12.140625" style="1" hidden="1" customWidth="1"/>
    <col min="441" max="443" width="14" style="1" hidden="1" customWidth="1"/>
    <col min="444" max="452" width="12.140625" style="1" hidden="1" customWidth="1"/>
    <col min="453" max="461" width="12.140625" style="1" customWidth="1"/>
    <col min="462" max="464" width="14" style="1" customWidth="1"/>
    <col min="465" max="482" width="12.140625" style="1" customWidth="1"/>
    <col min="483" max="485" width="14" style="1" customWidth="1"/>
    <col min="486" max="503" width="12.140625" style="1" customWidth="1"/>
    <col min="504" max="506" width="14" style="1" customWidth="1"/>
    <col min="507" max="524" width="12.140625" style="1" customWidth="1"/>
    <col min="525" max="527" width="14" style="1" customWidth="1"/>
    <col min="528" max="545" width="12.140625" style="1" customWidth="1"/>
    <col min="546" max="548" width="14" style="1" customWidth="1"/>
    <col min="549" max="566" width="12.140625" style="1" customWidth="1"/>
    <col min="567" max="569" width="14" style="1" customWidth="1"/>
    <col min="570" max="578" width="12.140625" style="1" customWidth="1"/>
    <col min="579" max="587" width="12.140625" style="1" hidden="1" customWidth="1"/>
    <col min="588" max="590" width="14" style="1" hidden="1" customWidth="1"/>
    <col min="591" max="608" width="12.140625" style="1" hidden="1" customWidth="1"/>
    <col min="609" max="611" width="14" style="1" hidden="1" customWidth="1"/>
    <col min="612" max="620" width="12.140625" style="1" hidden="1" customWidth="1"/>
    <col min="621" max="629" width="12.140625" style="1" customWidth="1"/>
    <col min="630" max="632" width="14" style="1" customWidth="1"/>
    <col min="633" max="650" width="12.140625" style="1" customWidth="1"/>
    <col min="651" max="653" width="14" style="1" customWidth="1"/>
    <col min="654" max="671" width="12.140625" style="1" customWidth="1"/>
    <col min="672" max="674" width="14" style="1" customWidth="1"/>
    <col min="675" max="692" width="12.140625" style="1" customWidth="1"/>
    <col min="693" max="695" width="14" style="1" customWidth="1"/>
    <col min="696" max="704" width="12.140625" style="1" customWidth="1"/>
    <col min="705" max="713" width="12.140625" style="1" hidden="1" customWidth="1"/>
    <col min="714" max="716" width="14" style="1" hidden="1" customWidth="1"/>
    <col min="717" max="725" width="12.140625" style="1" hidden="1" customWidth="1"/>
    <col min="726" max="734" width="12.140625" style="1" customWidth="1"/>
    <col min="735" max="737" width="14" style="1" customWidth="1"/>
    <col min="738" max="755" width="12.140625" style="1" customWidth="1"/>
    <col min="756" max="758" width="14" style="1" customWidth="1"/>
    <col min="759" max="767" width="12.140625" style="1" customWidth="1"/>
    <col min="768" max="776" width="12.140625" style="1" hidden="1" customWidth="1"/>
    <col min="777" max="779" width="14" style="1" hidden="1" customWidth="1"/>
    <col min="780" max="788" width="12.140625" style="1" hidden="1" customWidth="1"/>
    <col min="789" max="797" width="12.140625" style="1" customWidth="1"/>
    <col min="798" max="800" width="14" style="1" customWidth="1"/>
    <col min="801" max="809" width="12.140625" style="1" customWidth="1"/>
    <col min="810" max="818" width="12.140625" style="1" hidden="1" customWidth="1"/>
    <col min="819" max="821" width="14" style="1" hidden="1" customWidth="1"/>
    <col min="822" max="839" width="12.140625" style="1" hidden="1" customWidth="1"/>
    <col min="840" max="842" width="14" style="1" hidden="1" customWidth="1"/>
    <col min="843" max="851" width="12.140625" style="1" hidden="1" customWidth="1"/>
    <col min="852" max="860" width="12.140625" style="1" customWidth="1"/>
    <col min="861" max="863" width="14" style="1" customWidth="1"/>
    <col min="864" max="881" width="12.140625" style="1" customWidth="1"/>
    <col min="882" max="884" width="14" style="1" customWidth="1"/>
    <col min="885" max="902" width="12.140625" style="1" customWidth="1"/>
    <col min="903" max="905" width="14" style="1" customWidth="1"/>
    <col min="906" max="923" width="12.140625" style="1" customWidth="1"/>
    <col min="924" max="926" width="14" style="1" customWidth="1"/>
    <col min="927" max="944" width="12.140625" style="1" customWidth="1"/>
    <col min="945" max="947" width="14" style="1" customWidth="1"/>
    <col min="948" max="956" width="12.140625" style="1" customWidth="1"/>
    <col min="957" max="965" width="12.140625" style="1" hidden="1" customWidth="1"/>
    <col min="966" max="968" width="14" style="1" hidden="1" customWidth="1"/>
    <col min="969" max="977" width="12.140625" style="1" hidden="1" customWidth="1"/>
    <col min="978" max="986" width="12.140625" style="1" customWidth="1"/>
    <col min="987" max="989" width="14" style="1" customWidth="1"/>
    <col min="990" max="1007" width="12.140625" style="1" customWidth="1"/>
    <col min="1008" max="1010" width="14" style="1" customWidth="1"/>
    <col min="1011" max="1019" width="12.140625" style="1" customWidth="1"/>
    <col min="1020" max="1028" width="12.140625" style="1" hidden="1" customWidth="1"/>
    <col min="1029" max="1031" width="14" style="1" hidden="1" customWidth="1"/>
    <col min="1032" max="1049" width="12.140625" style="1" hidden="1" customWidth="1"/>
    <col min="1050" max="1052" width="14" style="1" hidden="1" customWidth="1"/>
    <col min="1053" max="1061" width="12.140625" style="1" hidden="1" customWidth="1"/>
    <col min="1062" max="1070" width="12.140625" style="1" customWidth="1"/>
    <col min="1071" max="1073" width="14" style="1" customWidth="1"/>
    <col min="1074" max="1091" width="12.140625" style="1" customWidth="1"/>
    <col min="1092" max="1094" width="14" style="1" customWidth="1"/>
    <col min="1095" max="1103" width="12.140625" style="1" customWidth="1"/>
    <col min="1104" max="1112" width="12.140625" style="1" hidden="1" customWidth="1"/>
    <col min="1113" max="1115" width="14" style="1" hidden="1" customWidth="1"/>
    <col min="1116" max="1133" width="12.140625" style="1" hidden="1" customWidth="1"/>
    <col min="1134" max="1136" width="14" style="1" hidden="1" customWidth="1"/>
    <col min="1137" max="1145" width="12.140625" style="1" hidden="1" customWidth="1"/>
    <col min="1146" max="1154" width="12.140625" style="1" customWidth="1"/>
    <col min="1155" max="1157" width="14" style="1" customWidth="1"/>
    <col min="1158" max="1166" width="12.140625" style="1" customWidth="1"/>
    <col min="1167" max="1175" width="12.140625" style="1" hidden="1" customWidth="1"/>
    <col min="1176" max="1178" width="14" style="1" hidden="1" customWidth="1"/>
    <col min="1179" max="1196" width="12.140625" style="1" hidden="1" customWidth="1"/>
    <col min="1197" max="1199" width="14" style="1" hidden="1" customWidth="1"/>
    <col min="1200" max="1217" width="12.140625" style="1" hidden="1" customWidth="1"/>
    <col min="1218" max="1220" width="14" style="1" hidden="1" customWidth="1"/>
    <col min="1221" max="1229" width="12.140625" style="1" hidden="1" customWidth="1"/>
    <col min="1230" max="1238" width="12.140625" style="1" customWidth="1"/>
    <col min="1239" max="1241" width="14" style="1" customWidth="1"/>
    <col min="1242" max="1250" width="12.140625" style="1" customWidth="1"/>
    <col min="1251" max="1253" width="12.140625" style="1" hidden="1" customWidth="1"/>
    <col min="1254" max="1256" width="12.85546875" style="1" hidden="1" customWidth="1"/>
    <col min="1257" max="1259" width="14.28515625" style="1" hidden="1" customWidth="1"/>
    <col min="1260" max="1262" width="14" style="1" hidden="1" customWidth="1"/>
    <col min="1263" max="1265" width="12.140625" style="1" hidden="1" customWidth="1"/>
    <col min="1266" max="1268" width="15.42578125" style="1" hidden="1" customWidth="1"/>
    <col min="1269" max="1271" width="13.85546875" style="1" hidden="1" customWidth="1"/>
    <col min="1272" max="1459" width="9.140625" style="1"/>
    <col min="1460" max="1460" width="34.85546875" style="1" customWidth="1"/>
    <col min="1461" max="1461" width="23.140625" style="1" customWidth="1"/>
    <col min="1462" max="1462" width="6.28515625" style="1" customWidth="1"/>
    <col min="1463" max="1463" width="51" style="1" customWidth="1"/>
    <col min="1464" max="1464" width="16.5703125" style="1" customWidth="1"/>
    <col min="1465" max="1465" width="12.85546875" style="1" customWidth="1"/>
    <col min="1466" max="1466" width="15.5703125" style="1" customWidth="1"/>
    <col min="1467" max="1467" width="16.5703125" style="1" customWidth="1"/>
    <col min="1468" max="1468" width="17" style="1" customWidth="1"/>
    <col min="1469" max="1470" width="17.42578125" style="1" customWidth="1"/>
    <col min="1471" max="1472" width="16.5703125" style="1" customWidth="1"/>
    <col min="1473" max="1475" width="17.42578125" style="1" customWidth="1"/>
    <col min="1476" max="1477" width="16.5703125" style="1" customWidth="1"/>
    <col min="1478" max="1480" width="17.42578125" style="1" customWidth="1"/>
    <col min="1481" max="1482" width="16.5703125" style="1" customWidth="1"/>
    <col min="1483" max="1485" width="17.42578125" style="1" customWidth="1"/>
    <col min="1486" max="1486" width="15.5703125" style="1" customWidth="1"/>
    <col min="1487" max="1487" width="16.5703125" style="1" customWidth="1"/>
    <col min="1488" max="1489" width="17.42578125" style="1" customWidth="1"/>
    <col min="1490" max="1524" width="12.140625" style="1" customWidth="1"/>
    <col min="1525" max="1715" width="9.140625" style="1"/>
    <col min="1716" max="1716" width="34.85546875" style="1" customWidth="1"/>
    <col min="1717" max="1717" width="23.140625" style="1" customWidth="1"/>
    <col min="1718" max="1718" width="6.28515625" style="1" customWidth="1"/>
    <col min="1719" max="1719" width="51" style="1" customWidth="1"/>
    <col min="1720" max="1720" width="16.5703125" style="1" customWidth="1"/>
    <col min="1721" max="1721" width="12.85546875" style="1" customWidth="1"/>
    <col min="1722" max="1722" width="15.5703125" style="1" customWidth="1"/>
    <col min="1723" max="1723" width="16.5703125" style="1" customWidth="1"/>
    <col min="1724" max="1724" width="17" style="1" customWidth="1"/>
    <col min="1725" max="1726" width="17.42578125" style="1" customWidth="1"/>
    <col min="1727" max="1728" width="16.5703125" style="1" customWidth="1"/>
    <col min="1729" max="1731" width="17.42578125" style="1" customWidth="1"/>
    <col min="1732" max="1733" width="16.5703125" style="1" customWidth="1"/>
    <col min="1734" max="1736" width="17.42578125" style="1" customWidth="1"/>
    <col min="1737" max="1738" width="16.5703125" style="1" customWidth="1"/>
    <col min="1739" max="1741" width="17.42578125" style="1" customWidth="1"/>
    <col min="1742" max="1742" width="15.5703125" style="1" customWidth="1"/>
    <col min="1743" max="1743" width="16.5703125" style="1" customWidth="1"/>
    <col min="1744" max="1745" width="17.42578125" style="1" customWidth="1"/>
    <col min="1746" max="1780" width="12.140625" style="1" customWidth="1"/>
    <col min="1781" max="1971" width="9.140625" style="1"/>
    <col min="1972" max="1972" width="34.85546875" style="1" customWidth="1"/>
    <col min="1973" max="1973" width="23.140625" style="1" customWidth="1"/>
    <col min="1974" max="1974" width="6.28515625" style="1" customWidth="1"/>
    <col min="1975" max="1975" width="51" style="1" customWidth="1"/>
    <col min="1976" max="1976" width="16.5703125" style="1" customWidth="1"/>
    <col min="1977" max="1977" width="12.85546875" style="1" customWidth="1"/>
    <col min="1978" max="1978" width="15.5703125" style="1" customWidth="1"/>
    <col min="1979" max="1979" width="16.5703125" style="1" customWidth="1"/>
    <col min="1980" max="1980" width="17" style="1" customWidth="1"/>
    <col min="1981" max="1982" width="17.42578125" style="1" customWidth="1"/>
    <col min="1983" max="1984" width="16.5703125" style="1" customWidth="1"/>
    <col min="1985" max="1987" width="17.42578125" style="1" customWidth="1"/>
    <col min="1988" max="1989" width="16.5703125" style="1" customWidth="1"/>
    <col min="1990" max="1992" width="17.42578125" style="1" customWidth="1"/>
    <col min="1993" max="1994" width="16.5703125" style="1" customWidth="1"/>
    <col min="1995" max="1997" width="17.42578125" style="1" customWidth="1"/>
    <col min="1998" max="1998" width="15.5703125" style="1" customWidth="1"/>
    <col min="1999" max="1999" width="16.5703125" style="1" customWidth="1"/>
    <col min="2000" max="2001" width="17.42578125" style="1" customWidth="1"/>
    <col min="2002" max="2036" width="12.140625" style="1" customWidth="1"/>
    <col min="2037" max="2227" width="9.140625" style="1"/>
    <col min="2228" max="2228" width="34.85546875" style="1" customWidth="1"/>
    <col min="2229" max="2229" width="23.140625" style="1" customWidth="1"/>
    <col min="2230" max="2230" width="6.28515625" style="1" customWidth="1"/>
    <col min="2231" max="2231" width="51" style="1" customWidth="1"/>
    <col min="2232" max="2232" width="16.5703125" style="1" customWidth="1"/>
    <col min="2233" max="2233" width="12.85546875" style="1" customWidth="1"/>
    <col min="2234" max="2234" width="15.5703125" style="1" customWidth="1"/>
    <col min="2235" max="2235" width="16.5703125" style="1" customWidth="1"/>
    <col min="2236" max="2236" width="17" style="1" customWidth="1"/>
    <col min="2237" max="2238" width="17.42578125" style="1" customWidth="1"/>
    <col min="2239" max="2240" width="16.5703125" style="1" customWidth="1"/>
    <col min="2241" max="2243" width="17.42578125" style="1" customWidth="1"/>
    <col min="2244" max="2245" width="16.5703125" style="1" customWidth="1"/>
    <col min="2246" max="2248" width="17.42578125" style="1" customWidth="1"/>
    <col min="2249" max="2250" width="16.5703125" style="1" customWidth="1"/>
    <col min="2251" max="2253" width="17.42578125" style="1" customWidth="1"/>
    <col min="2254" max="2254" width="15.5703125" style="1" customWidth="1"/>
    <col min="2255" max="2255" width="16.5703125" style="1" customWidth="1"/>
    <col min="2256" max="2257" width="17.42578125" style="1" customWidth="1"/>
    <col min="2258" max="2292" width="12.140625" style="1" customWidth="1"/>
    <col min="2293" max="2483" width="9.140625" style="1"/>
    <col min="2484" max="2484" width="34.85546875" style="1" customWidth="1"/>
    <col min="2485" max="2485" width="23.140625" style="1" customWidth="1"/>
    <col min="2486" max="2486" width="6.28515625" style="1" customWidth="1"/>
    <col min="2487" max="2487" width="51" style="1" customWidth="1"/>
    <col min="2488" max="2488" width="16.5703125" style="1" customWidth="1"/>
    <col min="2489" max="2489" width="12.85546875" style="1" customWidth="1"/>
    <col min="2490" max="2490" width="15.5703125" style="1" customWidth="1"/>
    <col min="2491" max="2491" width="16.5703125" style="1" customWidth="1"/>
    <col min="2492" max="2492" width="17" style="1" customWidth="1"/>
    <col min="2493" max="2494" width="17.42578125" style="1" customWidth="1"/>
    <col min="2495" max="2496" width="16.5703125" style="1" customWidth="1"/>
    <col min="2497" max="2499" width="17.42578125" style="1" customWidth="1"/>
    <col min="2500" max="2501" width="16.5703125" style="1" customWidth="1"/>
    <col min="2502" max="2504" width="17.42578125" style="1" customWidth="1"/>
    <col min="2505" max="2506" width="16.5703125" style="1" customWidth="1"/>
    <col min="2507" max="2509" width="17.42578125" style="1" customWidth="1"/>
    <col min="2510" max="2510" width="15.5703125" style="1" customWidth="1"/>
    <col min="2511" max="2511" width="16.5703125" style="1" customWidth="1"/>
    <col min="2512" max="2513" width="17.42578125" style="1" customWidth="1"/>
    <col min="2514" max="2548" width="12.140625" style="1" customWidth="1"/>
    <col min="2549" max="2739" width="9.140625" style="1"/>
    <col min="2740" max="2740" width="34.85546875" style="1" customWidth="1"/>
    <col min="2741" max="2741" width="23.140625" style="1" customWidth="1"/>
    <col min="2742" max="2742" width="6.28515625" style="1" customWidth="1"/>
    <col min="2743" max="2743" width="51" style="1" customWidth="1"/>
    <col min="2744" max="2744" width="16.5703125" style="1" customWidth="1"/>
    <col min="2745" max="2745" width="12.85546875" style="1" customWidth="1"/>
    <col min="2746" max="2746" width="15.5703125" style="1" customWidth="1"/>
    <col min="2747" max="2747" width="16.5703125" style="1" customWidth="1"/>
    <col min="2748" max="2748" width="17" style="1" customWidth="1"/>
    <col min="2749" max="2750" width="17.42578125" style="1" customWidth="1"/>
    <col min="2751" max="2752" width="16.5703125" style="1" customWidth="1"/>
    <col min="2753" max="2755" width="17.42578125" style="1" customWidth="1"/>
    <col min="2756" max="2757" width="16.5703125" style="1" customWidth="1"/>
    <col min="2758" max="2760" width="17.42578125" style="1" customWidth="1"/>
    <col min="2761" max="2762" width="16.5703125" style="1" customWidth="1"/>
    <col min="2763" max="2765" width="17.42578125" style="1" customWidth="1"/>
    <col min="2766" max="2766" width="15.5703125" style="1" customWidth="1"/>
    <col min="2767" max="2767" width="16.5703125" style="1" customWidth="1"/>
    <col min="2768" max="2769" width="17.42578125" style="1" customWidth="1"/>
    <col min="2770" max="2804" width="12.140625" style="1" customWidth="1"/>
    <col min="2805" max="2995" width="9.140625" style="1"/>
    <col min="2996" max="2996" width="34.85546875" style="1" customWidth="1"/>
    <col min="2997" max="2997" width="23.140625" style="1" customWidth="1"/>
    <col min="2998" max="2998" width="6.28515625" style="1" customWidth="1"/>
    <col min="2999" max="2999" width="51" style="1" customWidth="1"/>
    <col min="3000" max="3000" width="16.5703125" style="1" customWidth="1"/>
    <col min="3001" max="3001" width="12.85546875" style="1" customWidth="1"/>
    <col min="3002" max="3002" width="15.5703125" style="1" customWidth="1"/>
    <col min="3003" max="3003" width="16.5703125" style="1" customWidth="1"/>
    <col min="3004" max="3004" width="17" style="1" customWidth="1"/>
    <col min="3005" max="3006" width="17.42578125" style="1" customWidth="1"/>
    <col min="3007" max="3008" width="16.5703125" style="1" customWidth="1"/>
    <col min="3009" max="3011" width="17.42578125" style="1" customWidth="1"/>
    <col min="3012" max="3013" width="16.5703125" style="1" customWidth="1"/>
    <col min="3014" max="3016" width="17.42578125" style="1" customWidth="1"/>
    <col min="3017" max="3018" width="16.5703125" style="1" customWidth="1"/>
    <col min="3019" max="3021" width="17.42578125" style="1" customWidth="1"/>
    <col min="3022" max="3022" width="15.5703125" style="1" customWidth="1"/>
    <col min="3023" max="3023" width="16.5703125" style="1" customWidth="1"/>
    <col min="3024" max="3025" width="17.42578125" style="1" customWidth="1"/>
    <col min="3026" max="3060" width="12.140625" style="1" customWidth="1"/>
    <col min="3061" max="3251" width="9.140625" style="1"/>
    <col min="3252" max="3252" width="34.85546875" style="1" customWidth="1"/>
    <col min="3253" max="3253" width="23.140625" style="1" customWidth="1"/>
    <col min="3254" max="3254" width="6.28515625" style="1" customWidth="1"/>
    <col min="3255" max="3255" width="51" style="1" customWidth="1"/>
    <col min="3256" max="3256" width="16.5703125" style="1" customWidth="1"/>
    <col min="3257" max="3257" width="12.85546875" style="1" customWidth="1"/>
    <col min="3258" max="3258" width="15.5703125" style="1" customWidth="1"/>
    <col min="3259" max="3259" width="16.5703125" style="1" customWidth="1"/>
    <col min="3260" max="3260" width="17" style="1" customWidth="1"/>
    <col min="3261" max="3262" width="17.42578125" style="1" customWidth="1"/>
    <col min="3263" max="3264" width="16.5703125" style="1" customWidth="1"/>
    <col min="3265" max="3267" width="17.42578125" style="1" customWidth="1"/>
    <col min="3268" max="3269" width="16.5703125" style="1" customWidth="1"/>
    <col min="3270" max="3272" width="17.42578125" style="1" customWidth="1"/>
    <col min="3273" max="3274" width="16.5703125" style="1" customWidth="1"/>
    <col min="3275" max="3277" width="17.42578125" style="1" customWidth="1"/>
    <col min="3278" max="3278" width="15.5703125" style="1" customWidth="1"/>
    <col min="3279" max="3279" width="16.5703125" style="1" customWidth="1"/>
    <col min="3280" max="3281" width="17.42578125" style="1" customWidth="1"/>
    <col min="3282" max="3316" width="12.140625" style="1" customWidth="1"/>
    <col min="3317" max="3507" width="9.140625" style="1"/>
    <col min="3508" max="3508" width="34.85546875" style="1" customWidth="1"/>
    <col min="3509" max="3509" width="23.140625" style="1" customWidth="1"/>
    <col min="3510" max="3510" width="6.28515625" style="1" customWidth="1"/>
    <col min="3511" max="3511" width="51" style="1" customWidth="1"/>
    <col min="3512" max="3512" width="16.5703125" style="1" customWidth="1"/>
    <col min="3513" max="3513" width="12.85546875" style="1" customWidth="1"/>
    <col min="3514" max="3514" width="15.5703125" style="1" customWidth="1"/>
    <col min="3515" max="3515" width="16.5703125" style="1" customWidth="1"/>
    <col min="3516" max="3516" width="17" style="1" customWidth="1"/>
    <col min="3517" max="3518" width="17.42578125" style="1" customWidth="1"/>
    <col min="3519" max="3520" width="16.5703125" style="1" customWidth="1"/>
    <col min="3521" max="3523" width="17.42578125" style="1" customWidth="1"/>
    <col min="3524" max="3525" width="16.5703125" style="1" customWidth="1"/>
    <col min="3526" max="3528" width="17.42578125" style="1" customWidth="1"/>
    <col min="3529" max="3530" width="16.5703125" style="1" customWidth="1"/>
    <col min="3531" max="3533" width="17.42578125" style="1" customWidth="1"/>
    <col min="3534" max="3534" width="15.5703125" style="1" customWidth="1"/>
    <col min="3535" max="3535" width="16.5703125" style="1" customWidth="1"/>
    <col min="3536" max="3537" width="17.42578125" style="1" customWidth="1"/>
    <col min="3538" max="3572" width="12.140625" style="1" customWidth="1"/>
    <col min="3573" max="3763" width="9.140625" style="1"/>
    <col min="3764" max="3764" width="34.85546875" style="1" customWidth="1"/>
    <col min="3765" max="3765" width="23.140625" style="1" customWidth="1"/>
    <col min="3766" max="3766" width="6.28515625" style="1" customWidth="1"/>
    <col min="3767" max="3767" width="51" style="1" customWidth="1"/>
    <col min="3768" max="3768" width="16.5703125" style="1" customWidth="1"/>
    <col min="3769" max="3769" width="12.85546875" style="1" customWidth="1"/>
    <col min="3770" max="3770" width="15.5703125" style="1" customWidth="1"/>
    <col min="3771" max="3771" width="16.5703125" style="1" customWidth="1"/>
    <col min="3772" max="3772" width="17" style="1" customWidth="1"/>
    <col min="3773" max="3774" width="17.42578125" style="1" customWidth="1"/>
    <col min="3775" max="3776" width="16.5703125" style="1" customWidth="1"/>
    <col min="3777" max="3779" width="17.42578125" style="1" customWidth="1"/>
    <col min="3780" max="3781" width="16.5703125" style="1" customWidth="1"/>
    <col min="3782" max="3784" width="17.42578125" style="1" customWidth="1"/>
    <col min="3785" max="3786" width="16.5703125" style="1" customWidth="1"/>
    <col min="3787" max="3789" width="17.42578125" style="1" customWidth="1"/>
    <col min="3790" max="3790" width="15.5703125" style="1" customWidth="1"/>
    <col min="3791" max="3791" width="16.5703125" style="1" customWidth="1"/>
    <col min="3792" max="3793" width="17.42578125" style="1" customWidth="1"/>
    <col min="3794" max="3828" width="12.140625" style="1" customWidth="1"/>
    <col min="3829" max="4019" width="9.140625" style="1"/>
    <col min="4020" max="4020" width="34.85546875" style="1" customWidth="1"/>
    <col min="4021" max="4021" width="23.140625" style="1" customWidth="1"/>
    <col min="4022" max="4022" width="6.28515625" style="1" customWidth="1"/>
    <col min="4023" max="4023" width="51" style="1" customWidth="1"/>
    <col min="4024" max="4024" width="16.5703125" style="1" customWidth="1"/>
    <col min="4025" max="4025" width="12.85546875" style="1" customWidth="1"/>
    <col min="4026" max="4026" width="15.5703125" style="1" customWidth="1"/>
    <col min="4027" max="4027" width="16.5703125" style="1" customWidth="1"/>
    <col min="4028" max="4028" width="17" style="1" customWidth="1"/>
    <col min="4029" max="4030" width="17.42578125" style="1" customWidth="1"/>
    <col min="4031" max="4032" width="16.5703125" style="1" customWidth="1"/>
    <col min="4033" max="4035" width="17.42578125" style="1" customWidth="1"/>
    <col min="4036" max="4037" width="16.5703125" style="1" customWidth="1"/>
    <col min="4038" max="4040" width="17.42578125" style="1" customWidth="1"/>
    <col min="4041" max="4042" width="16.5703125" style="1" customWidth="1"/>
    <col min="4043" max="4045" width="17.42578125" style="1" customWidth="1"/>
    <col min="4046" max="4046" width="15.5703125" style="1" customWidth="1"/>
    <col min="4047" max="4047" width="16.5703125" style="1" customWidth="1"/>
    <col min="4048" max="4049" width="17.42578125" style="1" customWidth="1"/>
    <col min="4050" max="4084" width="12.140625" style="1" customWidth="1"/>
    <col min="4085" max="4275" width="9.140625" style="1"/>
    <col min="4276" max="4276" width="34.85546875" style="1" customWidth="1"/>
    <col min="4277" max="4277" width="23.140625" style="1" customWidth="1"/>
    <col min="4278" max="4278" width="6.28515625" style="1" customWidth="1"/>
    <col min="4279" max="4279" width="51" style="1" customWidth="1"/>
    <col min="4280" max="4280" width="16.5703125" style="1" customWidth="1"/>
    <col min="4281" max="4281" width="12.85546875" style="1" customWidth="1"/>
    <col min="4282" max="4282" width="15.5703125" style="1" customWidth="1"/>
    <col min="4283" max="4283" width="16.5703125" style="1" customWidth="1"/>
    <col min="4284" max="4284" width="17" style="1" customWidth="1"/>
    <col min="4285" max="4286" width="17.42578125" style="1" customWidth="1"/>
    <col min="4287" max="4288" width="16.5703125" style="1" customWidth="1"/>
    <col min="4289" max="4291" width="17.42578125" style="1" customWidth="1"/>
    <col min="4292" max="4293" width="16.5703125" style="1" customWidth="1"/>
    <col min="4294" max="4296" width="17.42578125" style="1" customWidth="1"/>
    <col min="4297" max="4298" width="16.5703125" style="1" customWidth="1"/>
    <col min="4299" max="4301" width="17.42578125" style="1" customWidth="1"/>
    <col min="4302" max="4302" width="15.5703125" style="1" customWidth="1"/>
    <col min="4303" max="4303" width="16.5703125" style="1" customWidth="1"/>
    <col min="4304" max="4305" width="17.42578125" style="1" customWidth="1"/>
    <col min="4306" max="4340" width="12.140625" style="1" customWidth="1"/>
    <col min="4341" max="4531" width="9.140625" style="1"/>
    <col min="4532" max="4532" width="34.85546875" style="1" customWidth="1"/>
    <col min="4533" max="4533" width="23.140625" style="1" customWidth="1"/>
    <col min="4534" max="4534" width="6.28515625" style="1" customWidth="1"/>
    <col min="4535" max="4535" width="51" style="1" customWidth="1"/>
    <col min="4536" max="4536" width="16.5703125" style="1" customWidth="1"/>
    <col min="4537" max="4537" width="12.85546875" style="1" customWidth="1"/>
    <col min="4538" max="4538" width="15.5703125" style="1" customWidth="1"/>
    <col min="4539" max="4539" width="16.5703125" style="1" customWidth="1"/>
    <col min="4540" max="4540" width="17" style="1" customWidth="1"/>
    <col min="4541" max="4542" width="17.42578125" style="1" customWidth="1"/>
    <col min="4543" max="4544" width="16.5703125" style="1" customWidth="1"/>
    <col min="4545" max="4547" width="17.42578125" style="1" customWidth="1"/>
    <col min="4548" max="4549" width="16.5703125" style="1" customWidth="1"/>
    <col min="4550" max="4552" width="17.42578125" style="1" customWidth="1"/>
    <col min="4553" max="4554" width="16.5703125" style="1" customWidth="1"/>
    <col min="4555" max="4557" width="17.42578125" style="1" customWidth="1"/>
    <col min="4558" max="4558" width="15.5703125" style="1" customWidth="1"/>
    <col min="4559" max="4559" width="16.5703125" style="1" customWidth="1"/>
    <col min="4560" max="4561" width="17.42578125" style="1" customWidth="1"/>
    <col min="4562" max="4596" width="12.140625" style="1" customWidth="1"/>
    <col min="4597" max="4787" width="9.140625" style="1"/>
    <col min="4788" max="4788" width="34.85546875" style="1" customWidth="1"/>
    <col min="4789" max="4789" width="23.140625" style="1" customWidth="1"/>
    <col min="4790" max="4790" width="6.28515625" style="1" customWidth="1"/>
    <col min="4791" max="4791" width="51" style="1" customWidth="1"/>
    <col min="4792" max="4792" width="16.5703125" style="1" customWidth="1"/>
    <col min="4793" max="4793" width="12.85546875" style="1" customWidth="1"/>
    <col min="4794" max="4794" width="15.5703125" style="1" customWidth="1"/>
    <col min="4795" max="4795" width="16.5703125" style="1" customWidth="1"/>
    <col min="4796" max="4796" width="17" style="1" customWidth="1"/>
    <col min="4797" max="4798" width="17.42578125" style="1" customWidth="1"/>
    <col min="4799" max="4800" width="16.5703125" style="1" customWidth="1"/>
    <col min="4801" max="4803" width="17.42578125" style="1" customWidth="1"/>
    <col min="4804" max="4805" width="16.5703125" style="1" customWidth="1"/>
    <col min="4806" max="4808" width="17.42578125" style="1" customWidth="1"/>
    <col min="4809" max="4810" width="16.5703125" style="1" customWidth="1"/>
    <col min="4811" max="4813" width="17.42578125" style="1" customWidth="1"/>
    <col min="4814" max="4814" width="15.5703125" style="1" customWidth="1"/>
    <col min="4815" max="4815" width="16.5703125" style="1" customWidth="1"/>
    <col min="4816" max="4817" width="17.42578125" style="1" customWidth="1"/>
    <col min="4818" max="4852" width="12.140625" style="1" customWidth="1"/>
    <col min="4853" max="5043" width="9.140625" style="1"/>
    <col min="5044" max="5044" width="34.85546875" style="1" customWidth="1"/>
    <col min="5045" max="5045" width="23.140625" style="1" customWidth="1"/>
    <col min="5046" max="5046" width="6.28515625" style="1" customWidth="1"/>
    <col min="5047" max="5047" width="51" style="1" customWidth="1"/>
    <col min="5048" max="5048" width="16.5703125" style="1" customWidth="1"/>
    <col min="5049" max="5049" width="12.85546875" style="1" customWidth="1"/>
    <col min="5050" max="5050" width="15.5703125" style="1" customWidth="1"/>
    <col min="5051" max="5051" width="16.5703125" style="1" customWidth="1"/>
    <col min="5052" max="5052" width="17" style="1" customWidth="1"/>
    <col min="5053" max="5054" width="17.42578125" style="1" customWidth="1"/>
    <col min="5055" max="5056" width="16.5703125" style="1" customWidth="1"/>
    <col min="5057" max="5059" width="17.42578125" style="1" customWidth="1"/>
    <col min="5060" max="5061" width="16.5703125" style="1" customWidth="1"/>
    <col min="5062" max="5064" width="17.42578125" style="1" customWidth="1"/>
    <col min="5065" max="5066" width="16.5703125" style="1" customWidth="1"/>
    <col min="5067" max="5069" width="17.42578125" style="1" customWidth="1"/>
    <col min="5070" max="5070" width="15.5703125" style="1" customWidth="1"/>
    <col min="5071" max="5071" width="16.5703125" style="1" customWidth="1"/>
    <col min="5072" max="5073" width="17.42578125" style="1" customWidth="1"/>
    <col min="5074" max="5108" width="12.140625" style="1" customWidth="1"/>
    <col min="5109" max="5299" width="9.140625" style="1"/>
    <col min="5300" max="5300" width="34.85546875" style="1" customWidth="1"/>
    <col min="5301" max="5301" width="23.140625" style="1" customWidth="1"/>
    <col min="5302" max="5302" width="6.28515625" style="1" customWidth="1"/>
    <col min="5303" max="5303" width="51" style="1" customWidth="1"/>
    <col min="5304" max="5304" width="16.5703125" style="1" customWidth="1"/>
    <col min="5305" max="5305" width="12.85546875" style="1" customWidth="1"/>
    <col min="5306" max="5306" width="15.5703125" style="1" customWidth="1"/>
    <col min="5307" max="5307" width="16.5703125" style="1" customWidth="1"/>
    <col min="5308" max="5308" width="17" style="1" customWidth="1"/>
    <col min="5309" max="5310" width="17.42578125" style="1" customWidth="1"/>
    <col min="5311" max="5312" width="16.5703125" style="1" customWidth="1"/>
    <col min="5313" max="5315" width="17.42578125" style="1" customWidth="1"/>
    <col min="5316" max="5317" width="16.5703125" style="1" customWidth="1"/>
    <col min="5318" max="5320" width="17.42578125" style="1" customWidth="1"/>
    <col min="5321" max="5322" width="16.5703125" style="1" customWidth="1"/>
    <col min="5323" max="5325" width="17.42578125" style="1" customWidth="1"/>
    <col min="5326" max="5326" width="15.5703125" style="1" customWidth="1"/>
    <col min="5327" max="5327" width="16.5703125" style="1" customWidth="1"/>
    <col min="5328" max="5329" width="17.42578125" style="1" customWidth="1"/>
    <col min="5330" max="5364" width="12.140625" style="1" customWidth="1"/>
    <col min="5365" max="5555" width="9.140625" style="1"/>
    <col min="5556" max="5556" width="34.85546875" style="1" customWidth="1"/>
    <col min="5557" max="5557" width="23.140625" style="1" customWidth="1"/>
    <col min="5558" max="5558" width="6.28515625" style="1" customWidth="1"/>
    <col min="5559" max="5559" width="51" style="1" customWidth="1"/>
    <col min="5560" max="5560" width="16.5703125" style="1" customWidth="1"/>
    <col min="5561" max="5561" width="12.85546875" style="1" customWidth="1"/>
    <col min="5562" max="5562" width="15.5703125" style="1" customWidth="1"/>
    <col min="5563" max="5563" width="16.5703125" style="1" customWidth="1"/>
    <col min="5564" max="5564" width="17" style="1" customWidth="1"/>
    <col min="5565" max="5566" width="17.42578125" style="1" customWidth="1"/>
    <col min="5567" max="5568" width="16.5703125" style="1" customWidth="1"/>
    <col min="5569" max="5571" width="17.42578125" style="1" customWidth="1"/>
    <col min="5572" max="5573" width="16.5703125" style="1" customWidth="1"/>
    <col min="5574" max="5576" width="17.42578125" style="1" customWidth="1"/>
    <col min="5577" max="5578" width="16.5703125" style="1" customWidth="1"/>
    <col min="5579" max="5581" width="17.42578125" style="1" customWidth="1"/>
    <col min="5582" max="5582" width="15.5703125" style="1" customWidth="1"/>
    <col min="5583" max="5583" width="16.5703125" style="1" customWidth="1"/>
    <col min="5584" max="5585" width="17.42578125" style="1" customWidth="1"/>
    <col min="5586" max="5620" width="12.140625" style="1" customWidth="1"/>
    <col min="5621" max="5811" width="9.140625" style="1"/>
    <col min="5812" max="5812" width="34.85546875" style="1" customWidth="1"/>
    <col min="5813" max="5813" width="23.140625" style="1" customWidth="1"/>
    <col min="5814" max="5814" width="6.28515625" style="1" customWidth="1"/>
    <col min="5815" max="5815" width="51" style="1" customWidth="1"/>
    <col min="5816" max="5816" width="16.5703125" style="1" customWidth="1"/>
    <col min="5817" max="5817" width="12.85546875" style="1" customWidth="1"/>
    <col min="5818" max="5818" width="15.5703125" style="1" customWidth="1"/>
    <col min="5819" max="5819" width="16.5703125" style="1" customWidth="1"/>
    <col min="5820" max="5820" width="17" style="1" customWidth="1"/>
    <col min="5821" max="5822" width="17.42578125" style="1" customWidth="1"/>
    <col min="5823" max="5824" width="16.5703125" style="1" customWidth="1"/>
    <col min="5825" max="5827" width="17.42578125" style="1" customWidth="1"/>
    <col min="5828" max="5829" width="16.5703125" style="1" customWidth="1"/>
    <col min="5830" max="5832" width="17.42578125" style="1" customWidth="1"/>
    <col min="5833" max="5834" width="16.5703125" style="1" customWidth="1"/>
    <col min="5835" max="5837" width="17.42578125" style="1" customWidth="1"/>
    <col min="5838" max="5838" width="15.5703125" style="1" customWidth="1"/>
    <col min="5839" max="5839" width="16.5703125" style="1" customWidth="1"/>
    <col min="5840" max="5841" width="17.42578125" style="1" customWidth="1"/>
    <col min="5842" max="5876" width="12.140625" style="1" customWidth="1"/>
    <col min="5877" max="6067" width="9.140625" style="1"/>
    <col min="6068" max="6068" width="34.85546875" style="1" customWidth="1"/>
    <col min="6069" max="6069" width="23.140625" style="1" customWidth="1"/>
    <col min="6070" max="6070" width="6.28515625" style="1" customWidth="1"/>
    <col min="6071" max="6071" width="51" style="1" customWidth="1"/>
    <col min="6072" max="6072" width="16.5703125" style="1" customWidth="1"/>
    <col min="6073" max="6073" width="12.85546875" style="1" customWidth="1"/>
    <col min="6074" max="6074" width="15.5703125" style="1" customWidth="1"/>
    <col min="6075" max="6075" width="16.5703125" style="1" customWidth="1"/>
    <col min="6076" max="6076" width="17" style="1" customWidth="1"/>
    <col min="6077" max="6078" width="17.42578125" style="1" customWidth="1"/>
    <col min="6079" max="6080" width="16.5703125" style="1" customWidth="1"/>
    <col min="6081" max="6083" width="17.42578125" style="1" customWidth="1"/>
    <col min="6084" max="6085" width="16.5703125" style="1" customWidth="1"/>
    <col min="6086" max="6088" width="17.42578125" style="1" customWidth="1"/>
    <col min="6089" max="6090" width="16.5703125" style="1" customWidth="1"/>
    <col min="6091" max="6093" width="17.42578125" style="1" customWidth="1"/>
    <col min="6094" max="6094" width="15.5703125" style="1" customWidth="1"/>
    <col min="6095" max="6095" width="16.5703125" style="1" customWidth="1"/>
    <col min="6096" max="6097" width="17.42578125" style="1" customWidth="1"/>
    <col min="6098" max="6132" width="12.140625" style="1" customWidth="1"/>
    <col min="6133" max="6323" width="9.140625" style="1"/>
    <col min="6324" max="6324" width="34.85546875" style="1" customWidth="1"/>
    <col min="6325" max="6325" width="23.140625" style="1" customWidth="1"/>
    <col min="6326" max="6326" width="6.28515625" style="1" customWidth="1"/>
    <col min="6327" max="6327" width="51" style="1" customWidth="1"/>
    <col min="6328" max="6328" width="16.5703125" style="1" customWidth="1"/>
    <col min="6329" max="6329" width="12.85546875" style="1" customWidth="1"/>
    <col min="6330" max="6330" width="15.5703125" style="1" customWidth="1"/>
    <col min="6331" max="6331" width="16.5703125" style="1" customWidth="1"/>
    <col min="6332" max="6332" width="17" style="1" customWidth="1"/>
    <col min="6333" max="6334" width="17.42578125" style="1" customWidth="1"/>
    <col min="6335" max="6336" width="16.5703125" style="1" customWidth="1"/>
    <col min="6337" max="6339" width="17.42578125" style="1" customWidth="1"/>
    <col min="6340" max="6341" width="16.5703125" style="1" customWidth="1"/>
    <col min="6342" max="6344" width="17.42578125" style="1" customWidth="1"/>
    <col min="6345" max="6346" width="16.5703125" style="1" customWidth="1"/>
    <col min="6347" max="6349" width="17.42578125" style="1" customWidth="1"/>
    <col min="6350" max="6350" width="15.5703125" style="1" customWidth="1"/>
    <col min="6351" max="6351" width="16.5703125" style="1" customWidth="1"/>
    <col min="6352" max="6353" width="17.42578125" style="1" customWidth="1"/>
    <col min="6354" max="6388" width="12.140625" style="1" customWidth="1"/>
    <col min="6389" max="6579" width="9.140625" style="1"/>
    <col min="6580" max="6580" width="34.85546875" style="1" customWidth="1"/>
    <col min="6581" max="6581" width="23.140625" style="1" customWidth="1"/>
    <col min="6582" max="6582" width="6.28515625" style="1" customWidth="1"/>
    <col min="6583" max="6583" width="51" style="1" customWidth="1"/>
    <col min="6584" max="6584" width="16.5703125" style="1" customWidth="1"/>
    <col min="6585" max="6585" width="12.85546875" style="1" customWidth="1"/>
    <col min="6586" max="6586" width="15.5703125" style="1" customWidth="1"/>
    <col min="6587" max="6587" width="16.5703125" style="1" customWidth="1"/>
    <col min="6588" max="6588" width="17" style="1" customWidth="1"/>
    <col min="6589" max="6590" width="17.42578125" style="1" customWidth="1"/>
    <col min="6591" max="6592" width="16.5703125" style="1" customWidth="1"/>
    <col min="6593" max="6595" width="17.42578125" style="1" customWidth="1"/>
    <col min="6596" max="6597" width="16.5703125" style="1" customWidth="1"/>
    <col min="6598" max="6600" width="17.42578125" style="1" customWidth="1"/>
    <col min="6601" max="6602" width="16.5703125" style="1" customWidth="1"/>
    <col min="6603" max="6605" width="17.42578125" style="1" customWidth="1"/>
    <col min="6606" max="6606" width="15.5703125" style="1" customWidth="1"/>
    <col min="6607" max="6607" width="16.5703125" style="1" customWidth="1"/>
    <col min="6608" max="6609" width="17.42578125" style="1" customWidth="1"/>
    <col min="6610" max="6644" width="12.140625" style="1" customWidth="1"/>
    <col min="6645" max="6835" width="9.140625" style="1"/>
    <col min="6836" max="6836" width="34.85546875" style="1" customWidth="1"/>
    <col min="6837" max="6837" width="23.140625" style="1" customWidth="1"/>
    <col min="6838" max="6838" width="6.28515625" style="1" customWidth="1"/>
    <col min="6839" max="6839" width="51" style="1" customWidth="1"/>
    <col min="6840" max="6840" width="16.5703125" style="1" customWidth="1"/>
    <col min="6841" max="6841" width="12.85546875" style="1" customWidth="1"/>
    <col min="6842" max="6842" width="15.5703125" style="1" customWidth="1"/>
    <col min="6843" max="6843" width="16.5703125" style="1" customWidth="1"/>
    <col min="6844" max="6844" width="17" style="1" customWidth="1"/>
    <col min="6845" max="6846" width="17.42578125" style="1" customWidth="1"/>
    <col min="6847" max="6848" width="16.5703125" style="1" customWidth="1"/>
    <col min="6849" max="6851" width="17.42578125" style="1" customWidth="1"/>
    <col min="6852" max="6853" width="16.5703125" style="1" customWidth="1"/>
    <col min="6854" max="6856" width="17.42578125" style="1" customWidth="1"/>
    <col min="6857" max="6858" width="16.5703125" style="1" customWidth="1"/>
    <col min="6859" max="6861" width="17.42578125" style="1" customWidth="1"/>
    <col min="6862" max="6862" width="15.5703125" style="1" customWidth="1"/>
    <col min="6863" max="6863" width="16.5703125" style="1" customWidth="1"/>
    <col min="6864" max="6865" width="17.42578125" style="1" customWidth="1"/>
    <col min="6866" max="6900" width="12.140625" style="1" customWidth="1"/>
    <col min="6901" max="7091" width="9.140625" style="1"/>
    <col min="7092" max="7092" width="34.85546875" style="1" customWidth="1"/>
    <col min="7093" max="7093" width="23.140625" style="1" customWidth="1"/>
    <col min="7094" max="7094" width="6.28515625" style="1" customWidth="1"/>
    <col min="7095" max="7095" width="51" style="1" customWidth="1"/>
    <col min="7096" max="7096" width="16.5703125" style="1" customWidth="1"/>
    <col min="7097" max="7097" width="12.85546875" style="1" customWidth="1"/>
    <col min="7098" max="7098" width="15.5703125" style="1" customWidth="1"/>
    <col min="7099" max="7099" width="16.5703125" style="1" customWidth="1"/>
    <col min="7100" max="7100" width="17" style="1" customWidth="1"/>
    <col min="7101" max="7102" width="17.42578125" style="1" customWidth="1"/>
    <col min="7103" max="7104" width="16.5703125" style="1" customWidth="1"/>
    <col min="7105" max="7107" width="17.42578125" style="1" customWidth="1"/>
    <col min="7108" max="7109" width="16.5703125" style="1" customWidth="1"/>
    <col min="7110" max="7112" width="17.42578125" style="1" customWidth="1"/>
    <col min="7113" max="7114" width="16.5703125" style="1" customWidth="1"/>
    <col min="7115" max="7117" width="17.42578125" style="1" customWidth="1"/>
    <col min="7118" max="7118" width="15.5703125" style="1" customWidth="1"/>
    <col min="7119" max="7119" width="16.5703125" style="1" customWidth="1"/>
    <col min="7120" max="7121" width="17.42578125" style="1" customWidth="1"/>
    <col min="7122" max="7156" width="12.140625" style="1" customWidth="1"/>
    <col min="7157" max="7347" width="9.140625" style="1"/>
    <col min="7348" max="7348" width="34.85546875" style="1" customWidth="1"/>
    <col min="7349" max="7349" width="23.140625" style="1" customWidth="1"/>
    <col min="7350" max="7350" width="6.28515625" style="1" customWidth="1"/>
    <col min="7351" max="7351" width="51" style="1" customWidth="1"/>
    <col min="7352" max="7352" width="16.5703125" style="1" customWidth="1"/>
    <col min="7353" max="7353" width="12.85546875" style="1" customWidth="1"/>
    <col min="7354" max="7354" width="15.5703125" style="1" customWidth="1"/>
    <col min="7355" max="7355" width="16.5703125" style="1" customWidth="1"/>
    <col min="7356" max="7356" width="17" style="1" customWidth="1"/>
    <col min="7357" max="7358" width="17.42578125" style="1" customWidth="1"/>
    <col min="7359" max="7360" width="16.5703125" style="1" customWidth="1"/>
    <col min="7361" max="7363" width="17.42578125" style="1" customWidth="1"/>
    <col min="7364" max="7365" width="16.5703125" style="1" customWidth="1"/>
    <col min="7366" max="7368" width="17.42578125" style="1" customWidth="1"/>
    <col min="7369" max="7370" width="16.5703125" style="1" customWidth="1"/>
    <col min="7371" max="7373" width="17.42578125" style="1" customWidth="1"/>
    <col min="7374" max="7374" width="15.5703125" style="1" customWidth="1"/>
    <col min="7375" max="7375" width="16.5703125" style="1" customWidth="1"/>
    <col min="7376" max="7377" width="17.42578125" style="1" customWidth="1"/>
    <col min="7378" max="7412" width="12.140625" style="1" customWidth="1"/>
    <col min="7413" max="7603" width="9.140625" style="1"/>
    <col min="7604" max="7604" width="34.85546875" style="1" customWidth="1"/>
    <col min="7605" max="7605" width="23.140625" style="1" customWidth="1"/>
    <col min="7606" max="7606" width="6.28515625" style="1" customWidth="1"/>
    <col min="7607" max="7607" width="51" style="1" customWidth="1"/>
    <col min="7608" max="7608" width="16.5703125" style="1" customWidth="1"/>
    <col min="7609" max="7609" width="12.85546875" style="1" customWidth="1"/>
    <col min="7610" max="7610" width="15.5703125" style="1" customWidth="1"/>
    <col min="7611" max="7611" width="16.5703125" style="1" customWidth="1"/>
    <col min="7612" max="7612" width="17" style="1" customWidth="1"/>
    <col min="7613" max="7614" width="17.42578125" style="1" customWidth="1"/>
    <col min="7615" max="7616" width="16.5703125" style="1" customWidth="1"/>
    <col min="7617" max="7619" width="17.42578125" style="1" customWidth="1"/>
    <col min="7620" max="7621" width="16.5703125" style="1" customWidth="1"/>
    <col min="7622" max="7624" width="17.42578125" style="1" customWidth="1"/>
    <col min="7625" max="7626" width="16.5703125" style="1" customWidth="1"/>
    <col min="7627" max="7629" width="17.42578125" style="1" customWidth="1"/>
    <col min="7630" max="7630" width="15.5703125" style="1" customWidth="1"/>
    <col min="7631" max="7631" width="16.5703125" style="1" customWidth="1"/>
    <col min="7632" max="7633" width="17.42578125" style="1" customWidth="1"/>
    <col min="7634" max="7668" width="12.140625" style="1" customWidth="1"/>
    <col min="7669" max="7859" width="9.140625" style="1"/>
    <col min="7860" max="7860" width="34.85546875" style="1" customWidth="1"/>
    <col min="7861" max="7861" width="23.140625" style="1" customWidth="1"/>
    <col min="7862" max="7862" width="6.28515625" style="1" customWidth="1"/>
    <col min="7863" max="7863" width="51" style="1" customWidth="1"/>
    <col min="7864" max="7864" width="16.5703125" style="1" customWidth="1"/>
    <col min="7865" max="7865" width="12.85546875" style="1" customWidth="1"/>
    <col min="7866" max="7866" width="15.5703125" style="1" customWidth="1"/>
    <col min="7867" max="7867" width="16.5703125" style="1" customWidth="1"/>
    <col min="7868" max="7868" width="17" style="1" customWidth="1"/>
    <col min="7869" max="7870" width="17.42578125" style="1" customWidth="1"/>
    <col min="7871" max="7872" width="16.5703125" style="1" customWidth="1"/>
    <col min="7873" max="7875" width="17.42578125" style="1" customWidth="1"/>
    <col min="7876" max="7877" width="16.5703125" style="1" customWidth="1"/>
    <col min="7878" max="7880" width="17.42578125" style="1" customWidth="1"/>
    <col min="7881" max="7882" width="16.5703125" style="1" customWidth="1"/>
    <col min="7883" max="7885" width="17.42578125" style="1" customWidth="1"/>
    <col min="7886" max="7886" width="15.5703125" style="1" customWidth="1"/>
    <col min="7887" max="7887" width="16.5703125" style="1" customWidth="1"/>
    <col min="7888" max="7889" width="17.42578125" style="1" customWidth="1"/>
    <col min="7890" max="7924" width="12.140625" style="1" customWidth="1"/>
    <col min="7925" max="8115" width="9.140625" style="1"/>
    <col min="8116" max="8116" width="34.85546875" style="1" customWidth="1"/>
    <col min="8117" max="8117" width="23.140625" style="1" customWidth="1"/>
    <col min="8118" max="8118" width="6.28515625" style="1" customWidth="1"/>
    <col min="8119" max="8119" width="51" style="1" customWidth="1"/>
    <col min="8120" max="8120" width="16.5703125" style="1" customWidth="1"/>
    <col min="8121" max="8121" width="12.85546875" style="1" customWidth="1"/>
    <col min="8122" max="8122" width="15.5703125" style="1" customWidth="1"/>
    <col min="8123" max="8123" width="16.5703125" style="1" customWidth="1"/>
    <col min="8124" max="8124" width="17" style="1" customWidth="1"/>
    <col min="8125" max="8126" width="17.42578125" style="1" customWidth="1"/>
    <col min="8127" max="8128" width="16.5703125" style="1" customWidth="1"/>
    <col min="8129" max="8131" width="17.42578125" style="1" customWidth="1"/>
    <col min="8132" max="8133" width="16.5703125" style="1" customWidth="1"/>
    <col min="8134" max="8136" width="17.42578125" style="1" customWidth="1"/>
    <col min="8137" max="8138" width="16.5703125" style="1" customWidth="1"/>
    <col min="8139" max="8141" width="17.42578125" style="1" customWidth="1"/>
    <col min="8142" max="8142" width="15.5703125" style="1" customWidth="1"/>
    <col min="8143" max="8143" width="16.5703125" style="1" customWidth="1"/>
    <col min="8144" max="8145" width="17.42578125" style="1" customWidth="1"/>
    <col min="8146" max="8180" width="12.140625" style="1" customWidth="1"/>
    <col min="8181" max="8371" width="9.140625" style="1"/>
    <col min="8372" max="8372" width="34.85546875" style="1" customWidth="1"/>
    <col min="8373" max="8373" width="23.140625" style="1" customWidth="1"/>
    <col min="8374" max="8374" width="6.28515625" style="1" customWidth="1"/>
    <col min="8375" max="8375" width="51" style="1" customWidth="1"/>
    <col min="8376" max="8376" width="16.5703125" style="1" customWidth="1"/>
    <col min="8377" max="8377" width="12.85546875" style="1" customWidth="1"/>
    <col min="8378" max="8378" width="15.5703125" style="1" customWidth="1"/>
    <col min="8379" max="8379" width="16.5703125" style="1" customWidth="1"/>
    <col min="8380" max="8380" width="17" style="1" customWidth="1"/>
    <col min="8381" max="8382" width="17.42578125" style="1" customWidth="1"/>
    <col min="8383" max="8384" width="16.5703125" style="1" customWidth="1"/>
    <col min="8385" max="8387" width="17.42578125" style="1" customWidth="1"/>
    <col min="8388" max="8389" width="16.5703125" style="1" customWidth="1"/>
    <col min="8390" max="8392" width="17.42578125" style="1" customWidth="1"/>
    <col min="8393" max="8394" width="16.5703125" style="1" customWidth="1"/>
    <col min="8395" max="8397" width="17.42578125" style="1" customWidth="1"/>
    <col min="8398" max="8398" width="15.5703125" style="1" customWidth="1"/>
    <col min="8399" max="8399" width="16.5703125" style="1" customWidth="1"/>
    <col min="8400" max="8401" width="17.42578125" style="1" customWidth="1"/>
    <col min="8402" max="8436" width="12.140625" style="1" customWidth="1"/>
    <col min="8437" max="8627" width="9.140625" style="1"/>
    <col min="8628" max="8628" width="34.85546875" style="1" customWidth="1"/>
    <col min="8629" max="8629" width="23.140625" style="1" customWidth="1"/>
    <col min="8630" max="8630" width="6.28515625" style="1" customWidth="1"/>
    <col min="8631" max="8631" width="51" style="1" customWidth="1"/>
    <col min="8632" max="8632" width="16.5703125" style="1" customWidth="1"/>
    <col min="8633" max="8633" width="12.85546875" style="1" customWidth="1"/>
    <col min="8634" max="8634" width="15.5703125" style="1" customWidth="1"/>
    <col min="8635" max="8635" width="16.5703125" style="1" customWidth="1"/>
    <col min="8636" max="8636" width="17" style="1" customWidth="1"/>
    <col min="8637" max="8638" width="17.42578125" style="1" customWidth="1"/>
    <col min="8639" max="8640" width="16.5703125" style="1" customWidth="1"/>
    <col min="8641" max="8643" width="17.42578125" style="1" customWidth="1"/>
    <col min="8644" max="8645" width="16.5703125" style="1" customWidth="1"/>
    <col min="8646" max="8648" width="17.42578125" style="1" customWidth="1"/>
    <col min="8649" max="8650" width="16.5703125" style="1" customWidth="1"/>
    <col min="8651" max="8653" width="17.42578125" style="1" customWidth="1"/>
    <col min="8654" max="8654" width="15.5703125" style="1" customWidth="1"/>
    <col min="8655" max="8655" width="16.5703125" style="1" customWidth="1"/>
    <col min="8656" max="8657" width="17.42578125" style="1" customWidth="1"/>
    <col min="8658" max="8692" width="12.140625" style="1" customWidth="1"/>
    <col min="8693" max="8883" width="9.140625" style="1"/>
    <col min="8884" max="8884" width="34.85546875" style="1" customWidth="1"/>
    <col min="8885" max="8885" width="23.140625" style="1" customWidth="1"/>
    <col min="8886" max="8886" width="6.28515625" style="1" customWidth="1"/>
    <col min="8887" max="8887" width="51" style="1" customWidth="1"/>
    <col min="8888" max="8888" width="16.5703125" style="1" customWidth="1"/>
    <col min="8889" max="8889" width="12.85546875" style="1" customWidth="1"/>
    <col min="8890" max="8890" width="15.5703125" style="1" customWidth="1"/>
    <col min="8891" max="8891" width="16.5703125" style="1" customWidth="1"/>
    <col min="8892" max="8892" width="17" style="1" customWidth="1"/>
    <col min="8893" max="8894" width="17.42578125" style="1" customWidth="1"/>
    <col min="8895" max="8896" width="16.5703125" style="1" customWidth="1"/>
    <col min="8897" max="8899" width="17.42578125" style="1" customWidth="1"/>
    <col min="8900" max="8901" width="16.5703125" style="1" customWidth="1"/>
    <col min="8902" max="8904" width="17.42578125" style="1" customWidth="1"/>
    <col min="8905" max="8906" width="16.5703125" style="1" customWidth="1"/>
    <col min="8907" max="8909" width="17.42578125" style="1" customWidth="1"/>
    <col min="8910" max="8910" width="15.5703125" style="1" customWidth="1"/>
    <col min="8911" max="8911" width="16.5703125" style="1" customWidth="1"/>
    <col min="8912" max="8913" width="17.42578125" style="1" customWidth="1"/>
    <col min="8914" max="8948" width="12.140625" style="1" customWidth="1"/>
    <col min="8949" max="9139" width="9.140625" style="1"/>
    <col min="9140" max="9140" width="34.85546875" style="1" customWidth="1"/>
    <col min="9141" max="9141" width="23.140625" style="1" customWidth="1"/>
    <col min="9142" max="9142" width="6.28515625" style="1" customWidth="1"/>
    <col min="9143" max="9143" width="51" style="1" customWidth="1"/>
    <col min="9144" max="9144" width="16.5703125" style="1" customWidth="1"/>
    <col min="9145" max="9145" width="12.85546875" style="1" customWidth="1"/>
    <col min="9146" max="9146" width="15.5703125" style="1" customWidth="1"/>
    <col min="9147" max="9147" width="16.5703125" style="1" customWidth="1"/>
    <col min="9148" max="9148" width="17" style="1" customWidth="1"/>
    <col min="9149" max="9150" width="17.42578125" style="1" customWidth="1"/>
    <col min="9151" max="9152" width="16.5703125" style="1" customWidth="1"/>
    <col min="9153" max="9155" width="17.42578125" style="1" customWidth="1"/>
    <col min="9156" max="9157" width="16.5703125" style="1" customWidth="1"/>
    <col min="9158" max="9160" width="17.42578125" style="1" customWidth="1"/>
    <col min="9161" max="9162" width="16.5703125" style="1" customWidth="1"/>
    <col min="9163" max="9165" width="17.42578125" style="1" customWidth="1"/>
    <col min="9166" max="9166" width="15.5703125" style="1" customWidth="1"/>
    <col min="9167" max="9167" width="16.5703125" style="1" customWidth="1"/>
    <col min="9168" max="9169" width="17.42578125" style="1" customWidth="1"/>
    <col min="9170" max="9204" width="12.140625" style="1" customWidth="1"/>
    <col min="9205" max="9395" width="9.140625" style="1"/>
    <col min="9396" max="9396" width="34.85546875" style="1" customWidth="1"/>
    <col min="9397" max="9397" width="23.140625" style="1" customWidth="1"/>
    <col min="9398" max="9398" width="6.28515625" style="1" customWidth="1"/>
    <col min="9399" max="9399" width="51" style="1" customWidth="1"/>
    <col min="9400" max="9400" width="16.5703125" style="1" customWidth="1"/>
    <col min="9401" max="9401" width="12.85546875" style="1" customWidth="1"/>
    <col min="9402" max="9402" width="15.5703125" style="1" customWidth="1"/>
    <col min="9403" max="9403" width="16.5703125" style="1" customWidth="1"/>
    <col min="9404" max="9404" width="17" style="1" customWidth="1"/>
    <col min="9405" max="9406" width="17.42578125" style="1" customWidth="1"/>
    <col min="9407" max="9408" width="16.5703125" style="1" customWidth="1"/>
    <col min="9409" max="9411" width="17.42578125" style="1" customWidth="1"/>
    <col min="9412" max="9413" width="16.5703125" style="1" customWidth="1"/>
    <col min="9414" max="9416" width="17.42578125" style="1" customWidth="1"/>
    <col min="9417" max="9418" width="16.5703125" style="1" customWidth="1"/>
    <col min="9419" max="9421" width="17.42578125" style="1" customWidth="1"/>
    <col min="9422" max="9422" width="15.5703125" style="1" customWidth="1"/>
    <col min="9423" max="9423" width="16.5703125" style="1" customWidth="1"/>
    <col min="9424" max="9425" width="17.42578125" style="1" customWidth="1"/>
    <col min="9426" max="9460" width="12.140625" style="1" customWidth="1"/>
    <col min="9461" max="9651" width="9.140625" style="1"/>
    <col min="9652" max="9652" width="34.85546875" style="1" customWidth="1"/>
    <col min="9653" max="9653" width="23.140625" style="1" customWidth="1"/>
    <col min="9654" max="9654" width="6.28515625" style="1" customWidth="1"/>
    <col min="9655" max="9655" width="51" style="1" customWidth="1"/>
    <col min="9656" max="9656" width="16.5703125" style="1" customWidth="1"/>
    <col min="9657" max="9657" width="12.85546875" style="1" customWidth="1"/>
    <col min="9658" max="9658" width="15.5703125" style="1" customWidth="1"/>
    <col min="9659" max="9659" width="16.5703125" style="1" customWidth="1"/>
    <col min="9660" max="9660" width="17" style="1" customWidth="1"/>
    <col min="9661" max="9662" width="17.42578125" style="1" customWidth="1"/>
    <col min="9663" max="9664" width="16.5703125" style="1" customWidth="1"/>
    <col min="9665" max="9667" width="17.42578125" style="1" customWidth="1"/>
    <col min="9668" max="9669" width="16.5703125" style="1" customWidth="1"/>
    <col min="9670" max="9672" width="17.42578125" style="1" customWidth="1"/>
    <col min="9673" max="9674" width="16.5703125" style="1" customWidth="1"/>
    <col min="9675" max="9677" width="17.42578125" style="1" customWidth="1"/>
    <col min="9678" max="9678" width="15.5703125" style="1" customWidth="1"/>
    <col min="9679" max="9679" width="16.5703125" style="1" customWidth="1"/>
    <col min="9680" max="9681" width="17.42578125" style="1" customWidth="1"/>
    <col min="9682" max="9716" width="12.140625" style="1" customWidth="1"/>
    <col min="9717" max="9907" width="9.140625" style="1"/>
    <col min="9908" max="9908" width="34.85546875" style="1" customWidth="1"/>
    <col min="9909" max="9909" width="23.140625" style="1" customWidth="1"/>
    <col min="9910" max="9910" width="6.28515625" style="1" customWidth="1"/>
    <col min="9911" max="9911" width="51" style="1" customWidth="1"/>
    <col min="9912" max="9912" width="16.5703125" style="1" customWidth="1"/>
    <col min="9913" max="9913" width="12.85546875" style="1" customWidth="1"/>
    <col min="9914" max="9914" width="15.5703125" style="1" customWidth="1"/>
    <col min="9915" max="9915" width="16.5703125" style="1" customWidth="1"/>
    <col min="9916" max="9916" width="17" style="1" customWidth="1"/>
    <col min="9917" max="9918" width="17.42578125" style="1" customWidth="1"/>
    <col min="9919" max="9920" width="16.5703125" style="1" customWidth="1"/>
    <col min="9921" max="9923" width="17.42578125" style="1" customWidth="1"/>
    <col min="9924" max="9925" width="16.5703125" style="1" customWidth="1"/>
    <col min="9926" max="9928" width="17.42578125" style="1" customWidth="1"/>
    <col min="9929" max="9930" width="16.5703125" style="1" customWidth="1"/>
    <col min="9931" max="9933" width="17.42578125" style="1" customWidth="1"/>
    <col min="9934" max="9934" width="15.5703125" style="1" customWidth="1"/>
    <col min="9935" max="9935" width="16.5703125" style="1" customWidth="1"/>
    <col min="9936" max="9937" width="17.42578125" style="1" customWidth="1"/>
    <col min="9938" max="9972" width="12.140625" style="1" customWidth="1"/>
    <col min="9973" max="10163" width="9.140625" style="1"/>
    <col min="10164" max="10164" width="34.85546875" style="1" customWidth="1"/>
    <col min="10165" max="10165" width="23.140625" style="1" customWidth="1"/>
    <col min="10166" max="10166" width="6.28515625" style="1" customWidth="1"/>
    <col min="10167" max="10167" width="51" style="1" customWidth="1"/>
    <col min="10168" max="10168" width="16.5703125" style="1" customWidth="1"/>
    <col min="10169" max="10169" width="12.85546875" style="1" customWidth="1"/>
    <col min="10170" max="10170" width="15.5703125" style="1" customWidth="1"/>
    <col min="10171" max="10171" width="16.5703125" style="1" customWidth="1"/>
    <col min="10172" max="10172" width="17" style="1" customWidth="1"/>
    <col min="10173" max="10174" width="17.42578125" style="1" customWidth="1"/>
    <col min="10175" max="10176" width="16.5703125" style="1" customWidth="1"/>
    <col min="10177" max="10179" width="17.42578125" style="1" customWidth="1"/>
    <col min="10180" max="10181" width="16.5703125" style="1" customWidth="1"/>
    <col min="10182" max="10184" width="17.42578125" style="1" customWidth="1"/>
    <col min="10185" max="10186" width="16.5703125" style="1" customWidth="1"/>
    <col min="10187" max="10189" width="17.42578125" style="1" customWidth="1"/>
    <col min="10190" max="10190" width="15.5703125" style="1" customWidth="1"/>
    <col min="10191" max="10191" width="16.5703125" style="1" customWidth="1"/>
    <col min="10192" max="10193" width="17.42578125" style="1" customWidth="1"/>
    <col min="10194" max="10228" width="12.140625" style="1" customWidth="1"/>
    <col min="10229" max="10419" width="9.140625" style="1"/>
    <col min="10420" max="10420" width="34.85546875" style="1" customWidth="1"/>
    <col min="10421" max="10421" width="23.140625" style="1" customWidth="1"/>
    <col min="10422" max="10422" width="6.28515625" style="1" customWidth="1"/>
    <col min="10423" max="10423" width="51" style="1" customWidth="1"/>
    <col min="10424" max="10424" width="16.5703125" style="1" customWidth="1"/>
    <col min="10425" max="10425" width="12.85546875" style="1" customWidth="1"/>
    <col min="10426" max="10426" width="15.5703125" style="1" customWidth="1"/>
    <col min="10427" max="10427" width="16.5703125" style="1" customWidth="1"/>
    <col min="10428" max="10428" width="17" style="1" customWidth="1"/>
    <col min="10429" max="10430" width="17.42578125" style="1" customWidth="1"/>
    <col min="10431" max="10432" width="16.5703125" style="1" customWidth="1"/>
    <col min="10433" max="10435" width="17.42578125" style="1" customWidth="1"/>
    <col min="10436" max="10437" width="16.5703125" style="1" customWidth="1"/>
    <col min="10438" max="10440" width="17.42578125" style="1" customWidth="1"/>
    <col min="10441" max="10442" width="16.5703125" style="1" customWidth="1"/>
    <col min="10443" max="10445" width="17.42578125" style="1" customWidth="1"/>
    <col min="10446" max="10446" width="15.5703125" style="1" customWidth="1"/>
    <col min="10447" max="10447" width="16.5703125" style="1" customWidth="1"/>
    <col min="10448" max="10449" width="17.42578125" style="1" customWidth="1"/>
    <col min="10450" max="10484" width="12.140625" style="1" customWidth="1"/>
    <col min="10485" max="10675" width="9.140625" style="1"/>
    <col min="10676" max="10676" width="34.85546875" style="1" customWidth="1"/>
    <col min="10677" max="10677" width="23.140625" style="1" customWidth="1"/>
    <col min="10678" max="10678" width="6.28515625" style="1" customWidth="1"/>
    <col min="10679" max="10679" width="51" style="1" customWidth="1"/>
    <col min="10680" max="10680" width="16.5703125" style="1" customWidth="1"/>
    <col min="10681" max="10681" width="12.85546875" style="1" customWidth="1"/>
    <col min="10682" max="10682" width="15.5703125" style="1" customWidth="1"/>
    <col min="10683" max="10683" width="16.5703125" style="1" customWidth="1"/>
    <col min="10684" max="10684" width="17" style="1" customWidth="1"/>
    <col min="10685" max="10686" width="17.42578125" style="1" customWidth="1"/>
    <col min="10687" max="10688" width="16.5703125" style="1" customWidth="1"/>
    <col min="10689" max="10691" width="17.42578125" style="1" customWidth="1"/>
    <col min="10692" max="10693" width="16.5703125" style="1" customWidth="1"/>
    <col min="10694" max="10696" width="17.42578125" style="1" customWidth="1"/>
    <col min="10697" max="10698" width="16.5703125" style="1" customWidth="1"/>
    <col min="10699" max="10701" width="17.42578125" style="1" customWidth="1"/>
    <col min="10702" max="10702" width="15.5703125" style="1" customWidth="1"/>
    <col min="10703" max="10703" width="16.5703125" style="1" customWidth="1"/>
    <col min="10704" max="10705" width="17.42578125" style="1" customWidth="1"/>
    <col min="10706" max="10740" width="12.140625" style="1" customWidth="1"/>
    <col min="10741" max="10931" width="9.140625" style="1"/>
    <col min="10932" max="10932" width="34.85546875" style="1" customWidth="1"/>
    <col min="10933" max="10933" width="23.140625" style="1" customWidth="1"/>
    <col min="10934" max="10934" width="6.28515625" style="1" customWidth="1"/>
    <col min="10935" max="10935" width="51" style="1" customWidth="1"/>
    <col min="10936" max="10936" width="16.5703125" style="1" customWidth="1"/>
    <col min="10937" max="10937" width="12.85546875" style="1" customWidth="1"/>
    <col min="10938" max="10938" width="15.5703125" style="1" customWidth="1"/>
    <col min="10939" max="10939" width="16.5703125" style="1" customWidth="1"/>
    <col min="10940" max="10940" width="17" style="1" customWidth="1"/>
    <col min="10941" max="10942" width="17.42578125" style="1" customWidth="1"/>
    <col min="10943" max="10944" width="16.5703125" style="1" customWidth="1"/>
    <col min="10945" max="10947" width="17.42578125" style="1" customWidth="1"/>
    <col min="10948" max="10949" width="16.5703125" style="1" customWidth="1"/>
    <col min="10950" max="10952" width="17.42578125" style="1" customWidth="1"/>
    <col min="10953" max="10954" width="16.5703125" style="1" customWidth="1"/>
    <col min="10955" max="10957" width="17.42578125" style="1" customWidth="1"/>
    <col min="10958" max="10958" width="15.5703125" style="1" customWidth="1"/>
    <col min="10959" max="10959" width="16.5703125" style="1" customWidth="1"/>
    <col min="10960" max="10961" width="17.42578125" style="1" customWidth="1"/>
    <col min="10962" max="10996" width="12.140625" style="1" customWidth="1"/>
    <col min="10997" max="11187" width="9.140625" style="1"/>
    <col min="11188" max="11188" width="34.85546875" style="1" customWidth="1"/>
    <col min="11189" max="11189" width="23.140625" style="1" customWidth="1"/>
    <col min="11190" max="11190" width="6.28515625" style="1" customWidth="1"/>
    <col min="11191" max="11191" width="51" style="1" customWidth="1"/>
    <col min="11192" max="11192" width="16.5703125" style="1" customWidth="1"/>
    <col min="11193" max="11193" width="12.85546875" style="1" customWidth="1"/>
    <col min="11194" max="11194" width="15.5703125" style="1" customWidth="1"/>
    <col min="11195" max="11195" width="16.5703125" style="1" customWidth="1"/>
    <col min="11196" max="11196" width="17" style="1" customWidth="1"/>
    <col min="11197" max="11198" width="17.42578125" style="1" customWidth="1"/>
    <col min="11199" max="11200" width="16.5703125" style="1" customWidth="1"/>
    <col min="11201" max="11203" width="17.42578125" style="1" customWidth="1"/>
    <col min="11204" max="11205" width="16.5703125" style="1" customWidth="1"/>
    <col min="11206" max="11208" width="17.42578125" style="1" customWidth="1"/>
    <col min="11209" max="11210" width="16.5703125" style="1" customWidth="1"/>
    <col min="11211" max="11213" width="17.42578125" style="1" customWidth="1"/>
    <col min="11214" max="11214" width="15.5703125" style="1" customWidth="1"/>
    <col min="11215" max="11215" width="16.5703125" style="1" customWidth="1"/>
    <col min="11216" max="11217" width="17.42578125" style="1" customWidth="1"/>
    <col min="11218" max="11252" width="12.140625" style="1" customWidth="1"/>
    <col min="11253" max="11443" width="9.140625" style="1"/>
    <col min="11444" max="11444" width="34.85546875" style="1" customWidth="1"/>
    <col min="11445" max="11445" width="23.140625" style="1" customWidth="1"/>
    <col min="11446" max="11446" width="6.28515625" style="1" customWidth="1"/>
    <col min="11447" max="11447" width="51" style="1" customWidth="1"/>
    <col min="11448" max="11448" width="16.5703125" style="1" customWidth="1"/>
    <col min="11449" max="11449" width="12.85546875" style="1" customWidth="1"/>
    <col min="11450" max="11450" width="15.5703125" style="1" customWidth="1"/>
    <col min="11451" max="11451" width="16.5703125" style="1" customWidth="1"/>
    <col min="11452" max="11452" width="17" style="1" customWidth="1"/>
    <col min="11453" max="11454" width="17.42578125" style="1" customWidth="1"/>
    <col min="11455" max="11456" width="16.5703125" style="1" customWidth="1"/>
    <col min="11457" max="11459" width="17.42578125" style="1" customWidth="1"/>
    <col min="11460" max="11461" width="16.5703125" style="1" customWidth="1"/>
    <col min="11462" max="11464" width="17.42578125" style="1" customWidth="1"/>
    <col min="11465" max="11466" width="16.5703125" style="1" customWidth="1"/>
    <col min="11467" max="11469" width="17.42578125" style="1" customWidth="1"/>
    <col min="11470" max="11470" width="15.5703125" style="1" customWidth="1"/>
    <col min="11471" max="11471" width="16.5703125" style="1" customWidth="1"/>
    <col min="11472" max="11473" width="17.42578125" style="1" customWidth="1"/>
    <col min="11474" max="11508" width="12.140625" style="1" customWidth="1"/>
    <col min="11509" max="11699" width="9.140625" style="1"/>
    <col min="11700" max="11700" width="34.85546875" style="1" customWidth="1"/>
    <col min="11701" max="11701" width="23.140625" style="1" customWidth="1"/>
    <col min="11702" max="11702" width="6.28515625" style="1" customWidth="1"/>
    <col min="11703" max="11703" width="51" style="1" customWidth="1"/>
    <col min="11704" max="11704" width="16.5703125" style="1" customWidth="1"/>
    <col min="11705" max="11705" width="12.85546875" style="1" customWidth="1"/>
    <col min="11706" max="11706" width="15.5703125" style="1" customWidth="1"/>
    <col min="11707" max="11707" width="16.5703125" style="1" customWidth="1"/>
    <col min="11708" max="11708" width="17" style="1" customWidth="1"/>
    <col min="11709" max="11710" width="17.42578125" style="1" customWidth="1"/>
    <col min="11711" max="11712" width="16.5703125" style="1" customWidth="1"/>
    <col min="11713" max="11715" width="17.42578125" style="1" customWidth="1"/>
    <col min="11716" max="11717" width="16.5703125" style="1" customWidth="1"/>
    <col min="11718" max="11720" width="17.42578125" style="1" customWidth="1"/>
    <col min="11721" max="11722" width="16.5703125" style="1" customWidth="1"/>
    <col min="11723" max="11725" width="17.42578125" style="1" customWidth="1"/>
    <col min="11726" max="11726" width="15.5703125" style="1" customWidth="1"/>
    <col min="11727" max="11727" width="16.5703125" style="1" customWidth="1"/>
    <col min="11728" max="11729" width="17.42578125" style="1" customWidth="1"/>
    <col min="11730" max="11764" width="12.140625" style="1" customWidth="1"/>
    <col min="11765" max="11955" width="9.140625" style="1"/>
    <col min="11956" max="11956" width="34.85546875" style="1" customWidth="1"/>
    <col min="11957" max="11957" width="23.140625" style="1" customWidth="1"/>
    <col min="11958" max="11958" width="6.28515625" style="1" customWidth="1"/>
    <col min="11959" max="11959" width="51" style="1" customWidth="1"/>
    <col min="11960" max="11960" width="16.5703125" style="1" customWidth="1"/>
    <col min="11961" max="11961" width="12.85546875" style="1" customWidth="1"/>
    <col min="11962" max="11962" width="15.5703125" style="1" customWidth="1"/>
    <col min="11963" max="11963" width="16.5703125" style="1" customWidth="1"/>
    <col min="11964" max="11964" width="17" style="1" customWidth="1"/>
    <col min="11965" max="11966" width="17.42578125" style="1" customWidth="1"/>
    <col min="11967" max="11968" width="16.5703125" style="1" customWidth="1"/>
    <col min="11969" max="11971" width="17.42578125" style="1" customWidth="1"/>
    <col min="11972" max="11973" width="16.5703125" style="1" customWidth="1"/>
    <col min="11974" max="11976" width="17.42578125" style="1" customWidth="1"/>
    <col min="11977" max="11978" width="16.5703125" style="1" customWidth="1"/>
    <col min="11979" max="11981" width="17.42578125" style="1" customWidth="1"/>
    <col min="11982" max="11982" width="15.5703125" style="1" customWidth="1"/>
    <col min="11983" max="11983" width="16.5703125" style="1" customWidth="1"/>
    <col min="11984" max="11985" width="17.42578125" style="1" customWidth="1"/>
    <col min="11986" max="12020" width="12.140625" style="1" customWidth="1"/>
    <col min="12021" max="12211" width="9.140625" style="1"/>
    <col min="12212" max="12212" width="34.85546875" style="1" customWidth="1"/>
    <col min="12213" max="12213" width="23.140625" style="1" customWidth="1"/>
    <col min="12214" max="12214" width="6.28515625" style="1" customWidth="1"/>
    <col min="12215" max="12215" width="51" style="1" customWidth="1"/>
    <col min="12216" max="12216" width="16.5703125" style="1" customWidth="1"/>
    <col min="12217" max="12217" width="12.85546875" style="1" customWidth="1"/>
    <col min="12218" max="12218" width="15.5703125" style="1" customWidth="1"/>
    <col min="12219" max="12219" width="16.5703125" style="1" customWidth="1"/>
    <col min="12220" max="12220" width="17" style="1" customWidth="1"/>
    <col min="12221" max="12222" width="17.42578125" style="1" customWidth="1"/>
    <col min="12223" max="12224" width="16.5703125" style="1" customWidth="1"/>
    <col min="12225" max="12227" width="17.42578125" style="1" customWidth="1"/>
    <col min="12228" max="12229" width="16.5703125" style="1" customWidth="1"/>
    <col min="12230" max="12232" width="17.42578125" style="1" customWidth="1"/>
    <col min="12233" max="12234" width="16.5703125" style="1" customWidth="1"/>
    <col min="12235" max="12237" width="17.42578125" style="1" customWidth="1"/>
    <col min="12238" max="12238" width="15.5703125" style="1" customWidth="1"/>
    <col min="12239" max="12239" width="16.5703125" style="1" customWidth="1"/>
    <col min="12240" max="12241" width="17.42578125" style="1" customWidth="1"/>
    <col min="12242" max="12276" width="12.140625" style="1" customWidth="1"/>
    <col min="12277" max="12467" width="9.140625" style="1"/>
    <col min="12468" max="12468" width="34.85546875" style="1" customWidth="1"/>
    <col min="12469" max="12469" width="23.140625" style="1" customWidth="1"/>
    <col min="12470" max="12470" width="6.28515625" style="1" customWidth="1"/>
    <col min="12471" max="12471" width="51" style="1" customWidth="1"/>
    <col min="12472" max="12472" width="16.5703125" style="1" customWidth="1"/>
    <col min="12473" max="12473" width="12.85546875" style="1" customWidth="1"/>
    <col min="12474" max="12474" width="15.5703125" style="1" customWidth="1"/>
    <col min="12475" max="12475" width="16.5703125" style="1" customWidth="1"/>
    <col min="12476" max="12476" width="17" style="1" customWidth="1"/>
    <col min="12477" max="12478" width="17.42578125" style="1" customWidth="1"/>
    <col min="12479" max="12480" width="16.5703125" style="1" customWidth="1"/>
    <col min="12481" max="12483" width="17.42578125" style="1" customWidth="1"/>
    <col min="12484" max="12485" width="16.5703125" style="1" customWidth="1"/>
    <col min="12486" max="12488" width="17.42578125" style="1" customWidth="1"/>
    <col min="12489" max="12490" width="16.5703125" style="1" customWidth="1"/>
    <col min="12491" max="12493" width="17.42578125" style="1" customWidth="1"/>
    <col min="12494" max="12494" width="15.5703125" style="1" customWidth="1"/>
    <col min="12495" max="12495" width="16.5703125" style="1" customWidth="1"/>
    <col min="12496" max="12497" width="17.42578125" style="1" customWidth="1"/>
    <col min="12498" max="12532" width="12.140625" style="1" customWidth="1"/>
    <col min="12533" max="12723" width="9.140625" style="1"/>
    <col min="12724" max="12724" width="34.85546875" style="1" customWidth="1"/>
    <col min="12725" max="12725" width="23.140625" style="1" customWidth="1"/>
    <col min="12726" max="12726" width="6.28515625" style="1" customWidth="1"/>
    <col min="12727" max="12727" width="51" style="1" customWidth="1"/>
    <col min="12728" max="12728" width="16.5703125" style="1" customWidth="1"/>
    <col min="12729" max="12729" width="12.85546875" style="1" customWidth="1"/>
    <col min="12730" max="12730" width="15.5703125" style="1" customWidth="1"/>
    <col min="12731" max="12731" width="16.5703125" style="1" customWidth="1"/>
    <col min="12732" max="12732" width="17" style="1" customWidth="1"/>
    <col min="12733" max="12734" width="17.42578125" style="1" customWidth="1"/>
    <col min="12735" max="12736" width="16.5703125" style="1" customWidth="1"/>
    <col min="12737" max="12739" width="17.42578125" style="1" customWidth="1"/>
    <col min="12740" max="12741" width="16.5703125" style="1" customWidth="1"/>
    <col min="12742" max="12744" width="17.42578125" style="1" customWidth="1"/>
    <col min="12745" max="12746" width="16.5703125" style="1" customWidth="1"/>
    <col min="12747" max="12749" width="17.42578125" style="1" customWidth="1"/>
    <col min="12750" max="12750" width="15.5703125" style="1" customWidth="1"/>
    <col min="12751" max="12751" width="16.5703125" style="1" customWidth="1"/>
    <col min="12752" max="12753" width="17.42578125" style="1" customWidth="1"/>
    <col min="12754" max="12788" width="12.140625" style="1" customWidth="1"/>
    <col min="12789" max="12979" width="9.140625" style="1"/>
    <col min="12980" max="12980" width="34.85546875" style="1" customWidth="1"/>
    <col min="12981" max="12981" width="23.140625" style="1" customWidth="1"/>
    <col min="12982" max="12982" width="6.28515625" style="1" customWidth="1"/>
    <col min="12983" max="12983" width="51" style="1" customWidth="1"/>
    <col min="12984" max="12984" width="16.5703125" style="1" customWidth="1"/>
    <col min="12985" max="12985" width="12.85546875" style="1" customWidth="1"/>
    <col min="12986" max="12986" width="15.5703125" style="1" customWidth="1"/>
    <col min="12987" max="12987" width="16.5703125" style="1" customWidth="1"/>
    <col min="12988" max="12988" width="17" style="1" customWidth="1"/>
    <col min="12989" max="12990" width="17.42578125" style="1" customWidth="1"/>
    <col min="12991" max="12992" width="16.5703125" style="1" customWidth="1"/>
    <col min="12993" max="12995" width="17.42578125" style="1" customWidth="1"/>
    <col min="12996" max="12997" width="16.5703125" style="1" customWidth="1"/>
    <col min="12998" max="13000" width="17.42578125" style="1" customWidth="1"/>
    <col min="13001" max="13002" width="16.5703125" style="1" customWidth="1"/>
    <col min="13003" max="13005" width="17.42578125" style="1" customWidth="1"/>
    <col min="13006" max="13006" width="15.5703125" style="1" customWidth="1"/>
    <col min="13007" max="13007" width="16.5703125" style="1" customWidth="1"/>
    <col min="13008" max="13009" width="17.42578125" style="1" customWidth="1"/>
    <col min="13010" max="13044" width="12.140625" style="1" customWidth="1"/>
    <col min="13045" max="13235" width="9.140625" style="1"/>
    <col min="13236" max="13236" width="34.85546875" style="1" customWidth="1"/>
    <col min="13237" max="13237" width="23.140625" style="1" customWidth="1"/>
    <col min="13238" max="13238" width="6.28515625" style="1" customWidth="1"/>
    <col min="13239" max="13239" width="51" style="1" customWidth="1"/>
    <col min="13240" max="13240" width="16.5703125" style="1" customWidth="1"/>
    <col min="13241" max="13241" width="12.85546875" style="1" customWidth="1"/>
    <col min="13242" max="13242" width="15.5703125" style="1" customWidth="1"/>
    <col min="13243" max="13243" width="16.5703125" style="1" customWidth="1"/>
    <col min="13244" max="13244" width="17" style="1" customWidth="1"/>
    <col min="13245" max="13246" width="17.42578125" style="1" customWidth="1"/>
    <col min="13247" max="13248" width="16.5703125" style="1" customWidth="1"/>
    <col min="13249" max="13251" width="17.42578125" style="1" customWidth="1"/>
    <col min="13252" max="13253" width="16.5703125" style="1" customWidth="1"/>
    <col min="13254" max="13256" width="17.42578125" style="1" customWidth="1"/>
    <col min="13257" max="13258" width="16.5703125" style="1" customWidth="1"/>
    <col min="13259" max="13261" width="17.42578125" style="1" customWidth="1"/>
    <col min="13262" max="13262" width="15.5703125" style="1" customWidth="1"/>
    <col min="13263" max="13263" width="16.5703125" style="1" customWidth="1"/>
    <col min="13264" max="13265" width="17.42578125" style="1" customWidth="1"/>
    <col min="13266" max="13300" width="12.140625" style="1" customWidth="1"/>
    <col min="13301" max="13491" width="9.140625" style="1"/>
    <col min="13492" max="13492" width="34.85546875" style="1" customWidth="1"/>
    <col min="13493" max="13493" width="23.140625" style="1" customWidth="1"/>
    <col min="13494" max="13494" width="6.28515625" style="1" customWidth="1"/>
    <col min="13495" max="13495" width="51" style="1" customWidth="1"/>
    <col min="13496" max="13496" width="16.5703125" style="1" customWidth="1"/>
    <col min="13497" max="13497" width="12.85546875" style="1" customWidth="1"/>
    <col min="13498" max="13498" width="15.5703125" style="1" customWidth="1"/>
    <col min="13499" max="13499" width="16.5703125" style="1" customWidth="1"/>
    <col min="13500" max="13500" width="17" style="1" customWidth="1"/>
    <col min="13501" max="13502" width="17.42578125" style="1" customWidth="1"/>
    <col min="13503" max="13504" width="16.5703125" style="1" customWidth="1"/>
    <col min="13505" max="13507" width="17.42578125" style="1" customWidth="1"/>
    <col min="13508" max="13509" width="16.5703125" style="1" customWidth="1"/>
    <col min="13510" max="13512" width="17.42578125" style="1" customWidth="1"/>
    <col min="13513" max="13514" width="16.5703125" style="1" customWidth="1"/>
    <col min="13515" max="13517" width="17.42578125" style="1" customWidth="1"/>
    <col min="13518" max="13518" width="15.5703125" style="1" customWidth="1"/>
    <col min="13519" max="13519" width="16.5703125" style="1" customWidth="1"/>
    <col min="13520" max="13521" width="17.42578125" style="1" customWidth="1"/>
    <col min="13522" max="13556" width="12.140625" style="1" customWidth="1"/>
    <col min="13557" max="13747" width="9.140625" style="1"/>
    <col min="13748" max="13748" width="34.85546875" style="1" customWidth="1"/>
    <col min="13749" max="13749" width="23.140625" style="1" customWidth="1"/>
    <col min="13750" max="13750" width="6.28515625" style="1" customWidth="1"/>
    <col min="13751" max="13751" width="51" style="1" customWidth="1"/>
    <col min="13752" max="13752" width="16.5703125" style="1" customWidth="1"/>
    <col min="13753" max="13753" width="12.85546875" style="1" customWidth="1"/>
    <col min="13754" max="13754" width="15.5703125" style="1" customWidth="1"/>
    <col min="13755" max="13755" width="16.5703125" style="1" customWidth="1"/>
    <col min="13756" max="13756" width="17" style="1" customWidth="1"/>
    <col min="13757" max="13758" width="17.42578125" style="1" customWidth="1"/>
    <col min="13759" max="13760" width="16.5703125" style="1" customWidth="1"/>
    <col min="13761" max="13763" width="17.42578125" style="1" customWidth="1"/>
    <col min="13764" max="13765" width="16.5703125" style="1" customWidth="1"/>
    <col min="13766" max="13768" width="17.42578125" style="1" customWidth="1"/>
    <col min="13769" max="13770" width="16.5703125" style="1" customWidth="1"/>
    <col min="13771" max="13773" width="17.42578125" style="1" customWidth="1"/>
    <col min="13774" max="13774" width="15.5703125" style="1" customWidth="1"/>
    <col min="13775" max="13775" width="16.5703125" style="1" customWidth="1"/>
    <col min="13776" max="13777" width="17.42578125" style="1" customWidth="1"/>
    <col min="13778" max="13812" width="12.140625" style="1" customWidth="1"/>
    <col min="13813" max="14003" width="9.140625" style="1"/>
    <col min="14004" max="14004" width="34.85546875" style="1" customWidth="1"/>
    <col min="14005" max="14005" width="23.140625" style="1" customWidth="1"/>
    <col min="14006" max="14006" width="6.28515625" style="1" customWidth="1"/>
    <col min="14007" max="14007" width="51" style="1" customWidth="1"/>
    <col min="14008" max="14008" width="16.5703125" style="1" customWidth="1"/>
    <col min="14009" max="14009" width="12.85546875" style="1" customWidth="1"/>
    <col min="14010" max="14010" width="15.5703125" style="1" customWidth="1"/>
    <col min="14011" max="14011" width="16.5703125" style="1" customWidth="1"/>
    <col min="14012" max="14012" width="17" style="1" customWidth="1"/>
    <col min="14013" max="14014" width="17.42578125" style="1" customWidth="1"/>
    <col min="14015" max="14016" width="16.5703125" style="1" customWidth="1"/>
    <col min="14017" max="14019" width="17.42578125" style="1" customWidth="1"/>
    <col min="14020" max="14021" width="16.5703125" style="1" customWidth="1"/>
    <col min="14022" max="14024" width="17.42578125" style="1" customWidth="1"/>
    <col min="14025" max="14026" width="16.5703125" style="1" customWidth="1"/>
    <col min="14027" max="14029" width="17.42578125" style="1" customWidth="1"/>
    <col min="14030" max="14030" width="15.5703125" style="1" customWidth="1"/>
    <col min="14031" max="14031" width="16.5703125" style="1" customWidth="1"/>
    <col min="14032" max="14033" width="17.42578125" style="1" customWidth="1"/>
    <col min="14034" max="14068" width="12.140625" style="1" customWidth="1"/>
    <col min="14069" max="14259" width="9.140625" style="1"/>
    <col min="14260" max="14260" width="34.85546875" style="1" customWidth="1"/>
    <col min="14261" max="14261" width="23.140625" style="1" customWidth="1"/>
    <col min="14262" max="14262" width="6.28515625" style="1" customWidth="1"/>
    <col min="14263" max="14263" width="51" style="1" customWidth="1"/>
    <col min="14264" max="14264" width="16.5703125" style="1" customWidth="1"/>
    <col min="14265" max="14265" width="12.85546875" style="1" customWidth="1"/>
    <col min="14266" max="14266" width="15.5703125" style="1" customWidth="1"/>
    <col min="14267" max="14267" width="16.5703125" style="1" customWidth="1"/>
    <col min="14268" max="14268" width="17" style="1" customWidth="1"/>
    <col min="14269" max="14270" width="17.42578125" style="1" customWidth="1"/>
    <col min="14271" max="14272" width="16.5703125" style="1" customWidth="1"/>
    <col min="14273" max="14275" width="17.42578125" style="1" customWidth="1"/>
    <col min="14276" max="14277" width="16.5703125" style="1" customWidth="1"/>
    <col min="14278" max="14280" width="17.42578125" style="1" customWidth="1"/>
    <col min="14281" max="14282" width="16.5703125" style="1" customWidth="1"/>
    <col min="14283" max="14285" width="17.42578125" style="1" customWidth="1"/>
    <col min="14286" max="14286" width="15.5703125" style="1" customWidth="1"/>
    <col min="14287" max="14287" width="16.5703125" style="1" customWidth="1"/>
    <col min="14288" max="14289" width="17.42578125" style="1" customWidth="1"/>
    <col min="14290" max="14324" width="12.140625" style="1" customWidth="1"/>
    <col min="14325" max="14515" width="9.140625" style="1"/>
    <col min="14516" max="14516" width="34.85546875" style="1" customWidth="1"/>
    <col min="14517" max="14517" width="23.140625" style="1" customWidth="1"/>
    <col min="14518" max="14518" width="6.28515625" style="1" customWidth="1"/>
    <col min="14519" max="14519" width="51" style="1" customWidth="1"/>
    <col min="14520" max="14520" width="16.5703125" style="1" customWidth="1"/>
    <col min="14521" max="14521" width="12.85546875" style="1" customWidth="1"/>
    <col min="14522" max="14522" width="15.5703125" style="1" customWidth="1"/>
    <col min="14523" max="14523" width="16.5703125" style="1" customWidth="1"/>
    <col min="14524" max="14524" width="17" style="1" customWidth="1"/>
    <col min="14525" max="14526" width="17.42578125" style="1" customWidth="1"/>
    <col min="14527" max="14528" width="16.5703125" style="1" customWidth="1"/>
    <col min="14529" max="14531" width="17.42578125" style="1" customWidth="1"/>
    <col min="14532" max="14533" width="16.5703125" style="1" customWidth="1"/>
    <col min="14534" max="14536" width="17.42578125" style="1" customWidth="1"/>
    <col min="14537" max="14538" width="16.5703125" style="1" customWidth="1"/>
    <col min="14539" max="14541" width="17.42578125" style="1" customWidth="1"/>
    <col min="14542" max="14542" width="15.5703125" style="1" customWidth="1"/>
    <col min="14543" max="14543" width="16.5703125" style="1" customWidth="1"/>
    <col min="14544" max="14545" width="17.42578125" style="1" customWidth="1"/>
    <col min="14546" max="14580" width="12.140625" style="1" customWidth="1"/>
    <col min="14581" max="14771" width="9.140625" style="1"/>
    <col min="14772" max="14772" width="34.85546875" style="1" customWidth="1"/>
    <col min="14773" max="14773" width="23.140625" style="1" customWidth="1"/>
    <col min="14774" max="14774" width="6.28515625" style="1" customWidth="1"/>
    <col min="14775" max="14775" width="51" style="1" customWidth="1"/>
    <col min="14776" max="14776" width="16.5703125" style="1" customWidth="1"/>
    <col min="14777" max="14777" width="12.85546875" style="1" customWidth="1"/>
    <col min="14778" max="14778" width="15.5703125" style="1" customWidth="1"/>
    <col min="14779" max="14779" width="16.5703125" style="1" customWidth="1"/>
    <col min="14780" max="14780" width="17" style="1" customWidth="1"/>
    <col min="14781" max="14782" width="17.42578125" style="1" customWidth="1"/>
    <col min="14783" max="14784" width="16.5703125" style="1" customWidth="1"/>
    <col min="14785" max="14787" width="17.42578125" style="1" customWidth="1"/>
    <col min="14788" max="14789" width="16.5703125" style="1" customWidth="1"/>
    <col min="14790" max="14792" width="17.42578125" style="1" customWidth="1"/>
    <col min="14793" max="14794" width="16.5703125" style="1" customWidth="1"/>
    <col min="14795" max="14797" width="17.42578125" style="1" customWidth="1"/>
    <col min="14798" max="14798" width="15.5703125" style="1" customWidth="1"/>
    <col min="14799" max="14799" width="16.5703125" style="1" customWidth="1"/>
    <col min="14800" max="14801" width="17.42578125" style="1" customWidth="1"/>
    <col min="14802" max="14836" width="12.140625" style="1" customWidth="1"/>
    <col min="14837" max="15027" width="9.140625" style="1"/>
    <col min="15028" max="15028" width="34.85546875" style="1" customWidth="1"/>
    <col min="15029" max="15029" width="23.140625" style="1" customWidth="1"/>
    <col min="15030" max="15030" width="6.28515625" style="1" customWidth="1"/>
    <col min="15031" max="15031" width="51" style="1" customWidth="1"/>
    <col min="15032" max="15032" width="16.5703125" style="1" customWidth="1"/>
    <col min="15033" max="15033" width="12.85546875" style="1" customWidth="1"/>
    <col min="15034" max="15034" width="15.5703125" style="1" customWidth="1"/>
    <col min="15035" max="15035" width="16.5703125" style="1" customWidth="1"/>
    <col min="15036" max="15036" width="17" style="1" customWidth="1"/>
    <col min="15037" max="15038" width="17.42578125" style="1" customWidth="1"/>
    <col min="15039" max="15040" width="16.5703125" style="1" customWidth="1"/>
    <col min="15041" max="15043" width="17.42578125" style="1" customWidth="1"/>
    <col min="15044" max="15045" width="16.5703125" style="1" customWidth="1"/>
    <col min="15046" max="15048" width="17.42578125" style="1" customWidth="1"/>
    <col min="15049" max="15050" width="16.5703125" style="1" customWidth="1"/>
    <col min="15051" max="15053" width="17.42578125" style="1" customWidth="1"/>
    <col min="15054" max="15054" width="15.5703125" style="1" customWidth="1"/>
    <col min="15055" max="15055" width="16.5703125" style="1" customWidth="1"/>
    <col min="15056" max="15057" width="17.42578125" style="1" customWidth="1"/>
    <col min="15058" max="15092" width="12.140625" style="1" customWidth="1"/>
    <col min="15093" max="15283" width="9.140625" style="1"/>
    <col min="15284" max="15284" width="34.85546875" style="1" customWidth="1"/>
    <col min="15285" max="15285" width="23.140625" style="1" customWidth="1"/>
    <col min="15286" max="15286" width="6.28515625" style="1" customWidth="1"/>
    <col min="15287" max="15287" width="51" style="1" customWidth="1"/>
    <col min="15288" max="15288" width="16.5703125" style="1" customWidth="1"/>
    <col min="15289" max="15289" width="12.85546875" style="1" customWidth="1"/>
    <col min="15290" max="15290" width="15.5703125" style="1" customWidth="1"/>
    <col min="15291" max="15291" width="16.5703125" style="1" customWidth="1"/>
    <col min="15292" max="15292" width="17" style="1" customWidth="1"/>
    <col min="15293" max="15294" width="17.42578125" style="1" customWidth="1"/>
    <col min="15295" max="15296" width="16.5703125" style="1" customWidth="1"/>
    <col min="15297" max="15299" width="17.42578125" style="1" customWidth="1"/>
    <col min="15300" max="15301" width="16.5703125" style="1" customWidth="1"/>
    <col min="15302" max="15304" width="17.42578125" style="1" customWidth="1"/>
    <col min="15305" max="15306" width="16.5703125" style="1" customWidth="1"/>
    <col min="15307" max="15309" width="17.42578125" style="1" customWidth="1"/>
    <col min="15310" max="15310" width="15.5703125" style="1" customWidth="1"/>
    <col min="15311" max="15311" width="16.5703125" style="1" customWidth="1"/>
    <col min="15312" max="15313" width="17.42578125" style="1" customWidth="1"/>
    <col min="15314" max="15348" width="12.140625" style="1" customWidth="1"/>
    <col min="15349" max="15539" width="9.140625" style="1"/>
    <col min="15540" max="15540" width="34.85546875" style="1" customWidth="1"/>
    <col min="15541" max="15541" width="23.140625" style="1" customWidth="1"/>
    <col min="15542" max="15542" width="6.28515625" style="1" customWidth="1"/>
    <col min="15543" max="15543" width="51" style="1" customWidth="1"/>
    <col min="15544" max="15544" width="16.5703125" style="1" customWidth="1"/>
    <col min="15545" max="15545" width="12.85546875" style="1" customWidth="1"/>
    <col min="15546" max="15546" width="15.5703125" style="1" customWidth="1"/>
    <col min="15547" max="15547" width="16.5703125" style="1" customWidth="1"/>
    <col min="15548" max="15548" width="17" style="1" customWidth="1"/>
    <col min="15549" max="15550" width="17.42578125" style="1" customWidth="1"/>
    <col min="15551" max="15552" width="16.5703125" style="1" customWidth="1"/>
    <col min="15553" max="15555" width="17.42578125" style="1" customWidth="1"/>
    <col min="15556" max="15557" width="16.5703125" style="1" customWidth="1"/>
    <col min="15558" max="15560" width="17.42578125" style="1" customWidth="1"/>
    <col min="15561" max="15562" width="16.5703125" style="1" customWidth="1"/>
    <col min="15563" max="15565" width="17.42578125" style="1" customWidth="1"/>
    <col min="15566" max="15566" width="15.5703125" style="1" customWidth="1"/>
    <col min="15567" max="15567" width="16.5703125" style="1" customWidth="1"/>
    <col min="15568" max="15569" width="17.42578125" style="1" customWidth="1"/>
    <col min="15570" max="15604" width="12.140625" style="1" customWidth="1"/>
    <col min="15605" max="15795" width="9.140625" style="1"/>
    <col min="15796" max="15796" width="34.85546875" style="1" customWidth="1"/>
    <col min="15797" max="15797" width="23.140625" style="1" customWidth="1"/>
    <col min="15798" max="15798" width="6.28515625" style="1" customWidth="1"/>
    <col min="15799" max="15799" width="51" style="1" customWidth="1"/>
    <col min="15800" max="15800" width="16.5703125" style="1" customWidth="1"/>
    <col min="15801" max="15801" width="12.85546875" style="1" customWidth="1"/>
    <col min="15802" max="15802" width="15.5703125" style="1" customWidth="1"/>
    <col min="15803" max="15803" width="16.5703125" style="1" customWidth="1"/>
    <col min="15804" max="15804" width="17" style="1" customWidth="1"/>
    <col min="15805" max="15806" width="17.42578125" style="1" customWidth="1"/>
    <col min="15807" max="15808" width="16.5703125" style="1" customWidth="1"/>
    <col min="15809" max="15811" width="17.42578125" style="1" customWidth="1"/>
    <col min="15812" max="15813" width="16.5703125" style="1" customWidth="1"/>
    <col min="15814" max="15816" width="17.42578125" style="1" customWidth="1"/>
    <col min="15817" max="15818" width="16.5703125" style="1" customWidth="1"/>
    <col min="15819" max="15821" width="17.42578125" style="1" customWidth="1"/>
    <col min="15822" max="15822" width="15.5703125" style="1" customWidth="1"/>
    <col min="15823" max="15823" width="16.5703125" style="1" customWidth="1"/>
    <col min="15824" max="15825" width="17.42578125" style="1" customWidth="1"/>
    <col min="15826" max="15860" width="12.140625" style="1" customWidth="1"/>
    <col min="15861" max="16384" width="9.140625" style="1"/>
  </cols>
  <sheetData>
    <row r="1" spans="1:11">
      <c r="E1" s="1" t="s">
        <v>219</v>
      </c>
    </row>
    <row r="2" spans="1:11">
      <c r="E2" s="1" t="s">
        <v>218</v>
      </c>
    </row>
    <row r="4" spans="1:11">
      <c r="A4" s="1" t="s">
        <v>64</v>
      </c>
      <c r="E4" s="1" t="s">
        <v>108</v>
      </c>
      <c r="H4" s="1"/>
      <c r="I4" s="1"/>
      <c r="J4" s="18"/>
      <c r="K4" s="18"/>
    </row>
    <row r="5" spans="1:11">
      <c r="A5" s="1" t="s">
        <v>62</v>
      </c>
      <c r="E5" s="1" t="s">
        <v>217</v>
      </c>
      <c r="H5" s="1"/>
      <c r="I5" s="1"/>
      <c r="J5" s="18"/>
      <c r="K5" s="83"/>
    </row>
    <row r="6" spans="1:11">
      <c r="A6" s="1" t="s">
        <v>66</v>
      </c>
      <c r="H6" s="1"/>
      <c r="I6" s="1"/>
      <c r="J6" s="18"/>
      <c r="K6" s="83"/>
    </row>
    <row r="7" spans="1:11" ht="15" customHeight="1">
      <c r="A7" s="18"/>
      <c r="B7" s="124"/>
      <c r="C7" s="18"/>
      <c r="D7" s="18"/>
      <c r="E7" s="18"/>
      <c r="F7" s="18"/>
      <c r="G7" s="18"/>
      <c r="H7" s="1"/>
      <c r="I7" s="1"/>
      <c r="J7" s="18"/>
      <c r="K7" s="83"/>
    </row>
    <row r="8" spans="1:11" ht="15" customHeight="1">
      <c r="A8" s="177" t="s">
        <v>44</v>
      </c>
      <c r="B8" s="177"/>
      <c r="C8" s="177"/>
      <c r="D8" s="177"/>
      <c r="E8" s="177"/>
      <c r="F8" s="177"/>
      <c r="G8" s="177"/>
      <c r="H8" s="177"/>
      <c r="I8" s="1"/>
      <c r="J8" s="18"/>
      <c r="K8" s="83"/>
    </row>
    <row r="9" spans="1:11" ht="15" customHeight="1">
      <c r="A9" s="177" t="s">
        <v>55</v>
      </c>
      <c r="B9" s="177"/>
      <c r="C9" s="177"/>
      <c r="D9" s="177"/>
      <c r="E9" s="177"/>
      <c r="F9" s="177"/>
      <c r="G9" s="177"/>
      <c r="H9" s="177"/>
      <c r="I9" s="1"/>
      <c r="J9" s="18"/>
      <c r="K9" s="83"/>
    </row>
    <row r="10" spans="1:11" ht="15" customHeight="1">
      <c r="A10" s="178" t="s">
        <v>79</v>
      </c>
      <c r="B10" s="178"/>
      <c r="C10" s="178"/>
      <c r="D10" s="178"/>
      <c r="E10" s="178"/>
      <c r="F10" s="178"/>
      <c r="G10" s="178"/>
      <c r="H10" s="178"/>
      <c r="I10" s="1"/>
      <c r="J10" s="18"/>
      <c r="K10" s="83"/>
    </row>
    <row r="11" spans="1:11" ht="31.5" customHeight="1">
      <c r="A11" s="179" t="s">
        <v>0</v>
      </c>
      <c r="B11" s="182" t="s">
        <v>1</v>
      </c>
      <c r="C11" s="160" t="s">
        <v>47</v>
      </c>
      <c r="D11" s="161"/>
      <c r="E11" s="179" t="s">
        <v>45</v>
      </c>
      <c r="F11" s="179" t="s">
        <v>119</v>
      </c>
      <c r="G11" s="179" t="s">
        <v>120</v>
      </c>
      <c r="H11" s="179" t="s">
        <v>121</v>
      </c>
      <c r="I11" s="160" t="s">
        <v>46</v>
      </c>
      <c r="J11" s="161"/>
      <c r="K11" s="84"/>
    </row>
    <row r="12" spans="1:11" ht="15" customHeight="1">
      <c r="A12" s="180"/>
      <c r="B12" s="183"/>
      <c r="C12" s="162"/>
      <c r="D12" s="163"/>
      <c r="E12" s="180"/>
      <c r="F12" s="180"/>
      <c r="G12" s="180"/>
      <c r="H12" s="180"/>
      <c r="I12" s="172"/>
      <c r="J12" s="173"/>
      <c r="K12" s="84"/>
    </row>
    <row r="13" spans="1:11" ht="55.5" customHeight="1">
      <c r="A13" s="181"/>
      <c r="B13" s="184"/>
      <c r="C13" s="2" t="s">
        <v>116</v>
      </c>
      <c r="D13" s="106" t="s">
        <v>2</v>
      </c>
      <c r="E13" s="181"/>
      <c r="F13" s="185"/>
      <c r="G13" s="181"/>
      <c r="H13" s="181"/>
      <c r="I13" s="162"/>
      <c r="J13" s="163"/>
      <c r="K13" s="84"/>
    </row>
    <row r="14" spans="1:11">
      <c r="A14" s="3" t="s">
        <v>109</v>
      </c>
      <c r="B14" s="125" t="s">
        <v>110</v>
      </c>
      <c r="C14" s="3"/>
      <c r="D14" s="3" t="s">
        <v>114</v>
      </c>
      <c r="E14" s="3" t="s">
        <v>111</v>
      </c>
      <c r="F14" s="174" t="s">
        <v>112</v>
      </c>
      <c r="G14" s="175"/>
      <c r="H14" s="176"/>
      <c r="I14" s="104" t="s">
        <v>113</v>
      </c>
      <c r="J14" s="105"/>
      <c r="K14" s="85"/>
    </row>
    <row r="15" spans="1:11" ht="27" customHeight="1">
      <c r="A15" s="7"/>
      <c r="B15" s="89"/>
      <c r="C15" s="10" t="s">
        <v>5</v>
      </c>
      <c r="D15" s="11" t="s">
        <v>27</v>
      </c>
      <c r="E15" s="7"/>
      <c r="F15" s="21"/>
      <c r="G15" s="21"/>
      <c r="H15" s="21"/>
      <c r="I15" s="91"/>
      <c r="J15" s="92"/>
      <c r="K15" s="74"/>
    </row>
    <row r="16" spans="1:11" ht="36.75" customHeight="1">
      <c r="A16" s="24" t="s">
        <v>80</v>
      </c>
      <c r="B16" s="89"/>
      <c r="C16" s="10" t="s">
        <v>59</v>
      </c>
      <c r="D16" s="11"/>
      <c r="E16" s="7"/>
      <c r="F16" s="21"/>
      <c r="G16" s="21"/>
      <c r="H16" s="21"/>
      <c r="I16" s="22"/>
      <c r="J16" s="23"/>
      <c r="K16" s="73" t="s">
        <v>191</v>
      </c>
    </row>
    <row r="17" spans="1:11" ht="36">
      <c r="A17" s="88" t="s">
        <v>75</v>
      </c>
      <c r="B17" s="88" t="s">
        <v>81</v>
      </c>
      <c r="C17" s="13"/>
      <c r="D17" s="8" t="s">
        <v>56</v>
      </c>
      <c r="E17" s="8"/>
      <c r="F17" s="25">
        <f>F44+F71</f>
        <v>52634</v>
      </c>
      <c r="G17" s="25">
        <f>G44+G71</f>
        <v>54774</v>
      </c>
      <c r="H17" s="25">
        <f>H44+H71</f>
        <v>54774</v>
      </c>
      <c r="I17" s="170"/>
      <c r="J17" s="171"/>
      <c r="K17" s="122"/>
    </row>
    <row r="18" spans="1:11" ht="36">
      <c r="A18" s="88" t="s">
        <v>67</v>
      </c>
      <c r="B18" s="88" t="s">
        <v>84</v>
      </c>
      <c r="C18" s="13"/>
      <c r="D18" s="8" t="s">
        <v>56</v>
      </c>
      <c r="E18" s="8"/>
      <c r="F18" s="25">
        <f t="shared" ref="F18:H30" si="0">F45+F72</f>
        <v>46315</v>
      </c>
      <c r="G18" s="25">
        <f t="shared" si="0"/>
        <v>48193</v>
      </c>
      <c r="H18" s="25">
        <f t="shared" si="0"/>
        <v>48193</v>
      </c>
      <c r="I18" s="170"/>
      <c r="J18" s="171"/>
      <c r="K18" s="122"/>
    </row>
    <row r="19" spans="1:11" ht="48">
      <c r="A19" s="88" t="s">
        <v>176</v>
      </c>
      <c r="B19" s="88" t="s">
        <v>81</v>
      </c>
      <c r="C19" s="13"/>
      <c r="D19" s="8" t="s">
        <v>56</v>
      </c>
      <c r="E19" s="8"/>
      <c r="F19" s="25">
        <f t="shared" si="0"/>
        <v>64842</v>
      </c>
      <c r="G19" s="25">
        <f t="shared" si="0"/>
        <v>67470</v>
      </c>
      <c r="H19" s="25">
        <f t="shared" si="0"/>
        <v>67470</v>
      </c>
      <c r="I19" s="170"/>
      <c r="J19" s="171"/>
      <c r="K19" s="122"/>
    </row>
    <row r="20" spans="1:11" ht="48">
      <c r="A20" s="88" t="s">
        <v>68</v>
      </c>
      <c r="B20" s="88" t="s">
        <v>84</v>
      </c>
      <c r="C20" s="13"/>
      <c r="D20" s="8" t="s">
        <v>56</v>
      </c>
      <c r="E20" s="8"/>
      <c r="F20" s="25">
        <f t="shared" si="0"/>
        <v>46315</v>
      </c>
      <c r="G20" s="25">
        <f t="shared" si="0"/>
        <v>48193</v>
      </c>
      <c r="H20" s="25">
        <f t="shared" si="0"/>
        <v>48193</v>
      </c>
      <c r="I20" s="170"/>
      <c r="J20" s="171"/>
      <c r="K20" s="122"/>
    </row>
    <row r="21" spans="1:11" ht="48">
      <c r="A21" s="88" t="s">
        <v>69</v>
      </c>
      <c r="B21" s="88" t="s">
        <v>84</v>
      </c>
      <c r="C21" s="13"/>
      <c r="D21" s="8" t="s">
        <v>56</v>
      </c>
      <c r="E21" s="8"/>
      <c r="F21" s="25">
        <f t="shared" si="0"/>
        <v>46315</v>
      </c>
      <c r="G21" s="25">
        <f t="shared" si="0"/>
        <v>48193</v>
      </c>
      <c r="H21" s="25">
        <f t="shared" si="0"/>
        <v>48193</v>
      </c>
      <c r="I21" s="170"/>
      <c r="J21" s="171"/>
      <c r="K21" s="122"/>
    </row>
    <row r="22" spans="1:11" ht="48">
      <c r="A22" s="19" t="s">
        <v>70</v>
      </c>
      <c r="B22" s="88" t="s">
        <v>83</v>
      </c>
      <c r="C22" s="13"/>
      <c r="D22" s="8" t="s">
        <v>56</v>
      </c>
      <c r="E22" s="8"/>
      <c r="F22" s="25">
        <f t="shared" si="0"/>
        <v>68744</v>
      </c>
      <c r="G22" s="25">
        <f t="shared" si="0"/>
        <v>72052</v>
      </c>
      <c r="H22" s="25">
        <f t="shared" si="0"/>
        <v>72052</v>
      </c>
      <c r="I22" s="170"/>
      <c r="J22" s="171"/>
      <c r="K22" s="122"/>
    </row>
    <row r="23" spans="1:11" ht="96">
      <c r="A23" s="26" t="s">
        <v>71</v>
      </c>
      <c r="B23" s="88" t="s">
        <v>83</v>
      </c>
      <c r="C23" s="13"/>
      <c r="D23" s="8" t="s">
        <v>56</v>
      </c>
      <c r="E23" s="8"/>
      <c r="F23" s="25">
        <f t="shared" si="0"/>
        <v>116868</v>
      </c>
      <c r="G23" s="25">
        <f t="shared" si="0"/>
        <v>121639</v>
      </c>
      <c r="H23" s="25">
        <f t="shared" si="0"/>
        <v>121639</v>
      </c>
      <c r="I23" s="170"/>
      <c r="J23" s="171"/>
      <c r="K23" s="122"/>
    </row>
    <row r="24" spans="1:11" ht="96">
      <c r="A24" s="26" t="s">
        <v>76</v>
      </c>
      <c r="B24" s="88" t="s">
        <v>82</v>
      </c>
      <c r="C24" s="13"/>
      <c r="D24" s="8" t="s">
        <v>56</v>
      </c>
      <c r="E24" s="8"/>
      <c r="F24" s="25">
        <f t="shared" si="0"/>
        <v>255578</v>
      </c>
      <c r="G24" s="25">
        <f t="shared" si="0"/>
        <v>266039</v>
      </c>
      <c r="H24" s="25">
        <f t="shared" si="0"/>
        <v>266039</v>
      </c>
      <c r="I24" s="170"/>
      <c r="J24" s="171"/>
      <c r="K24" s="122"/>
    </row>
    <row r="25" spans="1:11" ht="96">
      <c r="A25" s="26" t="s">
        <v>72</v>
      </c>
      <c r="B25" s="88" t="s">
        <v>83</v>
      </c>
      <c r="C25" s="13"/>
      <c r="D25" s="8" t="s">
        <v>56</v>
      </c>
      <c r="E25" s="8"/>
      <c r="F25" s="25">
        <f t="shared" si="0"/>
        <v>223381</v>
      </c>
      <c r="G25" s="25">
        <f t="shared" si="0"/>
        <v>232513</v>
      </c>
      <c r="H25" s="25">
        <f t="shared" si="0"/>
        <v>232513</v>
      </c>
      <c r="I25" s="170"/>
      <c r="J25" s="171"/>
      <c r="K25" s="122"/>
    </row>
    <row r="26" spans="1:11" ht="24">
      <c r="A26" s="19" t="s">
        <v>77</v>
      </c>
      <c r="B26" s="88" t="s">
        <v>81</v>
      </c>
      <c r="C26" s="13"/>
      <c r="D26" s="8" t="s">
        <v>56</v>
      </c>
      <c r="E26" s="8"/>
      <c r="F26" s="25">
        <f t="shared" si="0"/>
        <v>70384</v>
      </c>
      <c r="G26" s="25">
        <f t="shared" si="0"/>
        <v>73251</v>
      </c>
      <c r="H26" s="25">
        <f t="shared" si="0"/>
        <v>73251</v>
      </c>
      <c r="I26" s="170"/>
      <c r="J26" s="171"/>
      <c r="K26" s="122"/>
    </row>
    <row r="27" spans="1:11" ht="24">
      <c r="A27" s="88" t="s">
        <v>73</v>
      </c>
      <c r="B27" s="88" t="s">
        <v>84</v>
      </c>
      <c r="C27" s="13"/>
      <c r="D27" s="8" t="s">
        <v>56</v>
      </c>
      <c r="E27" s="8"/>
      <c r="F27" s="25">
        <f t="shared" si="0"/>
        <v>61788</v>
      </c>
      <c r="G27" s="25">
        <f t="shared" si="0"/>
        <v>64299</v>
      </c>
      <c r="H27" s="25">
        <f t="shared" si="0"/>
        <v>64299</v>
      </c>
      <c r="I27" s="170"/>
      <c r="J27" s="171"/>
      <c r="K27" s="122"/>
    </row>
    <row r="28" spans="1:11" ht="24">
      <c r="A28" s="19" t="s">
        <v>78</v>
      </c>
      <c r="B28" s="88" t="s">
        <v>81</v>
      </c>
      <c r="C28" s="13"/>
      <c r="D28" s="8" t="s">
        <v>56</v>
      </c>
      <c r="E28" s="8"/>
      <c r="F28" s="25">
        <f t="shared" si="0"/>
        <v>60529</v>
      </c>
      <c r="G28" s="25">
        <f t="shared" si="0"/>
        <v>62990</v>
      </c>
      <c r="H28" s="25">
        <f t="shared" si="0"/>
        <v>62990</v>
      </c>
      <c r="I28" s="170"/>
      <c r="J28" s="171"/>
      <c r="K28" s="122"/>
    </row>
    <row r="29" spans="1:11" ht="24">
      <c r="A29" s="88" t="s">
        <v>74</v>
      </c>
      <c r="B29" s="88" t="s">
        <v>84</v>
      </c>
      <c r="C29" s="13"/>
      <c r="D29" s="8" t="s">
        <v>56</v>
      </c>
      <c r="E29" s="8"/>
      <c r="F29" s="25">
        <f t="shared" si="0"/>
        <v>53263</v>
      </c>
      <c r="G29" s="25">
        <f t="shared" si="0"/>
        <v>55421</v>
      </c>
      <c r="H29" s="25">
        <f t="shared" si="0"/>
        <v>55421</v>
      </c>
      <c r="I29" s="170"/>
      <c r="J29" s="171"/>
      <c r="K29" s="122"/>
    </row>
    <row r="30" spans="1:11">
      <c r="A30" s="99"/>
      <c r="B30" s="88"/>
      <c r="C30" s="13"/>
      <c r="D30" s="8"/>
      <c r="E30" s="8"/>
      <c r="F30" s="25">
        <f t="shared" si="0"/>
        <v>0</v>
      </c>
      <c r="G30" s="25">
        <f t="shared" si="0"/>
        <v>0</v>
      </c>
      <c r="H30" s="25">
        <f t="shared" si="0"/>
        <v>0</v>
      </c>
      <c r="I30" s="170"/>
      <c r="J30" s="171"/>
      <c r="K30" s="122"/>
    </row>
    <row r="31" spans="1:11" ht="27" customHeight="1">
      <c r="A31" s="24" t="s">
        <v>85</v>
      </c>
      <c r="B31" s="89"/>
      <c r="C31" s="10" t="s">
        <v>115</v>
      </c>
      <c r="D31" s="11"/>
      <c r="E31" s="7"/>
      <c r="F31" s="21"/>
      <c r="G31" s="21"/>
      <c r="H31" s="21"/>
      <c r="I31" s="91"/>
      <c r="J31" s="92"/>
      <c r="K31" s="73" t="s">
        <v>192</v>
      </c>
    </row>
    <row r="32" spans="1:11" ht="24">
      <c r="A32" s="8" t="s">
        <v>181</v>
      </c>
      <c r="B32" s="88" t="s">
        <v>86</v>
      </c>
      <c r="C32" s="13"/>
      <c r="D32" s="8" t="s">
        <v>56</v>
      </c>
      <c r="E32" s="8"/>
      <c r="F32" s="25">
        <f t="shared" ref="F32:H41" si="1">F59+F86</f>
        <v>17853.66</v>
      </c>
      <c r="G32" s="25">
        <f t="shared" si="1"/>
        <v>17853.66</v>
      </c>
      <c r="H32" s="25">
        <f t="shared" si="1"/>
        <v>17853.66</v>
      </c>
      <c r="I32" s="99"/>
      <c r="J32" s="100"/>
      <c r="K32" s="73"/>
    </row>
    <row r="33" spans="1:11" ht="36">
      <c r="A33" s="8" t="s">
        <v>182</v>
      </c>
      <c r="B33" s="88" t="s">
        <v>87</v>
      </c>
      <c r="C33" s="13"/>
      <c r="D33" s="8" t="s">
        <v>56</v>
      </c>
      <c r="E33" s="8"/>
      <c r="F33" s="25">
        <f t="shared" si="1"/>
        <v>17853.66</v>
      </c>
      <c r="G33" s="25">
        <f t="shared" si="1"/>
        <v>17853.66</v>
      </c>
      <c r="H33" s="25">
        <f t="shared" si="1"/>
        <v>17853.66</v>
      </c>
      <c r="I33" s="99"/>
      <c r="J33" s="100"/>
      <c r="K33" s="73"/>
    </row>
    <row r="34" spans="1:11" ht="30" customHeight="1">
      <c r="A34" s="8" t="s">
        <v>183</v>
      </c>
      <c r="B34" s="88" t="s">
        <v>88</v>
      </c>
      <c r="C34" s="13"/>
      <c r="D34" s="8" t="s">
        <v>56</v>
      </c>
      <c r="E34" s="8"/>
      <c r="F34" s="25">
        <f t="shared" si="1"/>
        <v>17853.66</v>
      </c>
      <c r="G34" s="25">
        <f t="shared" si="1"/>
        <v>17853.66</v>
      </c>
      <c r="H34" s="25">
        <f t="shared" si="1"/>
        <v>17853.66</v>
      </c>
      <c r="I34" s="99"/>
      <c r="J34" s="100"/>
      <c r="K34" s="73"/>
    </row>
    <row r="35" spans="1:11" ht="36">
      <c r="A35" s="8" t="s">
        <v>184</v>
      </c>
      <c r="B35" s="88" t="s">
        <v>89</v>
      </c>
      <c r="C35" s="13"/>
      <c r="D35" s="8" t="s">
        <v>56</v>
      </c>
      <c r="E35" s="8"/>
      <c r="F35" s="25">
        <f t="shared" si="1"/>
        <v>10890.73</v>
      </c>
      <c r="G35" s="25">
        <f t="shared" si="1"/>
        <v>10890.73</v>
      </c>
      <c r="H35" s="25">
        <f t="shared" si="1"/>
        <v>10890.73</v>
      </c>
      <c r="I35" s="99"/>
      <c r="J35" s="100"/>
      <c r="K35" s="73"/>
    </row>
    <row r="36" spans="1:11" ht="36">
      <c r="A36" s="8" t="s">
        <v>185</v>
      </c>
      <c r="B36" s="88" t="s">
        <v>90</v>
      </c>
      <c r="C36" s="13"/>
      <c r="D36" s="8" t="s">
        <v>56</v>
      </c>
      <c r="E36" s="8"/>
      <c r="F36" s="25">
        <f t="shared" si="1"/>
        <v>3927.8</v>
      </c>
      <c r="G36" s="25">
        <f t="shared" si="1"/>
        <v>3927.8</v>
      </c>
      <c r="H36" s="25">
        <f t="shared" si="1"/>
        <v>3927.8</v>
      </c>
      <c r="I36" s="99"/>
      <c r="J36" s="100"/>
      <c r="K36" s="73"/>
    </row>
    <row r="37" spans="1:11" ht="36">
      <c r="A37" s="26" t="s">
        <v>186</v>
      </c>
      <c r="B37" s="88" t="s">
        <v>91</v>
      </c>
      <c r="C37" s="13"/>
      <c r="D37" s="8" t="s">
        <v>56</v>
      </c>
      <c r="E37" s="8"/>
      <c r="F37" s="25">
        <f t="shared" si="1"/>
        <v>21370.45</v>
      </c>
      <c r="G37" s="25">
        <f t="shared" si="1"/>
        <v>21370.45</v>
      </c>
      <c r="H37" s="25">
        <f t="shared" si="1"/>
        <v>21370.45</v>
      </c>
      <c r="I37" s="99"/>
      <c r="J37" s="100"/>
      <c r="K37" s="73"/>
    </row>
    <row r="38" spans="1:11" ht="36">
      <c r="A38" s="26" t="s">
        <v>187</v>
      </c>
      <c r="B38" s="88" t="s">
        <v>92</v>
      </c>
      <c r="C38" s="13"/>
      <c r="D38" s="8" t="s">
        <v>56</v>
      </c>
      <c r="E38" s="8"/>
      <c r="F38" s="25">
        <f t="shared" si="1"/>
        <v>21370.45</v>
      </c>
      <c r="G38" s="25">
        <f t="shared" si="1"/>
        <v>21370.45</v>
      </c>
      <c r="H38" s="25">
        <f t="shared" si="1"/>
        <v>21370.45</v>
      </c>
      <c r="I38" s="99"/>
      <c r="J38" s="100"/>
      <c r="K38" s="73"/>
    </row>
    <row r="39" spans="1:11" ht="24">
      <c r="A39" s="26" t="s">
        <v>188</v>
      </c>
      <c r="B39" s="88" t="s">
        <v>93</v>
      </c>
      <c r="C39" s="13"/>
      <c r="D39" s="8" t="s">
        <v>56</v>
      </c>
      <c r="E39" s="8"/>
      <c r="F39" s="25">
        <f t="shared" si="1"/>
        <v>21370.45</v>
      </c>
      <c r="G39" s="25">
        <f t="shared" si="1"/>
        <v>21370.45</v>
      </c>
      <c r="H39" s="25">
        <f t="shared" si="1"/>
        <v>21370.45</v>
      </c>
      <c r="I39" s="99"/>
      <c r="J39" s="100"/>
      <c r="K39" s="73"/>
    </row>
    <row r="40" spans="1:11" ht="36">
      <c r="A40" s="26" t="s">
        <v>189</v>
      </c>
      <c r="B40" s="88" t="s">
        <v>94</v>
      </c>
      <c r="C40" s="13"/>
      <c r="D40" s="8" t="s">
        <v>56</v>
      </c>
      <c r="E40" s="8"/>
      <c r="F40" s="25">
        <f t="shared" si="1"/>
        <v>14318.2</v>
      </c>
      <c r="G40" s="25">
        <f t="shared" si="1"/>
        <v>14318.2</v>
      </c>
      <c r="H40" s="25">
        <f t="shared" si="1"/>
        <v>14318.2</v>
      </c>
      <c r="I40" s="99"/>
      <c r="J40" s="100"/>
      <c r="K40" s="73"/>
    </row>
    <row r="41" spans="1:11" ht="36">
      <c r="A41" s="26" t="s">
        <v>190</v>
      </c>
      <c r="B41" s="88" t="s">
        <v>95</v>
      </c>
      <c r="C41" s="13"/>
      <c r="D41" s="8" t="s">
        <v>56</v>
      </c>
      <c r="E41" s="8"/>
      <c r="F41" s="25">
        <f t="shared" si="1"/>
        <v>7265.95</v>
      </c>
      <c r="G41" s="25">
        <f t="shared" si="1"/>
        <v>7265.95</v>
      </c>
      <c r="H41" s="25">
        <f t="shared" si="1"/>
        <v>7265.95</v>
      </c>
      <c r="I41" s="99"/>
      <c r="J41" s="100"/>
      <c r="K41" s="73"/>
    </row>
    <row r="42" spans="1:11" ht="27.75" customHeight="1">
      <c r="A42" s="7"/>
      <c r="B42" s="89"/>
      <c r="C42" s="10" t="s">
        <v>6</v>
      </c>
      <c r="D42" s="11" t="s">
        <v>58</v>
      </c>
      <c r="E42" s="7"/>
      <c r="F42" s="21"/>
      <c r="G42" s="21"/>
      <c r="H42" s="21"/>
      <c r="I42" s="27"/>
      <c r="J42" s="28"/>
      <c r="K42" s="75"/>
    </row>
    <row r="43" spans="1:11" ht="108" customHeight="1">
      <c r="A43" s="24" t="s">
        <v>80</v>
      </c>
      <c r="B43" s="89"/>
      <c r="C43" s="6"/>
      <c r="D43" s="14" t="s">
        <v>49</v>
      </c>
      <c r="E43" s="7"/>
      <c r="F43" s="21"/>
      <c r="G43" s="21"/>
      <c r="H43" s="21"/>
      <c r="I43" s="27"/>
      <c r="J43" s="28"/>
      <c r="K43" s="75"/>
    </row>
    <row r="44" spans="1:11" ht="54" customHeight="1">
      <c r="A44" s="88" t="s">
        <v>75</v>
      </c>
      <c r="B44" s="88" t="s">
        <v>81</v>
      </c>
      <c r="C44" s="13"/>
      <c r="D44" s="8" t="s">
        <v>96</v>
      </c>
      <c r="E44" s="121">
        <v>4</v>
      </c>
      <c r="F44" s="30">
        <v>50120</v>
      </c>
      <c r="G44" s="30">
        <v>52182</v>
      </c>
      <c r="H44" s="30">
        <v>52182</v>
      </c>
      <c r="I44" s="155"/>
      <c r="J44" s="156"/>
      <c r="K44" s="74"/>
    </row>
    <row r="45" spans="1:11" ht="48.75" customHeight="1">
      <c r="A45" s="88" t="s">
        <v>67</v>
      </c>
      <c r="B45" s="88" t="s">
        <v>84</v>
      </c>
      <c r="C45" s="13"/>
      <c r="D45" s="8" t="s">
        <v>96</v>
      </c>
      <c r="E45" s="121">
        <v>3</v>
      </c>
      <c r="F45" s="30">
        <v>43582</v>
      </c>
      <c r="G45" s="30">
        <v>45376</v>
      </c>
      <c r="H45" s="30">
        <v>45376</v>
      </c>
      <c r="I45" s="155"/>
      <c r="J45" s="156"/>
      <c r="K45" s="74"/>
    </row>
    <row r="46" spans="1:11" ht="50.25" customHeight="1">
      <c r="A46" s="88" t="s">
        <v>176</v>
      </c>
      <c r="B46" s="88" t="s">
        <v>81</v>
      </c>
      <c r="C46" s="13"/>
      <c r="D46" s="8" t="s">
        <v>96</v>
      </c>
      <c r="E46" s="121">
        <v>3</v>
      </c>
      <c r="F46" s="30">
        <v>61016</v>
      </c>
      <c r="G46" s="30">
        <v>63526</v>
      </c>
      <c r="H46" s="30">
        <v>63526</v>
      </c>
      <c r="I46" s="155"/>
      <c r="J46" s="156"/>
      <c r="K46" s="74"/>
    </row>
    <row r="47" spans="1:11" ht="50.25" customHeight="1">
      <c r="A47" s="88" t="s">
        <v>68</v>
      </c>
      <c r="B47" s="88" t="s">
        <v>84</v>
      </c>
      <c r="C47" s="13"/>
      <c r="D47" s="8" t="s">
        <v>96</v>
      </c>
      <c r="E47" s="121">
        <v>3</v>
      </c>
      <c r="F47" s="30">
        <v>43582</v>
      </c>
      <c r="G47" s="30">
        <v>45376</v>
      </c>
      <c r="H47" s="30">
        <v>45376</v>
      </c>
      <c r="I47" s="155"/>
      <c r="J47" s="156"/>
      <c r="K47" s="74"/>
    </row>
    <row r="48" spans="1:11" ht="51" customHeight="1">
      <c r="A48" s="88" t="s">
        <v>69</v>
      </c>
      <c r="B48" s="88" t="s">
        <v>84</v>
      </c>
      <c r="C48" s="13"/>
      <c r="D48" s="8" t="s">
        <v>96</v>
      </c>
      <c r="E48" s="121">
        <v>3</v>
      </c>
      <c r="F48" s="30">
        <v>43582</v>
      </c>
      <c r="G48" s="30">
        <v>45376</v>
      </c>
      <c r="H48" s="30">
        <v>45376</v>
      </c>
      <c r="I48" s="155"/>
      <c r="J48" s="156"/>
      <c r="K48" s="74"/>
    </row>
    <row r="49" spans="1:11" ht="50.25" customHeight="1">
      <c r="A49" s="19" t="s">
        <v>70</v>
      </c>
      <c r="B49" s="88" t="s">
        <v>83</v>
      </c>
      <c r="C49" s="13"/>
      <c r="D49" s="8" t="s">
        <v>96</v>
      </c>
      <c r="E49" s="121">
        <v>5</v>
      </c>
      <c r="F49" s="30">
        <v>65792</v>
      </c>
      <c r="G49" s="30">
        <v>69010</v>
      </c>
      <c r="H49" s="30">
        <v>69010</v>
      </c>
      <c r="I49" s="155"/>
      <c r="J49" s="156"/>
      <c r="K49" s="74"/>
    </row>
    <row r="50" spans="1:11" ht="48.75" customHeight="1">
      <c r="A50" s="26" t="s">
        <v>71</v>
      </c>
      <c r="B50" s="88" t="s">
        <v>83</v>
      </c>
      <c r="C50" s="13"/>
      <c r="D50" s="8" t="s">
        <v>96</v>
      </c>
      <c r="E50" s="121">
        <v>6</v>
      </c>
      <c r="F50" s="30">
        <v>113315</v>
      </c>
      <c r="G50" s="30">
        <v>117977</v>
      </c>
      <c r="H50" s="30">
        <v>117977</v>
      </c>
      <c r="I50" s="155"/>
      <c r="J50" s="156"/>
      <c r="K50" s="74"/>
    </row>
    <row r="51" spans="1:11" ht="48.75" customHeight="1">
      <c r="A51" s="26" t="s">
        <v>76</v>
      </c>
      <c r="B51" s="88" t="s">
        <v>82</v>
      </c>
      <c r="C51" s="13"/>
      <c r="D51" s="8" t="s">
        <v>96</v>
      </c>
      <c r="E51" s="121">
        <v>10</v>
      </c>
      <c r="F51" s="30">
        <v>250602</v>
      </c>
      <c r="G51" s="30">
        <v>260910</v>
      </c>
      <c r="H51" s="30">
        <v>260910</v>
      </c>
      <c r="I51" s="155"/>
      <c r="J51" s="156"/>
      <c r="K51" s="74"/>
    </row>
    <row r="52" spans="1:11" ht="48.75" customHeight="1">
      <c r="A52" s="26" t="s">
        <v>72</v>
      </c>
      <c r="B52" s="88" t="s">
        <v>83</v>
      </c>
      <c r="C52" s="13"/>
      <c r="D52" s="8" t="s">
        <v>96</v>
      </c>
      <c r="E52" s="121">
        <v>7.5</v>
      </c>
      <c r="F52" s="30">
        <v>217915</v>
      </c>
      <c r="G52" s="30">
        <v>226879</v>
      </c>
      <c r="H52" s="30">
        <v>226879</v>
      </c>
      <c r="I52" s="155"/>
      <c r="J52" s="156"/>
      <c r="K52" s="74"/>
    </row>
    <row r="53" spans="1:11" ht="48.75" customHeight="1">
      <c r="A53" s="19" t="s">
        <v>77</v>
      </c>
      <c r="B53" s="88" t="s">
        <v>81</v>
      </c>
      <c r="C53" s="13"/>
      <c r="D53" s="8" t="s">
        <v>96</v>
      </c>
      <c r="E53" s="121">
        <v>4</v>
      </c>
      <c r="F53" s="30">
        <v>67662</v>
      </c>
      <c r="G53" s="30">
        <v>70445</v>
      </c>
      <c r="H53" s="30">
        <v>70445</v>
      </c>
      <c r="I53" s="155"/>
      <c r="J53" s="156"/>
      <c r="K53" s="74"/>
    </row>
    <row r="54" spans="1:11" ht="48.75" customHeight="1">
      <c r="A54" s="88" t="s">
        <v>73</v>
      </c>
      <c r="B54" s="88" t="s">
        <v>84</v>
      </c>
      <c r="C54" s="13"/>
      <c r="D54" s="8" t="s">
        <v>96</v>
      </c>
      <c r="E54" s="121">
        <v>3</v>
      </c>
      <c r="F54" s="30">
        <v>58836</v>
      </c>
      <c r="G54" s="30">
        <v>61257</v>
      </c>
      <c r="H54" s="30">
        <v>61257</v>
      </c>
      <c r="I54" s="155"/>
      <c r="J54" s="156"/>
      <c r="K54" s="74"/>
    </row>
    <row r="55" spans="1:11" ht="48.75" customHeight="1">
      <c r="A55" s="19" t="s">
        <v>78</v>
      </c>
      <c r="B55" s="88" t="s">
        <v>81</v>
      </c>
      <c r="C55" s="13"/>
      <c r="D55" s="8" t="s">
        <v>96</v>
      </c>
      <c r="E55" s="121">
        <v>6</v>
      </c>
      <c r="F55" s="30">
        <v>57638</v>
      </c>
      <c r="G55" s="30">
        <v>60010</v>
      </c>
      <c r="H55" s="30">
        <v>60010</v>
      </c>
      <c r="I55" s="155"/>
      <c r="J55" s="156"/>
      <c r="K55" s="74"/>
    </row>
    <row r="56" spans="1:11" ht="48.75" customHeight="1">
      <c r="A56" s="88" t="s">
        <v>74</v>
      </c>
      <c r="B56" s="88" t="s">
        <v>84</v>
      </c>
      <c r="C56" s="13"/>
      <c r="D56" s="8" t="s">
        <v>96</v>
      </c>
      <c r="E56" s="121">
        <v>4.2857139999999996</v>
      </c>
      <c r="F56" s="30">
        <v>50120</v>
      </c>
      <c r="G56" s="30">
        <v>52182</v>
      </c>
      <c r="H56" s="30">
        <v>52182</v>
      </c>
      <c r="I56" s="155"/>
      <c r="J56" s="156"/>
      <c r="K56" s="74"/>
    </row>
    <row r="57" spans="1:11">
      <c r="A57" s="99"/>
      <c r="B57" s="88"/>
      <c r="C57" s="13"/>
      <c r="D57" s="8"/>
      <c r="E57" s="121"/>
      <c r="F57" s="30"/>
      <c r="G57" s="30"/>
      <c r="H57" s="30"/>
      <c r="I57" s="95"/>
      <c r="J57" s="96"/>
      <c r="K57" s="74"/>
    </row>
    <row r="58" spans="1:11">
      <c r="A58" s="24" t="s">
        <v>85</v>
      </c>
      <c r="B58" s="89"/>
      <c r="C58" s="6"/>
      <c r="D58" s="14"/>
      <c r="E58" s="7"/>
      <c r="F58" s="21"/>
      <c r="G58" s="21"/>
      <c r="H58" s="21"/>
      <c r="I58" s="27"/>
      <c r="J58" s="28"/>
      <c r="K58" s="75"/>
    </row>
    <row r="59" spans="1:11" ht="24">
      <c r="A59" s="8" t="s">
        <v>181</v>
      </c>
      <c r="B59" s="88" t="s">
        <v>86</v>
      </c>
      <c r="C59" s="13"/>
      <c r="D59" s="8" t="s">
        <v>50</v>
      </c>
      <c r="E59" s="9" t="s">
        <v>97</v>
      </c>
      <c r="F59" s="30">
        <v>0</v>
      </c>
      <c r="G59" s="30">
        <v>0</v>
      </c>
      <c r="H59" s="30">
        <v>0</v>
      </c>
      <c r="I59" s="95"/>
      <c r="J59" s="96"/>
      <c r="K59" s="74"/>
    </row>
    <row r="60" spans="1:11" ht="36">
      <c r="A60" s="8" t="s">
        <v>182</v>
      </c>
      <c r="B60" s="88" t="s">
        <v>87</v>
      </c>
      <c r="C60" s="13"/>
      <c r="D60" s="8" t="s">
        <v>50</v>
      </c>
      <c r="E60" s="9" t="s">
        <v>97</v>
      </c>
      <c r="F60" s="30">
        <v>0</v>
      </c>
      <c r="G60" s="30">
        <v>0</v>
      </c>
      <c r="H60" s="30">
        <v>0</v>
      </c>
      <c r="I60" s="95"/>
      <c r="J60" s="96"/>
      <c r="K60" s="74"/>
    </row>
    <row r="61" spans="1:11" ht="24">
      <c r="A61" s="8" t="s">
        <v>183</v>
      </c>
      <c r="B61" s="88" t="s">
        <v>88</v>
      </c>
      <c r="C61" s="13"/>
      <c r="D61" s="8" t="s">
        <v>50</v>
      </c>
      <c r="E61" s="9" t="s">
        <v>97</v>
      </c>
      <c r="F61" s="30">
        <v>0</v>
      </c>
      <c r="G61" s="30">
        <v>0</v>
      </c>
      <c r="H61" s="30">
        <v>0</v>
      </c>
      <c r="I61" s="95"/>
      <c r="J61" s="96"/>
      <c r="K61" s="74"/>
    </row>
    <row r="62" spans="1:11" ht="36">
      <c r="A62" s="8" t="s">
        <v>184</v>
      </c>
      <c r="B62" s="88" t="s">
        <v>89</v>
      </c>
      <c r="C62" s="13"/>
      <c r="D62" s="8" t="s">
        <v>50</v>
      </c>
      <c r="E62" s="9" t="s">
        <v>97</v>
      </c>
      <c r="F62" s="30">
        <v>0</v>
      </c>
      <c r="G62" s="30">
        <v>0</v>
      </c>
      <c r="H62" s="30">
        <v>0</v>
      </c>
      <c r="I62" s="95"/>
      <c r="J62" s="96"/>
      <c r="K62" s="74"/>
    </row>
    <row r="63" spans="1:11" ht="36">
      <c r="A63" s="8" t="s">
        <v>185</v>
      </c>
      <c r="B63" s="88" t="s">
        <v>90</v>
      </c>
      <c r="C63" s="13"/>
      <c r="D63" s="8" t="s">
        <v>50</v>
      </c>
      <c r="E63" s="9" t="s">
        <v>97</v>
      </c>
      <c r="F63" s="30">
        <v>0</v>
      </c>
      <c r="G63" s="30">
        <v>0</v>
      </c>
      <c r="H63" s="30">
        <v>0</v>
      </c>
      <c r="I63" s="95"/>
      <c r="J63" s="96"/>
      <c r="K63" s="74"/>
    </row>
    <row r="64" spans="1:11" ht="36">
      <c r="A64" s="26" t="s">
        <v>186</v>
      </c>
      <c r="B64" s="88" t="s">
        <v>91</v>
      </c>
      <c r="C64" s="13"/>
      <c r="D64" s="8" t="s">
        <v>50</v>
      </c>
      <c r="E64" s="9" t="s">
        <v>97</v>
      </c>
      <c r="F64" s="30">
        <v>0</v>
      </c>
      <c r="G64" s="30">
        <v>0</v>
      </c>
      <c r="H64" s="30">
        <v>0</v>
      </c>
      <c r="I64" s="95"/>
      <c r="J64" s="96"/>
      <c r="K64" s="74"/>
    </row>
    <row r="65" spans="1:11" ht="36">
      <c r="A65" s="26" t="s">
        <v>187</v>
      </c>
      <c r="B65" s="88" t="s">
        <v>92</v>
      </c>
      <c r="C65" s="13"/>
      <c r="D65" s="8" t="s">
        <v>50</v>
      </c>
      <c r="E65" s="9" t="s">
        <v>97</v>
      </c>
      <c r="F65" s="30">
        <v>0</v>
      </c>
      <c r="G65" s="30">
        <v>0</v>
      </c>
      <c r="H65" s="30">
        <v>0</v>
      </c>
      <c r="I65" s="95"/>
      <c r="J65" s="96"/>
      <c r="K65" s="74"/>
    </row>
    <row r="66" spans="1:11" ht="24">
      <c r="A66" s="26" t="s">
        <v>188</v>
      </c>
      <c r="B66" s="88" t="s">
        <v>93</v>
      </c>
      <c r="C66" s="13"/>
      <c r="D66" s="8" t="s">
        <v>50</v>
      </c>
      <c r="E66" s="9" t="s">
        <v>97</v>
      </c>
      <c r="F66" s="30">
        <v>0</v>
      </c>
      <c r="G66" s="30">
        <v>0</v>
      </c>
      <c r="H66" s="30">
        <v>0</v>
      </c>
      <c r="I66" s="95"/>
      <c r="J66" s="96"/>
      <c r="K66" s="74"/>
    </row>
    <row r="67" spans="1:11" ht="36">
      <c r="A67" s="26" t="s">
        <v>189</v>
      </c>
      <c r="B67" s="88" t="s">
        <v>94</v>
      </c>
      <c r="C67" s="13"/>
      <c r="D67" s="8" t="s">
        <v>50</v>
      </c>
      <c r="E67" s="9" t="s">
        <v>97</v>
      </c>
      <c r="F67" s="30">
        <v>0</v>
      </c>
      <c r="G67" s="30">
        <v>0</v>
      </c>
      <c r="H67" s="30">
        <v>0</v>
      </c>
      <c r="I67" s="95"/>
      <c r="J67" s="96"/>
      <c r="K67" s="74"/>
    </row>
    <row r="68" spans="1:11" ht="36">
      <c r="A68" s="26" t="s">
        <v>190</v>
      </c>
      <c r="B68" s="88" t="s">
        <v>95</v>
      </c>
      <c r="C68" s="13"/>
      <c r="D68" s="8" t="s">
        <v>50</v>
      </c>
      <c r="E68" s="9" t="s">
        <v>97</v>
      </c>
      <c r="F68" s="30">
        <v>0</v>
      </c>
      <c r="G68" s="30">
        <v>0</v>
      </c>
      <c r="H68" s="30">
        <v>0</v>
      </c>
      <c r="I68" s="95"/>
      <c r="J68" s="96"/>
      <c r="K68" s="74"/>
    </row>
    <row r="69" spans="1:11">
      <c r="A69" s="7"/>
      <c r="B69" s="89"/>
      <c r="C69" s="10" t="s">
        <v>29</v>
      </c>
      <c r="D69" s="11" t="s">
        <v>48</v>
      </c>
      <c r="E69" s="7"/>
      <c r="F69" s="21"/>
      <c r="G69" s="21"/>
      <c r="H69" s="21"/>
      <c r="I69" s="27"/>
      <c r="J69" s="28"/>
      <c r="K69" s="75"/>
    </row>
    <row r="70" spans="1:11" ht="36">
      <c r="A70" s="24" t="s">
        <v>80</v>
      </c>
      <c r="B70" s="89"/>
      <c r="C70" s="10"/>
      <c r="D70" s="11"/>
      <c r="E70" s="7"/>
      <c r="F70" s="21"/>
      <c r="G70" s="21"/>
      <c r="H70" s="21"/>
      <c r="I70" s="27"/>
      <c r="J70" s="28"/>
      <c r="K70" s="75"/>
    </row>
    <row r="71" spans="1:11" ht="15" customHeight="1">
      <c r="A71" s="88" t="s">
        <v>75</v>
      </c>
      <c r="B71" s="88" t="s">
        <v>81</v>
      </c>
      <c r="C71" s="13"/>
      <c r="D71" s="8" t="s">
        <v>56</v>
      </c>
      <c r="E71" s="8"/>
      <c r="F71" s="25">
        <f>F98+F125</f>
        <v>2514</v>
      </c>
      <c r="G71" s="25">
        <f>G98+G125</f>
        <v>2592</v>
      </c>
      <c r="H71" s="25">
        <f>H98+H125</f>
        <v>2592</v>
      </c>
      <c r="I71" s="107"/>
      <c r="J71" s="108"/>
      <c r="K71" s="75"/>
    </row>
    <row r="72" spans="1:11" ht="15" customHeight="1">
      <c r="A72" s="88" t="s">
        <v>67</v>
      </c>
      <c r="B72" s="88" t="s">
        <v>84</v>
      </c>
      <c r="C72" s="13"/>
      <c r="D72" s="8" t="s">
        <v>56</v>
      </c>
      <c r="E72" s="8"/>
      <c r="F72" s="25">
        <f t="shared" ref="F72:H84" si="2">F99+F126</f>
        <v>2733</v>
      </c>
      <c r="G72" s="25">
        <f t="shared" si="2"/>
        <v>2817</v>
      </c>
      <c r="H72" s="25">
        <f t="shared" si="2"/>
        <v>2817</v>
      </c>
      <c r="I72" s="107"/>
      <c r="J72" s="108"/>
      <c r="K72" s="75"/>
    </row>
    <row r="73" spans="1:11" ht="15" customHeight="1">
      <c r="A73" s="88" t="s">
        <v>176</v>
      </c>
      <c r="B73" s="88" t="s">
        <v>81</v>
      </c>
      <c r="C73" s="13"/>
      <c r="D73" s="8" t="s">
        <v>56</v>
      </c>
      <c r="E73" s="8"/>
      <c r="F73" s="25">
        <f t="shared" si="2"/>
        <v>3826</v>
      </c>
      <c r="G73" s="25">
        <f t="shared" si="2"/>
        <v>3944</v>
      </c>
      <c r="H73" s="25">
        <f t="shared" si="2"/>
        <v>3944</v>
      </c>
      <c r="I73" s="107"/>
      <c r="J73" s="108"/>
      <c r="K73" s="75"/>
    </row>
    <row r="74" spans="1:11" ht="30" customHeight="1">
      <c r="A74" s="88" t="s">
        <v>68</v>
      </c>
      <c r="B74" s="88" t="s">
        <v>84</v>
      </c>
      <c r="C74" s="13"/>
      <c r="D74" s="8" t="s">
        <v>56</v>
      </c>
      <c r="E74" s="8"/>
      <c r="F74" s="25">
        <f t="shared" si="2"/>
        <v>2733</v>
      </c>
      <c r="G74" s="25">
        <f t="shared" si="2"/>
        <v>2817</v>
      </c>
      <c r="H74" s="25">
        <f t="shared" si="2"/>
        <v>2817</v>
      </c>
      <c r="I74" s="107"/>
      <c r="J74" s="108"/>
      <c r="K74" s="75"/>
    </row>
    <row r="75" spans="1:11" ht="15" customHeight="1">
      <c r="A75" s="88" t="s">
        <v>69</v>
      </c>
      <c r="B75" s="88" t="s">
        <v>84</v>
      </c>
      <c r="C75" s="13"/>
      <c r="D75" s="8" t="s">
        <v>56</v>
      </c>
      <c r="E75" s="8"/>
      <c r="F75" s="25">
        <f t="shared" si="2"/>
        <v>2733</v>
      </c>
      <c r="G75" s="25">
        <f t="shared" si="2"/>
        <v>2817</v>
      </c>
      <c r="H75" s="25">
        <f t="shared" si="2"/>
        <v>2817</v>
      </c>
      <c r="I75" s="107"/>
      <c r="J75" s="108"/>
      <c r="K75" s="75"/>
    </row>
    <row r="76" spans="1:11" ht="15" customHeight="1">
      <c r="A76" s="19" t="s">
        <v>70</v>
      </c>
      <c r="B76" s="88" t="s">
        <v>83</v>
      </c>
      <c r="C76" s="13"/>
      <c r="D76" s="8" t="s">
        <v>56</v>
      </c>
      <c r="E76" s="8"/>
      <c r="F76" s="25">
        <f t="shared" si="2"/>
        <v>2952</v>
      </c>
      <c r="G76" s="25">
        <f t="shared" si="2"/>
        <v>3042</v>
      </c>
      <c r="H76" s="25">
        <f t="shared" si="2"/>
        <v>3042</v>
      </c>
      <c r="I76" s="107"/>
      <c r="J76" s="108"/>
      <c r="K76" s="75"/>
    </row>
    <row r="77" spans="1:11" ht="15" customHeight="1">
      <c r="A77" s="26" t="s">
        <v>71</v>
      </c>
      <c r="B77" s="88" t="s">
        <v>83</v>
      </c>
      <c r="C77" s="13"/>
      <c r="D77" s="8" t="s">
        <v>56</v>
      </c>
      <c r="E77" s="8"/>
      <c r="F77" s="25">
        <f t="shared" si="2"/>
        <v>3553</v>
      </c>
      <c r="G77" s="25">
        <f t="shared" si="2"/>
        <v>3662</v>
      </c>
      <c r="H77" s="25">
        <f t="shared" si="2"/>
        <v>3662</v>
      </c>
      <c r="I77" s="107"/>
      <c r="J77" s="108"/>
      <c r="K77" s="75"/>
    </row>
    <row r="78" spans="1:11" ht="15" customHeight="1">
      <c r="A78" s="26" t="s">
        <v>76</v>
      </c>
      <c r="B78" s="88" t="s">
        <v>82</v>
      </c>
      <c r="C78" s="13"/>
      <c r="D78" s="8" t="s">
        <v>56</v>
      </c>
      <c r="E78" s="8"/>
      <c r="F78" s="25">
        <f t="shared" si="2"/>
        <v>4976</v>
      </c>
      <c r="G78" s="25">
        <f t="shared" si="2"/>
        <v>5129</v>
      </c>
      <c r="H78" s="25">
        <f t="shared" si="2"/>
        <v>5129</v>
      </c>
      <c r="I78" s="107"/>
      <c r="J78" s="108"/>
      <c r="K78" s="75"/>
    </row>
    <row r="79" spans="1:11" ht="15" customHeight="1">
      <c r="A79" s="26" t="s">
        <v>72</v>
      </c>
      <c r="B79" s="88" t="s">
        <v>83</v>
      </c>
      <c r="C79" s="13"/>
      <c r="D79" s="8" t="s">
        <v>56</v>
      </c>
      <c r="E79" s="8"/>
      <c r="F79" s="25">
        <f t="shared" si="2"/>
        <v>5466</v>
      </c>
      <c r="G79" s="25">
        <f t="shared" si="2"/>
        <v>5634</v>
      </c>
      <c r="H79" s="25">
        <f t="shared" si="2"/>
        <v>5634</v>
      </c>
      <c r="I79" s="107"/>
      <c r="J79" s="108"/>
      <c r="K79" s="75"/>
    </row>
    <row r="80" spans="1:11" ht="15" customHeight="1">
      <c r="A80" s="19" t="s">
        <v>77</v>
      </c>
      <c r="B80" s="88" t="s">
        <v>81</v>
      </c>
      <c r="C80" s="13"/>
      <c r="D80" s="8" t="s">
        <v>56</v>
      </c>
      <c r="E80" s="8"/>
      <c r="F80" s="25">
        <f t="shared" si="2"/>
        <v>2722</v>
      </c>
      <c r="G80" s="25">
        <f t="shared" si="2"/>
        <v>2806</v>
      </c>
      <c r="H80" s="25">
        <f t="shared" si="2"/>
        <v>2806</v>
      </c>
      <c r="I80" s="107"/>
      <c r="J80" s="108"/>
      <c r="K80" s="75"/>
    </row>
    <row r="81" spans="1:11" ht="15" customHeight="1">
      <c r="A81" s="88" t="s">
        <v>73</v>
      </c>
      <c r="B81" s="88" t="s">
        <v>84</v>
      </c>
      <c r="C81" s="13"/>
      <c r="D81" s="8" t="s">
        <v>56</v>
      </c>
      <c r="E81" s="8"/>
      <c r="F81" s="25">
        <f t="shared" si="2"/>
        <v>2952</v>
      </c>
      <c r="G81" s="25">
        <f t="shared" si="2"/>
        <v>3042</v>
      </c>
      <c r="H81" s="25">
        <f t="shared" si="2"/>
        <v>3042</v>
      </c>
      <c r="I81" s="107"/>
      <c r="J81" s="108"/>
      <c r="K81" s="75"/>
    </row>
    <row r="82" spans="1:11" ht="15" customHeight="1">
      <c r="A82" s="19" t="s">
        <v>78</v>
      </c>
      <c r="B82" s="88" t="s">
        <v>81</v>
      </c>
      <c r="C82" s="13"/>
      <c r="D82" s="8" t="s">
        <v>56</v>
      </c>
      <c r="E82" s="8"/>
      <c r="F82" s="25">
        <f t="shared" si="2"/>
        <v>2891</v>
      </c>
      <c r="G82" s="25">
        <f t="shared" si="2"/>
        <v>2980</v>
      </c>
      <c r="H82" s="25">
        <f t="shared" si="2"/>
        <v>2980</v>
      </c>
      <c r="I82" s="107"/>
      <c r="J82" s="108"/>
      <c r="K82" s="75"/>
    </row>
    <row r="83" spans="1:11" ht="15" customHeight="1">
      <c r="A83" s="88" t="s">
        <v>74</v>
      </c>
      <c r="B83" s="88" t="s">
        <v>84</v>
      </c>
      <c r="C83" s="13"/>
      <c r="D83" s="8" t="s">
        <v>56</v>
      </c>
      <c r="E83" s="8"/>
      <c r="F83" s="25">
        <f t="shared" si="2"/>
        <v>3143</v>
      </c>
      <c r="G83" s="25">
        <f t="shared" si="2"/>
        <v>3239</v>
      </c>
      <c r="H83" s="25">
        <f t="shared" si="2"/>
        <v>3239</v>
      </c>
      <c r="I83" s="107"/>
      <c r="J83" s="108"/>
      <c r="K83" s="75"/>
    </row>
    <row r="84" spans="1:11" ht="15" customHeight="1">
      <c r="A84" s="99"/>
      <c r="B84" s="88"/>
      <c r="C84" s="13"/>
      <c r="D84" s="8" t="s">
        <v>56</v>
      </c>
      <c r="E84" s="8"/>
      <c r="F84" s="25">
        <f t="shared" si="2"/>
        <v>0</v>
      </c>
      <c r="G84" s="25">
        <f t="shared" si="2"/>
        <v>0</v>
      </c>
      <c r="H84" s="25">
        <f t="shared" si="2"/>
        <v>0</v>
      </c>
      <c r="I84" s="107"/>
      <c r="J84" s="108"/>
      <c r="K84" s="75"/>
    </row>
    <row r="85" spans="1:11">
      <c r="A85" s="24" t="s">
        <v>85</v>
      </c>
      <c r="B85" s="89"/>
      <c r="C85" s="10"/>
      <c r="D85" s="11"/>
      <c r="E85" s="7"/>
      <c r="F85" s="21"/>
      <c r="G85" s="21"/>
      <c r="H85" s="21"/>
      <c r="I85" s="27"/>
      <c r="J85" s="28"/>
      <c r="K85" s="75"/>
    </row>
    <row r="86" spans="1:11" ht="15" customHeight="1">
      <c r="A86" s="8" t="s">
        <v>181</v>
      </c>
      <c r="B86" s="88" t="s">
        <v>86</v>
      </c>
      <c r="C86" s="13"/>
      <c r="D86" s="8" t="s">
        <v>56</v>
      </c>
      <c r="E86" s="8"/>
      <c r="F86" s="25">
        <f t="shared" ref="F86:H95" si="3">F113+F140</f>
        <v>17853.66</v>
      </c>
      <c r="G86" s="25">
        <f t="shared" si="3"/>
        <v>17853.66</v>
      </c>
      <c r="H86" s="25">
        <f t="shared" si="3"/>
        <v>17853.66</v>
      </c>
      <c r="I86" s="107"/>
      <c r="J86" s="108"/>
      <c r="K86" s="75"/>
    </row>
    <row r="87" spans="1:11" ht="15" customHeight="1">
      <c r="A87" s="8" t="s">
        <v>182</v>
      </c>
      <c r="B87" s="88" t="s">
        <v>87</v>
      </c>
      <c r="C87" s="13"/>
      <c r="D87" s="8" t="s">
        <v>56</v>
      </c>
      <c r="E87" s="8"/>
      <c r="F87" s="25">
        <f t="shared" si="3"/>
        <v>17853.66</v>
      </c>
      <c r="G87" s="25">
        <f t="shared" si="3"/>
        <v>17853.66</v>
      </c>
      <c r="H87" s="25">
        <f t="shared" si="3"/>
        <v>17853.66</v>
      </c>
      <c r="I87" s="107"/>
      <c r="J87" s="108"/>
      <c r="K87" s="75"/>
    </row>
    <row r="88" spans="1:11" ht="15" customHeight="1">
      <c r="A88" s="8" t="s">
        <v>183</v>
      </c>
      <c r="B88" s="88" t="s">
        <v>88</v>
      </c>
      <c r="C88" s="13"/>
      <c r="D88" s="8" t="s">
        <v>56</v>
      </c>
      <c r="E88" s="8"/>
      <c r="F88" s="25">
        <f t="shared" si="3"/>
        <v>17853.66</v>
      </c>
      <c r="G88" s="25">
        <f t="shared" si="3"/>
        <v>17853.66</v>
      </c>
      <c r="H88" s="25">
        <f t="shared" si="3"/>
        <v>17853.66</v>
      </c>
      <c r="I88" s="107"/>
      <c r="J88" s="108"/>
      <c r="K88" s="75"/>
    </row>
    <row r="89" spans="1:11" ht="15" customHeight="1">
      <c r="A89" s="8" t="s">
        <v>184</v>
      </c>
      <c r="B89" s="88" t="s">
        <v>89</v>
      </c>
      <c r="C89" s="13"/>
      <c r="D89" s="8" t="s">
        <v>56</v>
      </c>
      <c r="E89" s="8"/>
      <c r="F89" s="25">
        <f t="shared" si="3"/>
        <v>10890.73</v>
      </c>
      <c r="G89" s="25">
        <f t="shared" si="3"/>
        <v>10890.73</v>
      </c>
      <c r="H89" s="25">
        <f t="shared" si="3"/>
        <v>10890.73</v>
      </c>
      <c r="I89" s="107"/>
      <c r="J89" s="108"/>
      <c r="K89" s="75"/>
    </row>
    <row r="90" spans="1:11" ht="15" customHeight="1">
      <c r="A90" s="8" t="s">
        <v>185</v>
      </c>
      <c r="B90" s="88" t="s">
        <v>90</v>
      </c>
      <c r="C90" s="13"/>
      <c r="D90" s="8" t="s">
        <v>56</v>
      </c>
      <c r="E90" s="8"/>
      <c r="F90" s="25">
        <f t="shared" si="3"/>
        <v>3927.8</v>
      </c>
      <c r="G90" s="25">
        <f t="shared" si="3"/>
        <v>3927.8</v>
      </c>
      <c r="H90" s="25">
        <f t="shared" si="3"/>
        <v>3927.8</v>
      </c>
      <c r="I90" s="107"/>
      <c r="J90" s="108"/>
      <c r="K90" s="75"/>
    </row>
    <row r="91" spans="1:11" ht="15" customHeight="1">
      <c r="A91" s="26" t="s">
        <v>186</v>
      </c>
      <c r="B91" s="88" t="s">
        <v>91</v>
      </c>
      <c r="C91" s="13"/>
      <c r="D91" s="8" t="s">
        <v>56</v>
      </c>
      <c r="E91" s="8"/>
      <c r="F91" s="25">
        <f t="shared" si="3"/>
        <v>21370.45</v>
      </c>
      <c r="G91" s="25">
        <f t="shared" si="3"/>
        <v>21370.45</v>
      </c>
      <c r="H91" s="25">
        <f t="shared" si="3"/>
        <v>21370.45</v>
      </c>
      <c r="I91" s="107"/>
      <c r="J91" s="108"/>
      <c r="K91" s="75"/>
    </row>
    <row r="92" spans="1:11" ht="15" customHeight="1">
      <c r="A92" s="26" t="s">
        <v>187</v>
      </c>
      <c r="B92" s="88" t="s">
        <v>92</v>
      </c>
      <c r="C92" s="13"/>
      <c r="D92" s="8" t="s">
        <v>56</v>
      </c>
      <c r="E92" s="8"/>
      <c r="F92" s="25">
        <f t="shared" si="3"/>
        <v>21370.45</v>
      </c>
      <c r="G92" s="25">
        <f t="shared" si="3"/>
        <v>21370.45</v>
      </c>
      <c r="H92" s="25">
        <f t="shared" si="3"/>
        <v>21370.45</v>
      </c>
      <c r="I92" s="107"/>
      <c r="J92" s="108"/>
      <c r="K92" s="75"/>
    </row>
    <row r="93" spans="1:11" ht="15" customHeight="1">
      <c r="A93" s="26" t="s">
        <v>188</v>
      </c>
      <c r="B93" s="88" t="s">
        <v>93</v>
      </c>
      <c r="C93" s="13"/>
      <c r="D93" s="8" t="s">
        <v>56</v>
      </c>
      <c r="E93" s="8"/>
      <c r="F93" s="25">
        <f t="shared" si="3"/>
        <v>21370.45</v>
      </c>
      <c r="G93" s="25">
        <f t="shared" si="3"/>
        <v>21370.45</v>
      </c>
      <c r="H93" s="25">
        <f t="shared" si="3"/>
        <v>21370.45</v>
      </c>
      <c r="I93" s="107"/>
      <c r="J93" s="108"/>
      <c r="K93" s="75"/>
    </row>
    <row r="94" spans="1:11" ht="15" customHeight="1">
      <c r="A94" s="26" t="s">
        <v>189</v>
      </c>
      <c r="B94" s="88" t="s">
        <v>94</v>
      </c>
      <c r="C94" s="13"/>
      <c r="D94" s="8" t="s">
        <v>56</v>
      </c>
      <c r="E94" s="8"/>
      <c r="F94" s="25">
        <f t="shared" si="3"/>
        <v>14318.2</v>
      </c>
      <c r="G94" s="25">
        <f t="shared" si="3"/>
        <v>14318.2</v>
      </c>
      <c r="H94" s="25">
        <f t="shared" si="3"/>
        <v>14318.2</v>
      </c>
      <c r="I94" s="107"/>
      <c r="J94" s="108"/>
      <c r="K94" s="75"/>
    </row>
    <row r="95" spans="1:11" ht="15" customHeight="1">
      <c r="A95" s="26" t="s">
        <v>190</v>
      </c>
      <c r="B95" s="88" t="s">
        <v>95</v>
      </c>
      <c r="C95" s="13"/>
      <c r="D95" s="8" t="s">
        <v>56</v>
      </c>
      <c r="E95" s="8"/>
      <c r="F95" s="25">
        <f t="shared" si="3"/>
        <v>7265.95</v>
      </c>
      <c r="G95" s="25">
        <f t="shared" si="3"/>
        <v>7265.95</v>
      </c>
      <c r="H95" s="25">
        <f t="shared" si="3"/>
        <v>7265.95</v>
      </c>
      <c r="I95" s="107"/>
      <c r="J95" s="108"/>
      <c r="K95" s="75"/>
    </row>
    <row r="96" spans="1:11" ht="41.25" customHeight="1">
      <c r="A96" s="7"/>
      <c r="B96" s="89"/>
      <c r="C96" s="10" t="s">
        <v>7</v>
      </c>
      <c r="D96" s="11" t="s">
        <v>26</v>
      </c>
      <c r="E96" s="7"/>
      <c r="F96" s="21"/>
      <c r="G96" s="21"/>
      <c r="H96" s="21"/>
      <c r="I96" s="27"/>
      <c r="J96" s="28"/>
      <c r="K96" s="75"/>
    </row>
    <row r="97" spans="1:11" ht="141" customHeight="1">
      <c r="A97" s="24" t="s">
        <v>80</v>
      </c>
      <c r="B97" s="89"/>
      <c r="C97" s="6"/>
      <c r="D97" s="14" t="s">
        <v>8</v>
      </c>
      <c r="E97" s="7"/>
      <c r="F97" s="21"/>
      <c r="G97" s="21"/>
      <c r="H97" s="21"/>
      <c r="I97" s="27"/>
      <c r="J97" s="28"/>
      <c r="K97" s="75"/>
    </row>
    <row r="98" spans="1:11" ht="24" customHeight="1">
      <c r="A98" s="88" t="s">
        <v>75</v>
      </c>
      <c r="B98" s="88" t="s">
        <v>81</v>
      </c>
      <c r="C98" s="13"/>
      <c r="D98" s="8" t="s">
        <v>61</v>
      </c>
      <c r="E98" s="167" t="s">
        <v>61</v>
      </c>
      <c r="F98" s="30">
        <v>634</v>
      </c>
      <c r="G98" s="30">
        <v>654</v>
      </c>
      <c r="H98" s="30">
        <v>654</v>
      </c>
      <c r="I98" s="155"/>
      <c r="J98" s="156"/>
      <c r="K98" s="74"/>
    </row>
    <row r="99" spans="1:11" ht="36">
      <c r="A99" s="88" t="s">
        <v>67</v>
      </c>
      <c r="B99" s="88" t="s">
        <v>84</v>
      </c>
      <c r="C99" s="13"/>
      <c r="D99" s="8" t="s">
        <v>61</v>
      </c>
      <c r="E99" s="168"/>
      <c r="F99" s="30">
        <v>690</v>
      </c>
      <c r="G99" s="30">
        <v>711</v>
      </c>
      <c r="H99" s="30">
        <v>711</v>
      </c>
      <c r="I99" s="155"/>
      <c r="J99" s="156"/>
      <c r="K99" s="74"/>
    </row>
    <row r="100" spans="1:11" ht="27.75" customHeight="1">
      <c r="A100" s="88" t="s">
        <v>176</v>
      </c>
      <c r="B100" s="88" t="s">
        <v>81</v>
      </c>
      <c r="C100" s="13"/>
      <c r="D100" s="8" t="s">
        <v>61</v>
      </c>
      <c r="E100" s="168"/>
      <c r="F100" s="30">
        <v>965</v>
      </c>
      <c r="G100" s="30">
        <v>995</v>
      </c>
      <c r="H100" s="30">
        <v>995</v>
      </c>
      <c r="I100" s="155"/>
      <c r="J100" s="156"/>
      <c r="K100" s="74"/>
    </row>
    <row r="101" spans="1:11" ht="27.75" customHeight="1">
      <c r="A101" s="88" t="s">
        <v>68</v>
      </c>
      <c r="B101" s="88" t="s">
        <v>84</v>
      </c>
      <c r="C101" s="13"/>
      <c r="D101" s="8" t="s">
        <v>61</v>
      </c>
      <c r="E101" s="168"/>
      <c r="F101" s="30">
        <v>690</v>
      </c>
      <c r="G101" s="30">
        <v>711</v>
      </c>
      <c r="H101" s="30">
        <v>711</v>
      </c>
      <c r="I101" s="155"/>
      <c r="J101" s="156"/>
      <c r="K101" s="74"/>
    </row>
    <row r="102" spans="1:11" ht="48">
      <c r="A102" s="88" t="s">
        <v>69</v>
      </c>
      <c r="B102" s="88" t="s">
        <v>84</v>
      </c>
      <c r="C102" s="13"/>
      <c r="D102" s="8" t="s">
        <v>61</v>
      </c>
      <c r="E102" s="168"/>
      <c r="F102" s="30">
        <v>690</v>
      </c>
      <c r="G102" s="30">
        <v>711</v>
      </c>
      <c r="H102" s="30">
        <v>711</v>
      </c>
      <c r="I102" s="155"/>
      <c r="J102" s="156"/>
      <c r="K102" s="74"/>
    </row>
    <row r="103" spans="1:11" ht="27" customHeight="1">
      <c r="A103" s="19" t="s">
        <v>70</v>
      </c>
      <c r="B103" s="88" t="s">
        <v>83</v>
      </c>
      <c r="C103" s="13"/>
      <c r="D103" s="8" t="s">
        <v>61</v>
      </c>
      <c r="E103" s="168"/>
      <c r="F103" s="30">
        <v>745</v>
      </c>
      <c r="G103" s="30">
        <v>767</v>
      </c>
      <c r="H103" s="30">
        <v>767</v>
      </c>
      <c r="I103" s="155"/>
      <c r="J103" s="156"/>
      <c r="K103" s="74"/>
    </row>
    <row r="104" spans="1:11" ht="26.25" customHeight="1">
      <c r="A104" s="26" t="s">
        <v>71</v>
      </c>
      <c r="B104" s="88" t="s">
        <v>83</v>
      </c>
      <c r="C104" s="13"/>
      <c r="D104" s="8" t="s">
        <v>61</v>
      </c>
      <c r="E104" s="168"/>
      <c r="F104" s="30">
        <v>896</v>
      </c>
      <c r="G104" s="30">
        <v>924</v>
      </c>
      <c r="H104" s="30">
        <v>924</v>
      </c>
      <c r="I104" s="155"/>
      <c r="J104" s="156"/>
      <c r="K104" s="74"/>
    </row>
    <row r="105" spans="1:11" ht="26.25" customHeight="1">
      <c r="A105" s="26" t="s">
        <v>76</v>
      </c>
      <c r="B105" s="88" t="s">
        <v>82</v>
      </c>
      <c r="C105" s="13"/>
      <c r="D105" s="8" t="s">
        <v>61</v>
      </c>
      <c r="E105" s="168"/>
      <c r="F105" s="30">
        <v>1255</v>
      </c>
      <c r="G105" s="30">
        <v>1294</v>
      </c>
      <c r="H105" s="30">
        <v>1294</v>
      </c>
      <c r="I105" s="155"/>
      <c r="J105" s="156"/>
      <c r="K105" s="74"/>
    </row>
    <row r="106" spans="1:11" ht="26.25" customHeight="1">
      <c r="A106" s="26" t="s">
        <v>72</v>
      </c>
      <c r="B106" s="88" t="s">
        <v>83</v>
      </c>
      <c r="C106" s="13"/>
      <c r="D106" s="8" t="s">
        <v>61</v>
      </c>
      <c r="E106" s="168"/>
      <c r="F106" s="30">
        <v>1379</v>
      </c>
      <c r="G106" s="30">
        <v>1421</v>
      </c>
      <c r="H106" s="30">
        <v>1421</v>
      </c>
      <c r="I106" s="155"/>
      <c r="J106" s="156"/>
      <c r="K106" s="74"/>
    </row>
    <row r="107" spans="1:11" ht="26.25" customHeight="1">
      <c r="A107" s="19" t="s">
        <v>77</v>
      </c>
      <c r="B107" s="88" t="s">
        <v>81</v>
      </c>
      <c r="C107" s="13"/>
      <c r="D107" s="8" t="s">
        <v>61</v>
      </c>
      <c r="E107" s="168"/>
      <c r="F107" s="30">
        <v>687</v>
      </c>
      <c r="G107" s="30">
        <v>708</v>
      </c>
      <c r="H107" s="30">
        <v>708</v>
      </c>
      <c r="I107" s="155"/>
      <c r="J107" s="156"/>
      <c r="K107" s="74"/>
    </row>
    <row r="108" spans="1:11" ht="26.25" customHeight="1">
      <c r="A108" s="88" t="s">
        <v>73</v>
      </c>
      <c r="B108" s="88" t="s">
        <v>84</v>
      </c>
      <c r="C108" s="13"/>
      <c r="D108" s="8" t="s">
        <v>61</v>
      </c>
      <c r="E108" s="168"/>
      <c r="F108" s="30">
        <v>745</v>
      </c>
      <c r="G108" s="30">
        <v>767</v>
      </c>
      <c r="H108" s="30">
        <v>767</v>
      </c>
      <c r="I108" s="155"/>
      <c r="J108" s="156"/>
      <c r="K108" s="74"/>
    </row>
    <row r="109" spans="1:11" ht="26.25" customHeight="1">
      <c r="A109" s="19" t="s">
        <v>78</v>
      </c>
      <c r="B109" s="88" t="s">
        <v>81</v>
      </c>
      <c r="C109" s="13"/>
      <c r="D109" s="8" t="s">
        <v>61</v>
      </c>
      <c r="E109" s="168"/>
      <c r="F109" s="30">
        <v>729</v>
      </c>
      <c r="G109" s="30">
        <v>752</v>
      </c>
      <c r="H109" s="30">
        <v>752</v>
      </c>
      <c r="I109" s="155"/>
      <c r="J109" s="156"/>
      <c r="K109" s="74"/>
    </row>
    <row r="110" spans="1:11" ht="26.25" customHeight="1">
      <c r="A110" s="88" t="s">
        <v>74</v>
      </c>
      <c r="B110" s="88" t="s">
        <v>84</v>
      </c>
      <c r="C110" s="13"/>
      <c r="D110" s="8" t="s">
        <v>61</v>
      </c>
      <c r="E110" s="168"/>
      <c r="F110" s="30">
        <v>793</v>
      </c>
      <c r="G110" s="30">
        <v>817</v>
      </c>
      <c r="H110" s="30">
        <v>817</v>
      </c>
      <c r="I110" s="155"/>
      <c r="J110" s="156"/>
      <c r="K110" s="74"/>
    </row>
    <row r="111" spans="1:11" ht="26.25" customHeight="1">
      <c r="A111" s="99"/>
      <c r="B111" s="88"/>
      <c r="C111" s="13"/>
      <c r="D111" s="8"/>
      <c r="E111" s="169"/>
      <c r="F111" s="30"/>
      <c r="G111" s="30"/>
      <c r="H111" s="30"/>
      <c r="I111" s="95"/>
      <c r="J111" s="96"/>
      <c r="K111" s="74"/>
    </row>
    <row r="112" spans="1:11" ht="78.75">
      <c r="A112" s="24" t="s">
        <v>85</v>
      </c>
      <c r="B112" s="89"/>
      <c r="C112" s="10"/>
      <c r="D112" s="14" t="s">
        <v>98</v>
      </c>
      <c r="E112" s="7"/>
      <c r="F112" s="21"/>
      <c r="G112" s="21"/>
      <c r="H112" s="21"/>
      <c r="I112" s="27"/>
      <c r="J112" s="28"/>
      <c r="K112" s="75"/>
    </row>
    <row r="113" spans="1:11" ht="15" customHeight="1">
      <c r="A113" s="8" t="s">
        <v>181</v>
      </c>
      <c r="B113" s="88" t="s">
        <v>86</v>
      </c>
      <c r="C113" s="13"/>
      <c r="D113" s="8" t="s">
        <v>99</v>
      </c>
      <c r="E113" s="167" t="s">
        <v>51</v>
      </c>
      <c r="F113" s="30">
        <v>17853.66</v>
      </c>
      <c r="G113" s="30">
        <v>17853.66</v>
      </c>
      <c r="H113" s="30">
        <v>17853.66</v>
      </c>
      <c r="I113" s="155"/>
      <c r="J113" s="156"/>
      <c r="K113" s="74"/>
    </row>
    <row r="114" spans="1:11" ht="36">
      <c r="A114" s="8" t="s">
        <v>182</v>
      </c>
      <c r="B114" s="88" t="s">
        <v>87</v>
      </c>
      <c r="C114" s="13"/>
      <c r="D114" s="8" t="s">
        <v>99</v>
      </c>
      <c r="E114" s="168"/>
      <c r="F114" s="30">
        <v>17853.66</v>
      </c>
      <c r="G114" s="30">
        <v>17853.66</v>
      </c>
      <c r="H114" s="30">
        <v>17853.66</v>
      </c>
      <c r="I114" s="155"/>
      <c r="J114" s="156"/>
      <c r="K114" s="74"/>
    </row>
    <row r="115" spans="1:11" ht="15" customHeight="1">
      <c r="A115" s="8" t="s">
        <v>183</v>
      </c>
      <c r="B115" s="88" t="s">
        <v>88</v>
      </c>
      <c r="C115" s="13"/>
      <c r="D115" s="8" t="s">
        <v>99</v>
      </c>
      <c r="E115" s="168"/>
      <c r="F115" s="30">
        <v>17853.66</v>
      </c>
      <c r="G115" s="30">
        <v>17853.66</v>
      </c>
      <c r="H115" s="30">
        <v>17853.66</v>
      </c>
      <c r="I115" s="155"/>
      <c r="J115" s="156"/>
      <c r="K115" s="74"/>
    </row>
    <row r="116" spans="1:11" ht="36">
      <c r="A116" s="8" t="s">
        <v>184</v>
      </c>
      <c r="B116" s="88" t="s">
        <v>89</v>
      </c>
      <c r="C116" s="13"/>
      <c r="D116" s="8" t="s">
        <v>99</v>
      </c>
      <c r="E116" s="168"/>
      <c r="F116" s="30">
        <v>10890.73</v>
      </c>
      <c r="G116" s="30">
        <v>10890.73</v>
      </c>
      <c r="H116" s="30">
        <v>10890.73</v>
      </c>
      <c r="I116" s="155"/>
      <c r="J116" s="156"/>
      <c r="K116" s="74"/>
    </row>
    <row r="117" spans="1:11" ht="36">
      <c r="A117" s="8" t="s">
        <v>185</v>
      </c>
      <c r="B117" s="88" t="s">
        <v>90</v>
      </c>
      <c r="C117" s="13"/>
      <c r="D117" s="8" t="s">
        <v>99</v>
      </c>
      <c r="E117" s="168"/>
      <c r="F117" s="30">
        <v>3927.8</v>
      </c>
      <c r="G117" s="30">
        <v>3927.8</v>
      </c>
      <c r="H117" s="30">
        <v>3927.8</v>
      </c>
      <c r="I117" s="155"/>
      <c r="J117" s="156"/>
      <c r="K117" s="74"/>
    </row>
    <row r="118" spans="1:11" ht="15" customHeight="1">
      <c r="A118" s="26" t="s">
        <v>186</v>
      </c>
      <c r="B118" s="88" t="s">
        <v>91</v>
      </c>
      <c r="C118" s="13"/>
      <c r="D118" s="8" t="s">
        <v>99</v>
      </c>
      <c r="E118" s="168"/>
      <c r="F118" s="30">
        <v>21370.45</v>
      </c>
      <c r="G118" s="30">
        <v>21370.45</v>
      </c>
      <c r="H118" s="30">
        <v>21370.45</v>
      </c>
      <c r="I118" s="155"/>
      <c r="J118" s="156"/>
      <c r="K118" s="74"/>
    </row>
    <row r="119" spans="1:11" ht="36">
      <c r="A119" s="26" t="s">
        <v>187</v>
      </c>
      <c r="B119" s="88" t="s">
        <v>92</v>
      </c>
      <c r="C119" s="13"/>
      <c r="D119" s="8" t="s">
        <v>99</v>
      </c>
      <c r="E119" s="168"/>
      <c r="F119" s="30">
        <v>21370.45</v>
      </c>
      <c r="G119" s="30">
        <v>21370.45</v>
      </c>
      <c r="H119" s="30">
        <v>21370.45</v>
      </c>
      <c r="I119" s="155"/>
      <c r="J119" s="156"/>
      <c r="K119" s="74"/>
    </row>
    <row r="120" spans="1:11" ht="15" customHeight="1">
      <c r="A120" s="26" t="s">
        <v>188</v>
      </c>
      <c r="B120" s="88" t="s">
        <v>93</v>
      </c>
      <c r="C120" s="13"/>
      <c r="D120" s="8" t="s">
        <v>99</v>
      </c>
      <c r="E120" s="168"/>
      <c r="F120" s="30">
        <v>21370.45</v>
      </c>
      <c r="G120" s="30">
        <v>21370.45</v>
      </c>
      <c r="H120" s="30">
        <v>21370.45</v>
      </c>
      <c r="I120" s="155"/>
      <c r="J120" s="156"/>
      <c r="K120" s="74"/>
    </row>
    <row r="121" spans="1:11" ht="36">
      <c r="A121" s="26" t="s">
        <v>189</v>
      </c>
      <c r="B121" s="88" t="s">
        <v>94</v>
      </c>
      <c r="C121" s="13"/>
      <c r="D121" s="8" t="s">
        <v>99</v>
      </c>
      <c r="E121" s="168"/>
      <c r="F121" s="30">
        <v>14318.2</v>
      </c>
      <c r="G121" s="30">
        <v>14318.2</v>
      </c>
      <c r="H121" s="30">
        <v>14318.2</v>
      </c>
      <c r="I121" s="155"/>
      <c r="J121" s="156"/>
      <c r="K121" s="74"/>
    </row>
    <row r="122" spans="1:11" ht="36">
      <c r="A122" s="26" t="s">
        <v>190</v>
      </c>
      <c r="B122" s="88" t="s">
        <v>95</v>
      </c>
      <c r="C122" s="13"/>
      <c r="D122" s="8" t="s">
        <v>99</v>
      </c>
      <c r="E122" s="168"/>
      <c r="F122" s="30">
        <v>7265.95</v>
      </c>
      <c r="G122" s="30">
        <v>7265.95</v>
      </c>
      <c r="H122" s="30">
        <v>7265.95</v>
      </c>
      <c r="I122" s="155"/>
      <c r="J122" s="156"/>
      <c r="K122" s="74"/>
    </row>
    <row r="123" spans="1:11" ht="29.25" customHeight="1">
      <c r="A123" s="7"/>
      <c r="B123" s="89"/>
      <c r="C123" s="10" t="s">
        <v>9</v>
      </c>
      <c r="D123" s="11" t="s">
        <v>28</v>
      </c>
      <c r="E123" s="7"/>
      <c r="F123" s="21"/>
      <c r="G123" s="21"/>
      <c r="H123" s="21"/>
      <c r="I123" s="27"/>
      <c r="J123" s="28"/>
      <c r="K123" s="75"/>
    </row>
    <row r="124" spans="1:11" ht="188.25" customHeight="1">
      <c r="A124" s="24" t="s">
        <v>80</v>
      </c>
      <c r="B124" s="89"/>
      <c r="C124" s="6"/>
      <c r="D124" s="14" t="s">
        <v>57</v>
      </c>
      <c r="E124" s="7"/>
      <c r="F124" s="21"/>
      <c r="G124" s="21"/>
      <c r="H124" s="21"/>
      <c r="I124" s="27"/>
      <c r="J124" s="28"/>
      <c r="K124" s="75"/>
    </row>
    <row r="125" spans="1:11" ht="36">
      <c r="A125" s="88" t="s">
        <v>75</v>
      </c>
      <c r="B125" s="88" t="s">
        <v>81</v>
      </c>
      <c r="C125" s="13"/>
      <c r="D125" s="8" t="s">
        <v>61</v>
      </c>
      <c r="E125" s="167" t="s">
        <v>61</v>
      </c>
      <c r="F125" s="30">
        <v>1880</v>
      </c>
      <c r="G125" s="30">
        <v>1938</v>
      </c>
      <c r="H125" s="30">
        <v>1938</v>
      </c>
      <c r="I125" s="155"/>
      <c r="J125" s="156"/>
      <c r="K125" s="74"/>
    </row>
    <row r="126" spans="1:11" ht="36">
      <c r="A126" s="88" t="s">
        <v>67</v>
      </c>
      <c r="B126" s="88" t="s">
        <v>84</v>
      </c>
      <c r="C126" s="13"/>
      <c r="D126" s="8" t="s">
        <v>61</v>
      </c>
      <c r="E126" s="168"/>
      <c r="F126" s="30">
        <v>2043</v>
      </c>
      <c r="G126" s="30">
        <v>2106</v>
      </c>
      <c r="H126" s="30">
        <v>2106</v>
      </c>
      <c r="I126" s="155"/>
      <c r="J126" s="156"/>
      <c r="K126" s="74"/>
    </row>
    <row r="127" spans="1:11" ht="27.75" customHeight="1">
      <c r="A127" s="88" t="s">
        <v>176</v>
      </c>
      <c r="B127" s="88" t="s">
        <v>81</v>
      </c>
      <c r="C127" s="13"/>
      <c r="D127" s="8" t="s">
        <v>61</v>
      </c>
      <c r="E127" s="168"/>
      <c r="F127" s="30">
        <v>2861</v>
      </c>
      <c r="G127" s="30">
        <v>2949</v>
      </c>
      <c r="H127" s="30">
        <v>2949</v>
      </c>
      <c r="I127" s="155"/>
      <c r="J127" s="156"/>
      <c r="K127" s="74"/>
    </row>
    <row r="128" spans="1:11" ht="37.5" customHeight="1">
      <c r="A128" s="88" t="s">
        <v>68</v>
      </c>
      <c r="B128" s="88" t="s">
        <v>84</v>
      </c>
      <c r="C128" s="13"/>
      <c r="D128" s="8" t="s">
        <v>61</v>
      </c>
      <c r="E128" s="168"/>
      <c r="F128" s="30">
        <v>2043</v>
      </c>
      <c r="G128" s="30">
        <v>2106</v>
      </c>
      <c r="H128" s="30">
        <v>2106</v>
      </c>
      <c r="I128" s="155"/>
      <c r="J128" s="156"/>
      <c r="K128" s="74"/>
    </row>
    <row r="129" spans="1:11" ht="48">
      <c r="A129" s="88" t="s">
        <v>69</v>
      </c>
      <c r="B129" s="88" t="s">
        <v>84</v>
      </c>
      <c r="C129" s="13"/>
      <c r="D129" s="8" t="s">
        <v>61</v>
      </c>
      <c r="E129" s="168"/>
      <c r="F129" s="30">
        <v>2043</v>
      </c>
      <c r="G129" s="30">
        <v>2106</v>
      </c>
      <c r="H129" s="30">
        <v>2106</v>
      </c>
      <c r="I129" s="155"/>
      <c r="J129" s="156"/>
      <c r="K129" s="74"/>
    </row>
    <row r="130" spans="1:11" ht="27.75" customHeight="1">
      <c r="A130" s="19" t="s">
        <v>70</v>
      </c>
      <c r="B130" s="88" t="s">
        <v>83</v>
      </c>
      <c r="C130" s="13"/>
      <c r="D130" s="8" t="s">
        <v>61</v>
      </c>
      <c r="E130" s="168"/>
      <c r="F130" s="30">
        <v>2207</v>
      </c>
      <c r="G130" s="30">
        <v>2275</v>
      </c>
      <c r="H130" s="30">
        <v>2275</v>
      </c>
      <c r="I130" s="155"/>
      <c r="J130" s="156"/>
      <c r="K130" s="74"/>
    </row>
    <row r="131" spans="1:11" ht="27.75" customHeight="1">
      <c r="A131" s="26" t="s">
        <v>71</v>
      </c>
      <c r="B131" s="88" t="s">
        <v>83</v>
      </c>
      <c r="C131" s="13"/>
      <c r="D131" s="8" t="s">
        <v>61</v>
      </c>
      <c r="E131" s="168"/>
      <c r="F131" s="30">
        <v>2657</v>
      </c>
      <c r="G131" s="30">
        <v>2738</v>
      </c>
      <c r="H131" s="30">
        <v>2738</v>
      </c>
      <c r="I131" s="155"/>
      <c r="J131" s="156"/>
      <c r="K131" s="74"/>
    </row>
    <row r="132" spans="1:11" ht="27.75" customHeight="1">
      <c r="A132" s="26" t="s">
        <v>76</v>
      </c>
      <c r="B132" s="88" t="s">
        <v>82</v>
      </c>
      <c r="C132" s="13"/>
      <c r="D132" s="8" t="s">
        <v>61</v>
      </c>
      <c r="E132" s="168"/>
      <c r="F132" s="30">
        <v>3721</v>
      </c>
      <c r="G132" s="30">
        <v>3835</v>
      </c>
      <c r="H132" s="30">
        <v>3835</v>
      </c>
      <c r="I132" s="155"/>
      <c r="J132" s="156"/>
      <c r="K132" s="74"/>
    </row>
    <row r="133" spans="1:11" ht="27.75" customHeight="1">
      <c r="A133" s="26" t="s">
        <v>72</v>
      </c>
      <c r="B133" s="88" t="s">
        <v>83</v>
      </c>
      <c r="C133" s="13"/>
      <c r="D133" s="8" t="s">
        <v>61</v>
      </c>
      <c r="E133" s="168"/>
      <c r="F133" s="30">
        <v>4087</v>
      </c>
      <c r="G133" s="30">
        <v>4213</v>
      </c>
      <c r="H133" s="30">
        <v>4213</v>
      </c>
      <c r="I133" s="155"/>
      <c r="J133" s="156"/>
      <c r="K133" s="74"/>
    </row>
    <row r="134" spans="1:11" ht="27.75" customHeight="1">
      <c r="A134" s="19" t="s">
        <v>77</v>
      </c>
      <c r="B134" s="88" t="s">
        <v>81</v>
      </c>
      <c r="C134" s="13"/>
      <c r="D134" s="8" t="s">
        <v>61</v>
      </c>
      <c r="E134" s="168"/>
      <c r="F134" s="30">
        <v>2035</v>
      </c>
      <c r="G134" s="30">
        <v>2098</v>
      </c>
      <c r="H134" s="30">
        <v>2098</v>
      </c>
      <c r="I134" s="155"/>
      <c r="J134" s="156"/>
      <c r="K134" s="74"/>
    </row>
    <row r="135" spans="1:11" ht="27.75" customHeight="1">
      <c r="A135" s="88" t="s">
        <v>73</v>
      </c>
      <c r="B135" s="88" t="s">
        <v>84</v>
      </c>
      <c r="C135" s="13"/>
      <c r="D135" s="8" t="s">
        <v>61</v>
      </c>
      <c r="E135" s="168"/>
      <c r="F135" s="30">
        <v>2207</v>
      </c>
      <c r="G135" s="30">
        <v>2275</v>
      </c>
      <c r="H135" s="30">
        <v>2275</v>
      </c>
      <c r="I135" s="155"/>
      <c r="J135" s="156"/>
      <c r="K135" s="74"/>
    </row>
    <row r="136" spans="1:11" ht="27.75" customHeight="1">
      <c r="A136" s="19" t="s">
        <v>78</v>
      </c>
      <c r="B136" s="88" t="s">
        <v>81</v>
      </c>
      <c r="C136" s="13"/>
      <c r="D136" s="8" t="s">
        <v>61</v>
      </c>
      <c r="E136" s="168"/>
      <c r="F136" s="30">
        <v>2162</v>
      </c>
      <c r="G136" s="30">
        <v>2228</v>
      </c>
      <c r="H136" s="30">
        <v>2228</v>
      </c>
      <c r="I136" s="155"/>
      <c r="J136" s="156"/>
      <c r="K136" s="74"/>
    </row>
    <row r="137" spans="1:11" ht="27.75" customHeight="1">
      <c r="A137" s="88" t="s">
        <v>74</v>
      </c>
      <c r="B137" s="88" t="s">
        <v>84</v>
      </c>
      <c r="C137" s="13"/>
      <c r="D137" s="8" t="s">
        <v>61</v>
      </c>
      <c r="E137" s="168"/>
      <c r="F137" s="30">
        <v>2350</v>
      </c>
      <c r="G137" s="30">
        <v>2422</v>
      </c>
      <c r="H137" s="30">
        <v>2422</v>
      </c>
      <c r="I137" s="155"/>
      <c r="J137" s="156"/>
      <c r="K137" s="74"/>
    </row>
    <row r="138" spans="1:11" ht="27.75" customHeight="1">
      <c r="A138" s="99"/>
      <c r="B138" s="88"/>
      <c r="C138" s="13"/>
      <c r="D138" s="8"/>
      <c r="E138" s="169"/>
      <c r="F138" s="30"/>
      <c r="G138" s="30"/>
      <c r="H138" s="30"/>
      <c r="I138" s="95"/>
      <c r="J138" s="96"/>
      <c r="K138" s="74"/>
    </row>
    <row r="139" spans="1:11">
      <c r="A139" s="24" t="s">
        <v>85</v>
      </c>
      <c r="B139" s="89"/>
      <c r="C139" s="10"/>
      <c r="D139" s="11"/>
      <c r="E139" s="7"/>
      <c r="F139" s="21"/>
      <c r="G139" s="21"/>
      <c r="H139" s="21"/>
      <c r="I139" s="27"/>
      <c r="J139" s="28"/>
      <c r="K139" s="75"/>
    </row>
    <row r="140" spans="1:11" ht="24">
      <c r="A140" s="8" t="s">
        <v>181</v>
      </c>
      <c r="B140" s="88" t="s">
        <v>86</v>
      </c>
      <c r="C140" s="13"/>
      <c r="D140" s="8" t="s">
        <v>50</v>
      </c>
      <c r="E140" s="9" t="s">
        <v>97</v>
      </c>
      <c r="F140" s="30">
        <v>0</v>
      </c>
      <c r="G140" s="30">
        <v>0</v>
      </c>
      <c r="H140" s="30">
        <v>0</v>
      </c>
      <c r="I140" s="95"/>
      <c r="J140" s="96"/>
      <c r="K140" s="74"/>
    </row>
    <row r="141" spans="1:11" ht="36">
      <c r="A141" s="8" t="s">
        <v>182</v>
      </c>
      <c r="B141" s="88" t="s">
        <v>87</v>
      </c>
      <c r="C141" s="13"/>
      <c r="D141" s="8" t="s">
        <v>50</v>
      </c>
      <c r="E141" s="9" t="s">
        <v>97</v>
      </c>
      <c r="F141" s="30">
        <v>0</v>
      </c>
      <c r="G141" s="30">
        <v>0</v>
      </c>
      <c r="H141" s="30">
        <v>0</v>
      </c>
      <c r="I141" s="95"/>
      <c r="J141" s="96"/>
      <c r="K141" s="74"/>
    </row>
    <row r="142" spans="1:11" ht="24">
      <c r="A142" s="8" t="s">
        <v>183</v>
      </c>
      <c r="B142" s="88" t="s">
        <v>88</v>
      </c>
      <c r="C142" s="13"/>
      <c r="D142" s="8" t="s">
        <v>50</v>
      </c>
      <c r="E142" s="9" t="s">
        <v>97</v>
      </c>
      <c r="F142" s="30">
        <v>0</v>
      </c>
      <c r="G142" s="30">
        <v>0</v>
      </c>
      <c r="H142" s="30">
        <v>0</v>
      </c>
      <c r="I142" s="95"/>
      <c r="J142" s="96"/>
      <c r="K142" s="74"/>
    </row>
    <row r="143" spans="1:11" ht="36">
      <c r="A143" s="8" t="s">
        <v>184</v>
      </c>
      <c r="B143" s="88" t="s">
        <v>89</v>
      </c>
      <c r="C143" s="13"/>
      <c r="D143" s="8" t="s">
        <v>50</v>
      </c>
      <c r="E143" s="9" t="s">
        <v>97</v>
      </c>
      <c r="F143" s="30">
        <v>0</v>
      </c>
      <c r="G143" s="30">
        <v>0</v>
      </c>
      <c r="H143" s="30">
        <v>0</v>
      </c>
      <c r="I143" s="95"/>
      <c r="J143" s="96"/>
      <c r="K143" s="74"/>
    </row>
    <row r="144" spans="1:11" ht="36">
      <c r="A144" s="8" t="s">
        <v>185</v>
      </c>
      <c r="B144" s="88" t="s">
        <v>90</v>
      </c>
      <c r="C144" s="13"/>
      <c r="D144" s="8" t="s">
        <v>50</v>
      </c>
      <c r="E144" s="9" t="s">
        <v>97</v>
      </c>
      <c r="F144" s="30">
        <v>0</v>
      </c>
      <c r="G144" s="30">
        <v>0</v>
      </c>
      <c r="H144" s="30">
        <v>0</v>
      </c>
      <c r="I144" s="95"/>
      <c r="J144" s="96"/>
      <c r="K144" s="74"/>
    </row>
    <row r="145" spans="1:11" ht="36">
      <c r="A145" s="26" t="s">
        <v>186</v>
      </c>
      <c r="B145" s="88" t="s">
        <v>91</v>
      </c>
      <c r="C145" s="13"/>
      <c r="D145" s="8" t="s">
        <v>50</v>
      </c>
      <c r="E145" s="9" t="s">
        <v>97</v>
      </c>
      <c r="F145" s="30">
        <v>0</v>
      </c>
      <c r="G145" s="30">
        <v>0</v>
      </c>
      <c r="H145" s="30">
        <v>0</v>
      </c>
      <c r="I145" s="95"/>
      <c r="J145" s="96"/>
      <c r="K145" s="74"/>
    </row>
    <row r="146" spans="1:11" ht="36">
      <c r="A146" s="26" t="s">
        <v>187</v>
      </c>
      <c r="B146" s="88" t="s">
        <v>92</v>
      </c>
      <c r="C146" s="13"/>
      <c r="D146" s="8" t="s">
        <v>50</v>
      </c>
      <c r="E146" s="9" t="s">
        <v>97</v>
      </c>
      <c r="F146" s="30">
        <v>0</v>
      </c>
      <c r="G146" s="30">
        <v>0</v>
      </c>
      <c r="H146" s="30">
        <v>0</v>
      </c>
      <c r="I146" s="95"/>
      <c r="J146" s="96"/>
      <c r="K146" s="74"/>
    </row>
    <row r="147" spans="1:11" ht="24">
      <c r="A147" s="26" t="s">
        <v>188</v>
      </c>
      <c r="B147" s="88" t="s">
        <v>93</v>
      </c>
      <c r="C147" s="13"/>
      <c r="D147" s="8" t="s">
        <v>50</v>
      </c>
      <c r="E147" s="9" t="s">
        <v>97</v>
      </c>
      <c r="F147" s="30">
        <v>0</v>
      </c>
      <c r="G147" s="30">
        <v>0</v>
      </c>
      <c r="H147" s="30">
        <v>0</v>
      </c>
      <c r="I147" s="95"/>
      <c r="J147" s="96"/>
      <c r="K147" s="74"/>
    </row>
    <row r="148" spans="1:11" ht="36">
      <c r="A148" s="26" t="s">
        <v>189</v>
      </c>
      <c r="B148" s="88" t="s">
        <v>94</v>
      </c>
      <c r="C148" s="13"/>
      <c r="D148" s="8" t="s">
        <v>50</v>
      </c>
      <c r="E148" s="9" t="s">
        <v>97</v>
      </c>
      <c r="F148" s="30">
        <v>0</v>
      </c>
      <c r="G148" s="30">
        <v>0</v>
      </c>
      <c r="H148" s="30">
        <v>0</v>
      </c>
      <c r="I148" s="95"/>
      <c r="J148" s="96"/>
      <c r="K148" s="74"/>
    </row>
    <row r="149" spans="1:11" ht="36">
      <c r="A149" s="26" t="s">
        <v>190</v>
      </c>
      <c r="B149" s="88" t="s">
        <v>95</v>
      </c>
      <c r="C149" s="13"/>
      <c r="D149" s="8" t="s">
        <v>50</v>
      </c>
      <c r="E149" s="9" t="s">
        <v>97</v>
      </c>
      <c r="F149" s="30">
        <v>0</v>
      </c>
      <c r="G149" s="30">
        <v>0</v>
      </c>
      <c r="H149" s="30">
        <v>0</v>
      </c>
      <c r="I149" s="95"/>
      <c r="J149" s="96"/>
      <c r="K149" s="74"/>
    </row>
    <row r="150" spans="1:11" ht="18.75" customHeight="1">
      <c r="A150" s="31"/>
      <c r="B150" s="34"/>
      <c r="C150" s="32" t="s">
        <v>10</v>
      </c>
      <c r="D150" s="33" t="s">
        <v>11</v>
      </c>
      <c r="E150" s="34"/>
      <c r="F150" s="35"/>
      <c r="G150" s="35"/>
      <c r="H150" s="35"/>
      <c r="I150" s="36"/>
      <c r="J150" s="37"/>
      <c r="K150" s="73" t="s">
        <v>192</v>
      </c>
    </row>
    <row r="151" spans="1:11" ht="36" customHeight="1">
      <c r="A151" s="103" t="s">
        <v>80</v>
      </c>
      <c r="B151" s="34"/>
      <c r="C151" s="32"/>
      <c r="D151" s="33"/>
      <c r="E151" s="34"/>
      <c r="F151" s="35"/>
      <c r="G151" s="35"/>
      <c r="H151" s="35"/>
      <c r="I151" s="36"/>
      <c r="J151" s="37"/>
      <c r="K151" s="86"/>
    </row>
    <row r="152" spans="1:11" ht="15" customHeight="1">
      <c r="A152" s="88" t="s">
        <v>75</v>
      </c>
      <c r="B152" s="88" t="s">
        <v>81</v>
      </c>
      <c r="C152" s="12"/>
      <c r="D152" s="4" t="s">
        <v>56</v>
      </c>
      <c r="E152" s="4"/>
      <c r="F152" s="38">
        <f>F206+F233+F260+F287+F314+F341+F368+F395+F422+F449+F476</f>
        <v>46542.51</v>
      </c>
      <c r="G152" s="38">
        <f>G206+G233+G260+G287+G314+G341+G368+G395+G422+G449+G476</f>
        <v>47168.51</v>
      </c>
      <c r="H152" s="38">
        <f>H206+H233+H260+H287+H314+H341+H368+H395+H422+H449+H476</f>
        <v>47168.51</v>
      </c>
      <c r="I152" s="39"/>
      <c r="J152" s="40"/>
      <c r="K152" s="75"/>
    </row>
    <row r="153" spans="1:11" ht="15" customHeight="1">
      <c r="A153" s="88" t="s">
        <v>67</v>
      </c>
      <c r="B153" s="88" t="s">
        <v>84</v>
      </c>
      <c r="C153" s="12"/>
      <c r="D153" s="4" t="s">
        <v>56</v>
      </c>
      <c r="E153" s="4"/>
      <c r="F153" s="38">
        <f t="shared" ref="F153:H164" si="4">F207+F234+F261+F288+F315+F342+F369+F396+F423+F450+F477</f>
        <v>40089.69</v>
      </c>
      <c r="G153" s="38">
        <f t="shared" si="4"/>
        <v>40596.69</v>
      </c>
      <c r="H153" s="38">
        <f t="shared" si="4"/>
        <v>40596.69</v>
      </c>
      <c r="I153" s="39"/>
      <c r="J153" s="40"/>
      <c r="K153" s="75"/>
    </row>
    <row r="154" spans="1:11" ht="15" customHeight="1">
      <c r="A154" s="88" t="s">
        <v>176</v>
      </c>
      <c r="B154" s="88" t="s">
        <v>81</v>
      </c>
      <c r="C154" s="12"/>
      <c r="D154" s="4" t="s">
        <v>56</v>
      </c>
      <c r="E154" s="4"/>
      <c r="F154" s="38">
        <f t="shared" si="4"/>
        <v>40082.949999999997</v>
      </c>
      <c r="G154" s="38">
        <f t="shared" si="4"/>
        <v>40589.949999999997</v>
      </c>
      <c r="H154" s="38">
        <f t="shared" si="4"/>
        <v>40589.949999999997</v>
      </c>
      <c r="I154" s="39"/>
      <c r="J154" s="40"/>
      <c r="K154" s="75"/>
    </row>
    <row r="155" spans="1:11" ht="30" customHeight="1">
      <c r="A155" s="88" t="s">
        <v>68</v>
      </c>
      <c r="B155" s="88" t="s">
        <v>84</v>
      </c>
      <c r="C155" s="12"/>
      <c r="D155" s="4" t="s">
        <v>56</v>
      </c>
      <c r="E155" s="4"/>
      <c r="F155" s="38">
        <f t="shared" si="4"/>
        <v>40087.629999999997</v>
      </c>
      <c r="G155" s="38">
        <f t="shared" si="4"/>
        <v>40594.629999999997</v>
      </c>
      <c r="H155" s="38">
        <f t="shared" si="4"/>
        <v>40594.629999999997</v>
      </c>
      <c r="I155" s="39"/>
      <c r="J155" s="40"/>
      <c r="K155" s="75"/>
    </row>
    <row r="156" spans="1:11" ht="15" customHeight="1">
      <c r="A156" s="88" t="s">
        <v>69</v>
      </c>
      <c r="B156" s="88" t="s">
        <v>84</v>
      </c>
      <c r="C156" s="12"/>
      <c r="D156" s="4" t="s">
        <v>56</v>
      </c>
      <c r="E156" s="4"/>
      <c r="F156" s="38">
        <f t="shared" si="4"/>
        <v>40091.019999999997</v>
      </c>
      <c r="G156" s="38">
        <f t="shared" si="4"/>
        <v>40598.019999999997</v>
      </c>
      <c r="H156" s="38">
        <f t="shared" si="4"/>
        <v>40598.019999999997</v>
      </c>
      <c r="I156" s="39"/>
      <c r="J156" s="40"/>
      <c r="K156" s="75"/>
    </row>
    <row r="157" spans="1:11" ht="15" customHeight="1">
      <c r="A157" s="19" t="s">
        <v>70</v>
      </c>
      <c r="B157" s="88" t="s">
        <v>83</v>
      </c>
      <c r="C157" s="12"/>
      <c r="D157" s="4" t="s">
        <v>56</v>
      </c>
      <c r="E157" s="4"/>
      <c r="F157" s="38">
        <f t="shared" si="4"/>
        <v>52982</v>
      </c>
      <c r="G157" s="38">
        <f t="shared" si="4"/>
        <v>53867</v>
      </c>
      <c r="H157" s="38">
        <f t="shared" si="4"/>
        <v>53867</v>
      </c>
      <c r="I157" s="39"/>
      <c r="J157" s="40"/>
      <c r="K157" s="75"/>
    </row>
    <row r="158" spans="1:11" ht="15" customHeight="1">
      <c r="A158" s="26" t="s">
        <v>71</v>
      </c>
      <c r="B158" s="88" t="s">
        <v>83</v>
      </c>
      <c r="C158" s="12"/>
      <c r="D158" s="4" t="s">
        <v>56</v>
      </c>
      <c r="E158" s="4"/>
      <c r="F158" s="38">
        <f t="shared" si="4"/>
        <v>70131.710000000006</v>
      </c>
      <c r="G158" s="38">
        <f t="shared" si="4"/>
        <v>71193.710000000006</v>
      </c>
      <c r="H158" s="38">
        <f t="shared" si="4"/>
        <v>71193.710000000006</v>
      </c>
      <c r="I158" s="39"/>
      <c r="J158" s="40"/>
      <c r="K158" s="75"/>
    </row>
    <row r="159" spans="1:11" ht="15" customHeight="1">
      <c r="A159" s="26" t="s">
        <v>76</v>
      </c>
      <c r="B159" s="88" t="s">
        <v>82</v>
      </c>
      <c r="C159" s="12"/>
      <c r="D159" s="4" t="s">
        <v>56</v>
      </c>
      <c r="E159" s="4"/>
      <c r="F159" s="38">
        <f t="shared" si="4"/>
        <v>101739.66</v>
      </c>
      <c r="G159" s="38">
        <f t="shared" si="4"/>
        <v>103386.66</v>
      </c>
      <c r="H159" s="38">
        <f t="shared" si="4"/>
        <v>103386.66</v>
      </c>
      <c r="I159" s="39"/>
      <c r="J159" s="40"/>
      <c r="K159" s="75"/>
    </row>
    <row r="160" spans="1:11" ht="15" customHeight="1">
      <c r="A160" s="26" t="s">
        <v>72</v>
      </c>
      <c r="B160" s="88" t="s">
        <v>83</v>
      </c>
      <c r="C160" s="12"/>
      <c r="D160" s="4" t="s">
        <v>56</v>
      </c>
      <c r="E160" s="4"/>
      <c r="F160" s="38">
        <f t="shared" si="4"/>
        <v>84492.7</v>
      </c>
      <c r="G160" s="38">
        <f t="shared" si="4"/>
        <v>85819.7</v>
      </c>
      <c r="H160" s="38">
        <f t="shared" si="4"/>
        <v>85819.7</v>
      </c>
      <c r="I160" s="39"/>
      <c r="J160" s="40"/>
      <c r="K160" s="75"/>
    </row>
    <row r="161" spans="1:11" ht="15" customHeight="1">
      <c r="A161" s="19" t="s">
        <v>77</v>
      </c>
      <c r="B161" s="88" t="s">
        <v>81</v>
      </c>
      <c r="C161" s="12"/>
      <c r="D161" s="4" t="s">
        <v>56</v>
      </c>
      <c r="E161" s="4"/>
      <c r="F161" s="38">
        <f t="shared" si="4"/>
        <v>38960</v>
      </c>
      <c r="G161" s="38">
        <f t="shared" si="4"/>
        <v>39586</v>
      </c>
      <c r="H161" s="38">
        <f t="shared" si="4"/>
        <v>39586</v>
      </c>
      <c r="I161" s="39"/>
      <c r="J161" s="40"/>
      <c r="K161" s="75"/>
    </row>
    <row r="162" spans="1:11" ht="15" customHeight="1">
      <c r="A162" s="88" t="s">
        <v>73</v>
      </c>
      <c r="B162" s="88" t="s">
        <v>84</v>
      </c>
      <c r="C162" s="12"/>
      <c r="D162" s="4" t="s">
        <v>56</v>
      </c>
      <c r="E162" s="4"/>
      <c r="F162" s="38">
        <f t="shared" si="4"/>
        <v>40096.730000000003</v>
      </c>
      <c r="G162" s="38">
        <f t="shared" si="4"/>
        <v>40603.730000000003</v>
      </c>
      <c r="H162" s="38">
        <f t="shared" si="4"/>
        <v>40603.730000000003</v>
      </c>
      <c r="I162" s="39"/>
      <c r="J162" s="40"/>
      <c r="K162" s="75"/>
    </row>
    <row r="163" spans="1:11" ht="15" customHeight="1">
      <c r="A163" s="19" t="s">
        <v>78</v>
      </c>
      <c r="B163" s="88" t="s">
        <v>81</v>
      </c>
      <c r="C163" s="12"/>
      <c r="D163" s="4" t="s">
        <v>56</v>
      </c>
      <c r="E163" s="4"/>
      <c r="F163" s="38">
        <f t="shared" si="4"/>
        <v>58544</v>
      </c>
      <c r="G163" s="38">
        <f t="shared" si="4"/>
        <v>59532</v>
      </c>
      <c r="H163" s="38">
        <f t="shared" si="4"/>
        <v>59532</v>
      </c>
      <c r="I163" s="39"/>
      <c r="J163" s="40"/>
      <c r="K163" s="75"/>
    </row>
    <row r="164" spans="1:11" ht="15" customHeight="1">
      <c r="A164" s="88" t="s">
        <v>74</v>
      </c>
      <c r="B164" s="88" t="s">
        <v>84</v>
      </c>
      <c r="C164" s="12"/>
      <c r="D164" s="4" t="s">
        <v>56</v>
      </c>
      <c r="E164" s="4"/>
      <c r="F164" s="38">
        <f t="shared" si="4"/>
        <v>53731.94</v>
      </c>
      <c r="G164" s="38">
        <f t="shared" si="4"/>
        <v>54490.94</v>
      </c>
      <c r="H164" s="38">
        <f t="shared" si="4"/>
        <v>54490.94</v>
      </c>
      <c r="I164" s="39"/>
      <c r="J164" s="40"/>
      <c r="K164" s="75"/>
    </row>
    <row r="165" spans="1:11" ht="15" customHeight="1">
      <c r="A165" s="99"/>
      <c r="B165" s="88"/>
      <c r="C165" s="12"/>
      <c r="D165" s="4"/>
      <c r="E165" s="4"/>
      <c r="F165" s="38">
        <f>F219+F246+F273+F300+F327+F354+F381+F408+F435+F462+F489</f>
        <v>0</v>
      </c>
      <c r="G165" s="38">
        <f>G219+G246+G273+G300+G327+G354+G381+G408+G435+G462+G489</f>
        <v>0</v>
      </c>
      <c r="H165" s="38">
        <f>H219+H246+H273+H300+H327+H354+H381+H408+H435+H462+H489</f>
        <v>0</v>
      </c>
      <c r="I165" s="39"/>
      <c r="J165" s="40"/>
      <c r="K165" s="75"/>
    </row>
    <row r="166" spans="1:11">
      <c r="A166" s="103" t="s">
        <v>85</v>
      </c>
      <c r="B166" s="34"/>
      <c r="C166" s="32"/>
      <c r="D166" s="33"/>
      <c r="E166" s="34"/>
      <c r="F166" s="35"/>
      <c r="G166" s="35"/>
      <c r="H166" s="35"/>
      <c r="I166" s="36"/>
      <c r="J166" s="37"/>
      <c r="K166" s="86"/>
    </row>
    <row r="167" spans="1:11" ht="15" customHeight="1">
      <c r="A167" s="8" t="s">
        <v>181</v>
      </c>
      <c r="B167" s="88" t="s">
        <v>86</v>
      </c>
      <c r="C167" s="12"/>
      <c r="D167" s="4" t="s">
        <v>56</v>
      </c>
      <c r="E167" s="4"/>
      <c r="F167" s="38">
        <f t="shared" ref="F167:H176" si="5">F221+F248+F275+F302+F329+F356+F383+F410+F437+F464+F491</f>
        <v>0</v>
      </c>
      <c r="G167" s="38">
        <f t="shared" si="5"/>
        <v>0</v>
      </c>
      <c r="H167" s="38">
        <f t="shared" si="5"/>
        <v>0</v>
      </c>
      <c r="I167" s="39"/>
      <c r="J167" s="40"/>
      <c r="K167" s="75"/>
    </row>
    <row r="168" spans="1:11" ht="15" customHeight="1">
      <c r="A168" s="8" t="s">
        <v>182</v>
      </c>
      <c r="B168" s="88" t="s">
        <v>87</v>
      </c>
      <c r="C168" s="12"/>
      <c r="D168" s="4" t="s">
        <v>56</v>
      </c>
      <c r="E168" s="4"/>
      <c r="F168" s="38">
        <f t="shared" si="5"/>
        <v>0</v>
      </c>
      <c r="G168" s="38">
        <f t="shared" si="5"/>
        <v>0</v>
      </c>
      <c r="H168" s="38">
        <f t="shared" si="5"/>
        <v>0</v>
      </c>
      <c r="I168" s="39"/>
      <c r="J168" s="40"/>
      <c r="K168" s="75"/>
    </row>
    <row r="169" spans="1:11" ht="15" customHeight="1">
      <c r="A169" s="8" t="s">
        <v>183</v>
      </c>
      <c r="B169" s="88" t="s">
        <v>88</v>
      </c>
      <c r="C169" s="12"/>
      <c r="D169" s="4" t="s">
        <v>56</v>
      </c>
      <c r="E169" s="4"/>
      <c r="F169" s="38">
        <f t="shared" si="5"/>
        <v>0</v>
      </c>
      <c r="G169" s="38">
        <f t="shared" si="5"/>
        <v>0</v>
      </c>
      <c r="H169" s="38">
        <f t="shared" si="5"/>
        <v>0</v>
      </c>
      <c r="I169" s="39"/>
      <c r="J169" s="40"/>
      <c r="K169" s="75"/>
    </row>
    <row r="170" spans="1:11" ht="15" customHeight="1">
      <c r="A170" s="8" t="s">
        <v>184</v>
      </c>
      <c r="B170" s="88" t="s">
        <v>89</v>
      </c>
      <c r="C170" s="12"/>
      <c r="D170" s="4" t="s">
        <v>56</v>
      </c>
      <c r="E170" s="4"/>
      <c r="F170" s="38">
        <f t="shared" si="5"/>
        <v>0</v>
      </c>
      <c r="G170" s="38">
        <f t="shared" si="5"/>
        <v>0</v>
      </c>
      <c r="H170" s="38">
        <f t="shared" si="5"/>
        <v>0</v>
      </c>
      <c r="I170" s="39"/>
      <c r="J170" s="40"/>
      <c r="K170" s="75"/>
    </row>
    <row r="171" spans="1:11" ht="15" customHeight="1">
      <c r="A171" s="8" t="s">
        <v>185</v>
      </c>
      <c r="B171" s="88" t="s">
        <v>90</v>
      </c>
      <c r="C171" s="12"/>
      <c r="D171" s="4" t="s">
        <v>56</v>
      </c>
      <c r="E171" s="4"/>
      <c r="F171" s="38">
        <f t="shared" si="5"/>
        <v>0</v>
      </c>
      <c r="G171" s="38">
        <f t="shared" si="5"/>
        <v>0</v>
      </c>
      <c r="H171" s="38">
        <f t="shared" si="5"/>
        <v>0</v>
      </c>
      <c r="I171" s="39"/>
      <c r="J171" s="40"/>
      <c r="K171" s="75"/>
    </row>
    <row r="172" spans="1:11" ht="15" customHeight="1">
      <c r="A172" s="26" t="s">
        <v>186</v>
      </c>
      <c r="B172" s="88" t="s">
        <v>91</v>
      </c>
      <c r="C172" s="12"/>
      <c r="D172" s="4" t="s">
        <v>56</v>
      </c>
      <c r="E172" s="4"/>
      <c r="F172" s="38">
        <f t="shared" si="5"/>
        <v>0</v>
      </c>
      <c r="G172" s="38">
        <f t="shared" si="5"/>
        <v>0</v>
      </c>
      <c r="H172" s="38">
        <f t="shared" si="5"/>
        <v>0</v>
      </c>
      <c r="I172" s="39"/>
      <c r="J172" s="40"/>
      <c r="K172" s="75"/>
    </row>
    <row r="173" spans="1:11" ht="15" customHeight="1">
      <c r="A173" s="26" t="s">
        <v>187</v>
      </c>
      <c r="B173" s="88" t="s">
        <v>92</v>
      </c>
      <c r="C173" s="12"/>
      <c r="D173" s="4" t="s">
        <v>56</v>
      </c>
      <c r="E173" s="4"/>
      <c r="F173" s="38">
        <f t="shared" si="5"/>
        <v>0</v>
      </c>
      <c r="G173" s="38">
        <f t="shared" si="5"/>
        <v>0</v>
      </c>
      <c r="H173" s="38">
        <f t="shared" si="5"/>
        <v>0</v>
      </c>
      <c r="I173" s="39"/>
      <c r="J173" s="40"/>
      <c r="K173" s="75"/>
    </row>
    <row r="174" spans="1:11" ht="15" customHeight="1">
      <c r="A174" s="26" t="s">
        <v>188</v>
      </c>
      <c r="B174" s="88" t="s">
        <v>93</v>
      </c>
      <c r="C174" s="12"/>
      <c r="D174" s="4" t="s">
        <v>56</v>
      </c>
      <c r="E174" s="4"/>
      <c r="F174" s="38">
        <f t="shared" si="5"/>
        <v>0</v>
      </c>
      <c r="G174" s="38">
        <f t="shared" si="5"/>
        <v>0</v>
      </c>
      <c r="H174" s="38">
        <f t="shared" si="5"/>
        <v>0</v>
      </c>
      <c r="I174" s="39"/>
      <c r="J174" s="40"/>
      <c r="K174" s="75"/>
    </row>
    <row r="175" spans="1:11" ht="15" customHeight="1">
      <c r="A175" s="26" t="s">
        <v>189</v>
      </c>
      <c r="B175" s="88" t="s">
        <v>94</v>
      </c>
      <c r="C175" s="12"/>
      <c r="D175" s="4" t="s">
        <v>56</v>
      </c>
      <c r="E175" s="4"/>
      <c r="F175" s="38">
        <f t="shared" si="5"/>
        <v>0</v>
      </c>
      <c r="G175" s="38">
        <f t="shared" si="5"/>
        <v>0</v>
      </c>
      <c r="H175" s="38">
        <f t="shared" si="5"/>
        <v>0</v>
      </c>
      <c r="I175" s="39"/>
      <c r="J175" s="40"/>
      <c r="K175" s="75"/>
    </row>
    <row r="176" spans="1:11" ht="15" customHeight="1">
      <c r="A176" s="26" t="s">
        <v>190</v>
      </c>
      <c r="B176" s="88" t="s">
        <v>95</v>
      </c>
      <c r="C176" s="12"/>
      <c r="D176" s="4" t="s">
        <v>56</v>
      </c>
      <c r="E176" s="4"/>
      <c r="F176" s="38">
        <f t="shared" si="5"/>
        <v>0</v>
      </c>
      <c r="G176" s="38">
        <f t="shared" si="5"/>
        <v>0</v>
      </c>
      <c r="H176" s="38">
        <f t="shared" si="5"/>
        <v>0</v>
      </c>
      <c r="I176" s="39"/>
      <c r="J176" s="40"/>
      <c r="K176" s="75"/>
    </row>
    <row r="177" spans="1:11" ht="17.25" customHeight="1">
      <c r="A177" s="31"/>
      <c r="B177" s="34"/>
      <c r="C177" s="41" t="s">
        <v>12</v>
      </c>
      <c r="D177" s="42" t="s">
        <v>13</v>
      </c>
      <c r="E177" s="31"/>
      <c r="F177" s="43"/>
      <c r="G177" s="43"/>
      <c r="H177" s="43"/>
      <c r="I177" s="44"/>
      <c r="J177" s="45"/>
      <c r="K177" s="75"/>
    </row>
    <row r="178" spans="1:11" ht="36">
      <c r="A178" s="103" t="s">
        <v>80</v>
      </c>
      <c r="B178" s="34"/>
      <c r="C178" s="41"/>
      <c r="D178" s="42"/>
      <c r="E178" s="31"/>
      <c r="F178" s="43"/>
      <c r="G178" s="43"/>
      <c r="H178" s="43"/>
      <c r="I178" s="44"/>
      <c r="J178" s="45"/>
      <c r="K178" s="75"/>
    </row>
    <row r="179" spans="1:11" ht="15" customHeight="1">
      <c r="A179" s="88" t="s">
        <v>75</v>
      </c>
      <c r="B179" s="88" t="s">
        <v>81</v>
      </c>
      <c r="C179" s="12"/>
      <c r="D179" s="8" t="s">
        <v>56</v>
      </c>
      <c r="E179" s="8"/>
      <c r="F179" s="25">
        <f>F206+F233+F260+F287+F314</f>
        <v>7582.51</v>
      </c>
      <c r="G179" s="25">
        <f>G206+G233+G260+G287+G314</f>
        <v>7582.51</v>
      </c>
      <c r="H179" s="25">
        <f>H206+H233+H260+H287+H314</f>
        <v>7582.51</v>
      </c>
      <c r="I179" s="107"/>
      <c r="J179" s="108"/>
      <c r="K179" s="75"/>
    </row>
    <row r="180" spans="1:11" ht="15" customHeight="1">
      <c r="A180" s="88" t="s">
        <v>67</v>
      </c>
      <c r="B180" s="88" t="s">
        <v>84</v>
      </c>
      <c r="C180" s="12"/>
      <c r="D180" s="8" t="s">
        <v>56</v>
      </c>
      <c r="E180" s="8"/>
      <c r="F180" s="25">
        <f t="shared" ref="F180:H192" si="6">F207+F234+F261+F288+F315</f>
        <v>7582.69</v>
      </c>
      <c r="G180" s="25">
        <f t="shared" si="6"/>
        <v>7582.69</v>
      </c>
      <c r="H180" s="25">
        <f t="shared" si="6"/>
        <v>7582.69</v>
      </c>
      <c r="I180" s="107"/>
      <c r="J180" s="108"/>
      <c r="K180" s="75"/>
    </row>
    <row r="181" spans="1:11" ht="15" customHeight="1">
      <c r="A181" s="88" t="s">
        <v>176</v>
      </c>
      <c r="B181" s="88" t="s">
        <v>81</v>
      </c>
      <c r="C181" s="12"/>
      <c r="D181" s="8" t="s">
        <v>56</v>
      </c>
      <c r="E181" s="8"/>
      <c r="F181" s="25">
        <f t="shared" si="6"/>
        <v>7575.95</v>
      </c>
      <c r="G181" s="25">
        <f t="shared" si="6"/>
        <v>7575.95</v>
      </c>
      <c r="H181" s="25">
        <f t="shared" si="6"/>
        <v>7575.95</v>
      </c>
      <c r="I181" s="107"/>
      <c r="J181" s="108"/>
      <c r="K181" s="75"/>
    </row>
    <row r="182" spans="1:11" ht="30" customHeight="1">
      <c r="A182" s="88" t="s">
        <v>68</v>
      </c>
      <c r="B182" s="88" t="s">
        <v>84</v>
      </c>
      <c r="C182" s="12"/>
      <c r="D182" s="8" t="s">
        <v>56</v>
      </c>
      <c r="E182" s="8"/>
      <c r="F182" s="25">
        <f t="shared" si="6"/>
        <v>7580.63</v>
      </c>
      <c r="G182" s="25">
        <f t="shared" si="6"/>
        <v>7580.63</v>
      </c>
      <c r="H182" s="25">
        <f t="shared" si="6"/>
        <v>7580.63</v>
      </c>
      <c r="I182" s="107"/>
      <c r="J182" s="108"/>
      <c r="K182" s="75"/>
    </row>
    <row r="183" spans="1:11" ht="15" customHeight="1">
      <c r="A183" s="88" t="s">
        <v>69</v>
      </c>
      <c r="B183" s="88" t="s">
        <v>84</v>
      </c>
      <c r="C183" s="12"/>
      <c r="D183" s="8" t="s">
        <v>56</v>
      </c>
      <c r="E183" s="8"/>
      <c r="F183" s="25">
        <f t="shared" si="6"/>
        <v>7584.02</v>
      </c>
      <c r="G183" s="25">
        <f t="shared" si="6"/>
        <v>7584.02</v>
      </c>
      <c r="H183" s="25">
        <f t="shared" si="6"/>
        <v>7584.02</v>
      </c>
      <c r="I183" s="107"/>
      <c r="J183" s="108"/>
      <c r="K183" s="75"/>
    </row>
    <row r="184" spans="1:11" ht="15" customHeight="1">
      <c r="A184" s="19" t="s">
        <v>70</v>
      </c>
      <c r="B184" s="88" t="s">
        <v>83</v>
      </c>
      <c r="C184" s="12"/>
      <c r="D184" s="8" t="s">
        <v>56</v>
      </c>
      <c r="E184" s="8"/>
      <c r="F184" s="25">
        <f t="shared" si="6"/>
        <v>0</v>
      </c>
      <c r="G184" s="25">
        <f t="shared" si="6"/>
        <v>0</v>
      </c>
      <c r="H184" s="25">
        <f t="shared" si="6"/>
        <v>0</v>
      </c>
      <c r="I184" s="107"/>
      <c r="J184" s="108"/>
      <c r="K184" s="75"/>
    </row>
    <row r="185" spans="1:11" ht="15" customHeight="1">
      <c r="A185" s="26" t="s">
        <v>71</v>
      </c>
      <c r="B185" s="88" t="s">
        <v>83</v>
      </c>
      <c r="C185" s="12"/>
      <c r="D185" s="8" t="s">
        <v>56</v>
      </c>
      <c r="E185" s="8"/>
      <c r="F185" s="25">
        <f t="shared" si="6"/>
        <v>7582.71</v>
      </c>
      <c r="G185" s="25">
        <f t="shared" si="6"/>
        <v>7582.71</v>
      </c>
      <c r="H185" s="25">
        <f t="shared" si="6"/>
        <v>7582.71</v>
      </c>
      <c r="I185" s="107"/>
      <c r="J185" s="108"/>
      <c r="K185" s="75"/>
    </row>
    <row r="186" spans="1:11" ht="15" customHeight="1">
      <c r="A186" s="26" t="s">
        <v>76</v>
      </c>
      <c r="B186" s="88" t="s">
        <v>82</v>
      </c>
      <c r="C186" s="12"/>
      <c r="D186" s="8" t="s">
        <v>56</v>
      </c>
      <c r="E186" s="8"/>
      <c r="F186" s="25">
        <f t="shared" si="6"/>
        <v>7583.66</v>
      </c>
      <c r="G186" s="25">
        <f t="shared" si="6"/>
        <v>7583.66</v>
      </c>
      <c r="H186" s="25">
        <f t="shared" si="6"/>
        <v>7583.66</v>
      </c>
      <c r="I186" s="107"/>
      <c r="J186" s="108"/>
      <c r="K186" s="75"/>
    </row>
    <row r="187" spans="1:11" ht="15" customHeight="1">
      <c r="A187" s="26" t="s">
        <v>72</v>
      </c>
      <c r="B187" s="88" t="s">
        <v>83</v>
      </c>
      <c r="C187" s="12"/>
      <c r="D187" s="8" t="s">
        <v>56</v>
      </c>
      <c r="E187" s="8"/>
      <c r="F187" s="25">
        <f t="shared" si="6"/>
        <v>7584.7</v>
      </c>
      <c r="G187" s="25">
        <f t="shared" si="6"/>
        <v>7584.7</v>
      </c>
      <c r="H187" s="25">
        <f t="shared" si="6"/>
        <v>7584.7</v>
      </c>
      <c r="I187" s="107"/>
      <c r="J187" s="108"/>
      <c r="K187" s="75"/>
    </row>
    <row r="188" spans="1:11" ht="15" customHeight="1">
      <c r="A188" s="19" t="s">
        <v>77</v>
      </c>
      <c r="B188" s="88" t="s">
        <v>81</v>
      </c>
      <c r="C188" s="12"/>
      <c r="D188" s="8" t="s">
        <v>56</v>
      </c>
      <c r="E188" s="8"/>
      <c r="F188" s="25">
        <f t="shared" si="6"/>
        <v>0</v>
      </c>
      <c r="G188" s="25">
        <f t="shared" si="6"/>
        <v>0</v>
      </c>
      <c r="H188" s="25">
        <f t="shared" si="6"/>
        <v>0</v>
      </c>
      <c r="I188" s="107"/>
      <c r="J188" s="108"/>
      <c r="K188" s="75"/>
    </row>
    <row r="189" spans="1:11" ht="15" customHeight="1">
      <c r="A189" s="88" t="s">
        <v>73</v>
      </c>
      <c r="B189" s="88" t="s">
        <v>84</v>
      </c>
      <c r="C189" s="12"/>
      <c r="D189" s="8" t="s">
        <v>56</v>
      </c>
      <c r="E189" s="8"/>
      <c r="F189" s="25">
        <f t="shared" si="6"/>
        <v>7589.73</v>
      </c>
      <c r="G189" s="25">
        <f t="shared" si="6"/>
        <v>7589.73</v>
      </c>
      <c r="H189" s="25">
        <f t="shared" si="6"/>
        <v>7589.73</v>
      </c>
      <c r="I189" s="107"/>
      <c r="J189" s="108"/>
      <c r="K189" s="75"/>
    </row>
    <row r="190" spans="1:11" ht="15" customHeight="1">
      <c r="A190" s="19" t="s">
        <v>78</v>
      </c>
      <c r="B190" s="88" t="s">
        <v>81</v>
      </c>
      <c r="C190" s="12"/>
      <c r="D190" s="8" t="s">
        <v>56</v>
      </c>
      <c r="E190" s="8"/>
      <c r="F190" s="25">
        <f t="shared" si="6"/>
        <v>0</v>
      </c>
      <c r="G190" s="25">
        <f t="shared" si="6"/>
        <v>0</v>
      </c>
      <c r="H190" s="25">
        <f t="shared" si="6"/>
        <v>0</v>
      </c>
      <c r="I190" s="107"/>
      <c r="J190" s="108"/>
      <c r="K190" s="75"/>
    </row>
    <row r="191" spans="1:11" ht="15" customHeight="1">
      <c r="A191" s="88" t="s">
        <v>74</v>
      </c>
      <c r="B191" s="88" t="s">
        <v>84</v>
      </c>
      <c r="C191" s="12"/>
      <c r="D191" s="8" t="s">
        <v>56</v>
      </c>
      <c r="E191" s="8"/>
      <c r="F191" s="25">
        <f t="shared" si="6"/>
        <v>7583.94</v>
      </c>
      <c r="G191" s="25">
        <f t="shared" si="6"/>
        <v>7583.94</v>
      </c>
      <c r="H191" s="25">
        <f t="shared" si="6"/>
        <v>7583.94</v>
      </c>
      <c r="I191" s="107"/>
      <c r="J191" s="108"/>
      <c r="K191" s="75"/>
    </row>
    <row r="192" spans="1:11" ht="15" customHeight="1">
      <c r="A192" s="99"/>
      <c r="B192" s="88"/>
      <c r="C192" s="12"/>
      <c r="D192" s="8"/>
      <c r="E192" s="8"/>
      <c r="F192" s="25">
        <f t="shared" si="6"/>
        <v>0</v>
      </c>
      <c r="G192" s="25">
        <f t="shared" si="6"/>
        <v>0</v>
      </c>
      <c r="H192" s="25">
        <f t="shared" si="6"/>
        <v>0</v>
      </c>
      <c r="I192" s="107"/>
      <c r="J192" s="108"/>
      <c r="K192" s="75"/>
    </row>
    <row r="193" spans="1:11">
      <c r="A193" s="103" t="s">
        <v>85</v>
      </c>
      <c r="B193" s="34"/>
      <c r="C193" s="32"/>
      <c r="D193" s="33"/>
      <c r="E193" s="34"/>
      <c r="F193" s="35"/>
      <c r="G193" s="35"/>
      <c r="H193" s="35"/>
      <c r="I193" s="36"/>
      <c r="J193" s="37"/>
      <c r="K193" s="86"/>
    </row>
    <row r="194" spans="1:11" ht="15" customHeight="1">
      <c r="A194" s="8" t="s">
        <v>181</v>
      </c>
      <c r="B194" s="88" t="s">
        <v>86</v>
      </c>
      <c r="C194" s="12"/>
      <c r="D194" s="8" t="s">
        <v>56</v>
      </c>
      <c r="E194" s="8"/>
      <c r="F194" s="25">
        <f t="shared" ref="F194:H203" si="7">F221+F248+F275+F302+F329</f>
        <v>0</v>
      </c>
      <c r="G194" s="25">
        <f t="shared" si="7"/>
        <v>0</v>
      </c>
      <c r="H194" s="25">
        <f t="shared" si="7"/>
        <v>0</v>
      </c>
      <c r="I194" s="107"/>
      <c r="J194" s="108"/>
      <c r="K194" s="75"/>
    </row>
    <row r="195" spans="1:11" ht="15" customHeight="1">
      <c r="A195" s="8" t="s">
        <v>182</v>
      </c>
      <c r="B195" s="88" t="s">
        <v>87</v>
      </c>
      <c r="C195" s="12"/>
      <c r="D195" s="8" t="s">
        <v>56</v>
      </c>
      <c r="E195" s="8"/>
      <c r="F195" s="25">
        <f t="shared" si="7"/>
        <v>0</v>
      </c>
      <c r="G195" s="25">
        <f t="shared" si="7"/>
        <v>0</v>
      </c>
      <c r="H195" s="25">
        <f t="shared" si="7"/>
        <v>0</v>
      </c>
      <c r="I195" s="107"/>
      <c r="J195" s="108"/>
      <c r="K195" s="75"/>
    </row>
    <row r="196" spans="1:11" ht="15" customHeight="1">
      <c r="A196" s="8" t="s">
        <v>183</v>
      </c>
      <c r="B196" s="88" t="s">
        <v>88</v>
      </c>
      <c r="C196" s="12"/>
      <c r="D196" s="8" t="s">
        <v>56</v>
      </c>
      <c r="E196" s="8"/>
      <c r="F196" s="25">
        <f t="shared" si="7"/>
        <v>0</v>
      </c>
      <c r="G196" s="25">
        <f t="shared" si="7"/>
        <v>0</v>
      </c>
      <c r="H196" s="25">
        <f t="shared" si="7"/>
        <v>0</v>
      </c>
      <c r="I196" s="107"/>
      <c r="J196" s="108"/>
      <c r="K196" s="75"/>
    </row>
    <row r="197" spans="1:11" ht="15" customHeight="1">
      <c r="A197" s="8" t="s">
        <v>184</v>
      </c>
      <c r="B197" s="88" t="s">
        <v>89</v>
      </c>
      <c r="C197" s="12"/>
      <c r="D197" s="8" t="s">
        <v>56</v>
      </c>
      <c r="E197" s="8"/>
      <c r="F197" s="25">
        <f t="shared" si="7"/>
        <v>0</v>
      </c>
      <c r="G197" s="25">
        <f t="shared" si="7"/>
        <v>0</v>
      </c>
      <c r="H197" s="25">
        <f t="shared" si="7"/>
        <v>0</v>
      </c>
      <c r="I197" s="107"/>
      <c r="J197" s="108"/>
      <c r="K197" s="75"/>
    </row>
    <row r="198" spans="1:11" ht="15" customHeight="1">
      <c r="A198" s="8" t="s">
        <v>185</v>
      </c>
      <c r="B198" s="88" t="s">
        <v>90</v>
      </c>
      <c r="C198" s="12"/>
      <c r="D198" s="8" t="s">
        <v>56</v>
      </c>
      <c r="E198" s="8"/>
      <c r="F198" s="25">
        <f t="shared" si="7"/>
        <v>0</v>
      </c>
      <c r="G198" s="25">
        <f t="shared" si="7"/>
        <v>0</v>
      </c>
      <c r="H198" s="25">
        <f t="shared" si="7"/>
        <v>0</v>
      </c>
      <c r="I198" s="107"/>
      <c r="J198" s="108"/>
      <c r="K198" s="75"/>
    </row>
    <row r="199" spans="1:11" ht="15" customHeight="1">
      <c r="A199" s="26" t="s">
        <v>186</v>
      </c>
      <c r="B199" s="88" t="s">
        <v>91</v>
      </c>
      <c r="C199" s="12"/>
      <c r="D199" s="8" t="s">
        <v>56</v>
      </c>
      <c r="E199" s="8"/>
      <c r="F199" s="25">
        <f t="shared" si="7"/>
        <v>0</v>
      </c>
      <c r="G199" s="25">
        <f t="shared" si="7"/>
        <v>0</v>
      </c>
      <c r="H199" s="25">
        <f t="shared" si="7"/>
        <v>0</v>
      </c>
      <c r="I199" s="107"/>
      <c r="J199" s="108"/>
      <c r="K199" s="75"/>
    </row>
    <row r="200" spans="1:11" ht="15" customHeight="1">
      <c r="A200" s="26" t="s">
        <v>187</v>
      </c>
      <c r="B200" s="88" t="s">
        <v>92</v>
      </c>
      <c r="C200" s="12"/>
      <c r="D200" s="8" t="s">
        <v>56</v>
      </c>
      <c r="E200" s="8"/>
      <c r="F200" s="25">
        <f t="shared" si="7"/>
        <v>0</v>
      </c>
      <c r="G200" s="25">
        <f t="shared" si="7"/>
        <v>0</v>
      </c>
      <c r="H200" s="25">
        <f t="shared" si="7"/>
        <v>0</v>
      </c>
      <c r="I200" s="107"/>
      <c r="J200" s="108"/>
      <c r="K200" s="75"/>
    </row>
    <row r="201" spans="1:11" ht="15" customHeight="1">
      <c r="A201" s="26" t="s">
        <v>188</v>
      </c>
      <c r="B201" s="88" t="s">
        <v>93</v>
      </c>
      <c r="C201" s="12"/>
      <c r="D201" s="8" t="s">
        <v>56</v>
      </c>
      <c r="E201" s="8"/>
      <c r="F201" s="25">
        <f t="shared" si="7"/>
        <v>0</v>
      </c>
      <c r="G201" s="25">
        <f t="shared" si="7"/>
        <v>0</v>
      </c>
      <c r="H201" s="25">
        <f t="shared" si="7"/>
        <v>0</v>
      </c>
      <c r="I201" s="107"/>
      <c r="J201" s="108"/>
      <c r="K201" s="75"/>
    </row>
    <row r="202" spans="1:11" ht="15" customHeight="1">
      <c r="A202" s="26" t="s">
        <v>189</v>
      </c>
      <c r="B202" s="88" t="s">
        <v>94</v>
      </c>
      <c r="C202" s="12"/>
      <c r="D202" s="8" t="s">
        <v>56</v>
      </c>
      <c r="E202" s="8"/>
      <c r="F202" s="25">
        <f t="shared" si="7"/>
        <v>0</v>
      </c>
      <c r="G202" s="25">
        <f t="shared" si="7"/>
        <v>0</v>
      </c>
      <c r="H202" s="25">
        <f t="shared" si="7"/>
        <v>0</v>
      </c>
      <c r="I202" s="107"/>
      <c r="J202" s="108"/>
      <c r="K202" s="75"/>
    </row>
    <row r="203" spans="1:11" ht="15" customHeight="1">
      <c r="A203" s="26" t="s">
        <v>190</v>
      </c>
      <c r="B203" s="88" t="s">
        <v>95</v>
      </c>
      <c r="C203" s="12"/>
      <c r="D203" s="8" t="s">
        <v>56</v>
      </c>
      <c r="E203" s="8"/>
      <c r="F203" s="25">
        <f t="shared" si="7"/>
        <v>0</v>
      </c>
      <c r="G203" s="25">
        <f t="shared" si="7"/>
        <v>0</v>
      </c>
      <c r="H203" s="25">
        <f t="shared" si="7"/>
        <v>0</v>
      </c>
      <c r="I203" s="107"/>
      <c r="J203" s="108"/>
      <c r="K203" s="75"/>
    </row>
    <row r="204" spans="1:11" ht="12" customHeight="1">
      <c r="A204" s="7"/>
      <c r="B204" s="89"/>
      <c r="C204" s="6" t="s">
        <v>34</v>
      </c>
      <c r="D204" s="11" t="s">
        <v>35</v>
      </c>
      <c r="E204" s="7"/>
      <c r="F204" s="21"/>
      <c r="G204" s="21"/>
      <c r="H204" s="21"/>
      <c r="I204" s="27"/>
      <c r="J204" s="28"/>
      <c r="K204" s="75"/>
    </row>
    <row r="205" spans="1:11" ht="36">
      <c r="A205" s="24" t="s">
        <v>80</v>
      </c>
      <c r="B205" s="89"/>
      <c r="C205" s="6"/>
      <c r="D205" s="11"/>
      <c r="E205" s="7"/>
      <c r="F205" s="21"/>
      <c r="G205" s="21"/>
      <c r="H205" s="21"/>
      <c r="I205" s="27"/>
      <c r="J205" s="28"/>
      <c r="K205" s="75"/>
    </row>
    <row r="206" spans="1:11" ht="15" customHeight="1">
      <c r="A206" s="88" t="s">
        <v>75</v>
      </c>
      <c r="B206" s="88" t="s">
        <v>81</v>
      </c>
      <c r="C206" s="5"/>
      <c r="D206" s="8" t="s">
        <v>30</v>
      </c>
      <c r="E206" s="29">
        <v>9.2809515699999992</v>
      </c>
      <c r="F206" s="30">
        <v>72.95</v>
      </c>
      <c r="G206" s="30">
        <v>72.95</v>
      </c>
      <c r="H206" s="30">
        <v>72.95</v>
      </c>
      <c r="I206" s="155"/>
      <c r="J206" s="156"/>
      <c r="K206" s="74"/>
    </row>
    <row r="207" spans="1:11" ht="15" customHeight="1">
      <c r="A207" s="88" t="s">
        <v>67</v>
      </c>
      <c r="B207" s="88" t="s">
        <v>84</v>
      </c>
      <c r="C207" s="5"/>
      <c r="D207" s="8" t="s">
        <v>30</v>
      </c>
      <c r="E207" s="29">
        <v>9.2811689600000005</v>
      </c>
      <c r="F207" s="30">
        <v>72.95</v>
      </c>
      <c r="G207" s="30">
        <v>72.95</v>
      </c>
      <c r="H207" s="30">
        <v>72.95</v>
      </c>
      <c r="I207" s="155"/>
      <c r="J207" s="156"/>
      <c r="K207" s="74"/>
    </row>
    <row r="208" spans="1:11" ht="15" customHeight="1">
      <c r="A208" s="88" t="s">
        <v>176</v>
      </c>
      <c r="B208" s="88" t="s">
        <v>81</v>
      </c>
      <c r="C208" s="5"/>
      <c r="D208" s="8" t="s">
        <v>30</v>
      </c>
      <c r="E208" s="29">
        <v>9.2729411800000001</v>
      </c>
      <c r="F208" s="30">
        <v>72.89</v>
      </c>
      <c r="G208" s="30">
        <v>72.89</v>
      </c>
      <c r="H208" s="30">
        <v>72.89</v>
      </c>
      <c r="I208" s="155"/>
      <c r="J208" s="156"/>
      <c r="K208" s="74"/>
    </row>
    <row r="209" spans="1:11" ht="30" customHeight="1">
      <c r="A209" s="88" t="s">
        <v>68</v>
      </c>
      <c r="B209" s="88" t="s">
        <v>84</v>
      </c>
      <c r="C209" s="5"/>
      <c r="D209" s="8" t="s">
        <v>30</v>
      </c>
      <c r="E209" s="29">
        <v>9.2786184200000008</v>
      </c>
      <c r="F209" s="30">
        <v>72.930000000000007</v>
      </c>
      <c r="G209" s="30">
        <v>72.930000000000007</v>
      </c>
      <c r="H209" s="30">
        <v>72.930000000000007</v>
      </c>
      <c r="I209" s="155"/>
      <c r="J209" s="156"/>
      <c r="K209" s="74"/>
    </row>
    <row r="210" spans="1:11" ht="15" customHeight="1">
      <c r="A210" s="88" t="s">
        <v>69</v>
      </c>
      <c r="B210" s="88" t="s">
        <v>84</v>
      </c>
      <c r="C210" s="5"/>
      <c r="D210" s="8" t="s">
        <v>30</v>
      </c>
      <c r="E210" s="29">
        <v>9.2829059800000007</v>
      </c>
      <c r="F210" s="30">
        <v>72.959999999999994</v>
      </c>
      <c r="G210" s="30">
        <v>72.959999999999994</v>
      </c>
      <c r="H210" s="30">
        <v>72.959999999999994</v>
      </c>
      <c r="I210" s="155"/>
      <c r="J210" s="156"/>
      <c r="K210" s="74"/>
    </row>
    <row r="211" spans="1:11" ht="15" customHeight="1">
      <c r="A211" s="19" t="s">
        <v>70</v>
      </c>
      <c r="B211" s="88" t="s">
        <v>83</v>
      </c>
      <c r="C211" s="5"/>
      <c r="D211" s="8" t="s">
        <v>30</v>
      </c>
      <c r="E211" s="29">
        <v>0</v>
      </c>
      <c r="F211" s="30">
        <v>0</v>
      </c>
      <c r="G211" s="30">
        <v>0</v>
      </c>
      <c r="H211" s="30">
        <v>0</v>
      </c>
      <c r="I211" s="155"/>
      <c r="J211" s="156"/>
      <c r="K211" s="74"/>
    </row>
    <row r="212" spans="1:11" ht="15" customHeight="1">
      <c r="A212" s="26" t="s">
        <v>71</v>
      </c>
      <c r="B212" s="88" t="s">
        <v>83</v>
      </c>
      <c r="C212" s="5"/>
      <c r="D212" s="8" t="s">
        <v>30</v>
      </c>
      <c r="E212" s="29">
        <v>9.2811949699999996</v>
      </c>
      <c r="F212" s="30">
        <v>72.95</v>
      </c>
      <c r="G212" s="30">
        <v>72.95</v>
      </c>
      <c r="H212" s="30">
        <v>72.95</v>
      </c>
      <c r="I212" s="155"/>
      <c r="J212" s="156"/>
      <c r="K212" s="74"/>
    </row>
    <row r="213" spans="1:11" ht="15" customHeight="1">
      <c r="A213" s="26" t="s">
        <v>76</v>
      </c>
      <c r="B213" s="88" t="s">
        <v>82</v>
      </c>
      <c r="C213" s="5"/>
      <c r="D213" s="8" t="s">
        <v>30</v>
      </c>
      <c r="E213" s="29">
        <v>9.2818181800000001</v>
      </c>
      <c r="F213" s="30">
        <v>72.959999999999994</v>
      </c>
      <c r="G213" s="30">
        <v>72.959999999999994</v>
      </c>
      <c r="H213" s="30">
        <v>72.959999999999994</v>
      </c>
      <c r="I213" s="155"/>
      <c r="J213" s="156"/>
      <c r="K213" s="74"/>
    </row>
    <row r="214" spans="1:11" ht="15" customHeight="1">
      <c r="A214" s="26" t="s">
        <v>72</v>
      </c>
      <c r="B214" s="88" t="s">
        <v>83</v>
      </c>
      <c r="C214" s="5"/>
      <c r="D214" s="8" t="s">
        <v>30</v>
      </c>
      <c r="E214" s="29">
        <v>9.2836290300000002</v>
      </c>
      <c r="F214" s="30">
        <v>72.97</v>
      </c>
      <c r="G214" s="30">
        <v>72.97</v>
      </c>
      <c r="H214" s="30">
        <v>72.97</v>
      </c>
      <c r="I214" s="155"/>
      <c r="J214" s="156"/>
      <c r="K214" s="74"/>
    </row>
    <row r="215" spans="1:11" ht="15" customHeight="1">
      <c r="A215" s="19" t="s">
        <v>77</v>
      </c>
      <c r="B215" s="88" t="s">
        <v>81</v>
      </c>
      <c r="C215" s="5"/>
      <c r="D215" s="8" t="s">
        <v>30</v>
      </c>
      <c r="E215" s="29">
        <v>0</v>
      </c>
      <c r="F215" s="30">
        <v>0</v>
      </c>
      <c r="G215" s="30">
        <v>0</v>
      </c>
      <c r="H215" s="30">
        <v>0</v>
      </c>
      <c r="I215" s="155"/>
      <c r="J215" s="156"/>
      <c r="K215" s="74"/>
    </row>
    <row r="216" spans="1:11" ht="15" customHeight="1">
      <c r="A216" s="88" t="s">
        <v>73</v>
      </c>
      <c r="B216" s="88" t="s">
        <v>84</v>
      </c>
      <c r="C216" s="5"/>
      <c r="D216" s="8" t="s">
        <v>30</v>
      </c>
      <c r="E216" s="29">
        <v>9.2899999999999991</v>
      </c>
      <c r="F216" s="30">
        <v>73.02</v>
      </c>
      <c r="G216" s="30">
        <v>73.02</v>
      </c>
      <c r="H216" s="30">
        <v>73.02</v>
      </c>
      <c r="I216" s="155"/>
      <c r="J216" s="156"/>
      <c r="K216" s="74"/>
    </row>
    <row r="217" spans="1:11" ht="15" customHeight="1">
      <c r="A217" s="19" t="s">
        <v>78</v>
      </c>
      <c r="B217" s="88" t="s">
        <v>81</v>
      </c>
      <c r="C217" s="5"/>
      <c r="D217" s="8" t="s">
        <v>30</v>
      </c>
      <c r="E217" s="29">
        <v>0</v>
      </c>
      <c r="F217" s="30">
        <v>0</v>
      </c>
      <c r="G217" s="30">
        <v>0</v>
      </c>
      <c r="H217" s="30">
        <v>0</v>
      </c>
      <c r="I217" s="155"/>
      <c r="J217" s="156"/>
      <c r="K217" s="74"/>
    </row>
    <row r="218" spans="1:11" ht="15" customHeight="1">
      <c r="A218" s="88" t="s">
        <v>74</v>
      </c>
      <c r="B218" s="88" t="s">
        <v>84</v>
      </c>
      <c r="C218" s="5"/>
      <c r="D218" s="8" t="s">
        <v>30</v>
      </c>
      <c r="E218" s="29">
        <v>9.2826666699999993</v>
      </c>
      <c r="F218" s="30">
        <v>72.959999999999994</v>
      </c>
      <c r="G218" s="30">
        <v>72.959999999999994</v>
      </c>
      <c r="H218" s="30">
        <v>72.959999999999994</v>
      </c>
      <c r="I218" s="155"/>
      <c r="J218" s="156"/>
      <c r="K218" s="74"/>
    </row>
    <row r="219" spans="1:11" ht="15" customHeight="1">
      <c r="A219" s="99"/>
      <c r="B219" s="88"/>
      <c r="C219" s="5"/>
      <c r="D219" s="8"/>
      <c r="E219" s="29">
        <v>0</v>
      </c>
      <c r="F219" s="30">
        <v>0</v>
      </c>
      <c r="G219" s="30">
        <v>0</v>
      </c>
      <c r="H219" s="30">
        <v>0</v>
      </c>
      <c r="I219" s="95"/>
      <c r="J219" s="96"/>
      <c r="K219" s="74"/>
    </row>
    <row r="220" spans="1:11">
      <c r="A220" s="24" t="s">
        <v>85</v>
      </c>
      <c r="B220" s="89"/>
      <c r="C220" s="6"/>
      <c r="D220" s="11"/>
      <c r="E220" s="7"/>
      <c r="F220" s="21"/>
      <c r="G220" s="21"/>
      <c r="H220" s="21"/>
      <c r="I220" s="27"/>
      <c r="J220" s="28"/>
      <c r="K220" s="75"/>
    </row>
    <row r="221" spans="1:11" ht="15" customHeight="1">
      <c r="A221" s="8" t="s">
        <v>181</v>
      </c>
      <c r="B221" s="88" t="s">
        <v>86</v>
      </c>
      <c r="C221" s="5"/>
      <c r="D221" s="8" t="s">
        <v>50</v>
      </c>
      <c r="E221" s="9" t="s">
        <v>97</v>
      </c>
      <c r="F221" s="30">
        <v>0</v>
      </c>
      <c r="G221" s="30">
        <v>0</v>
      </c>
      <c r="H221" s="30">
        <v>0</v>
      </c>
      <c r="I221" s="95"/>
      <c r="J221" s="96"/>
      <c r="K221" s="74"/>
    </row>
    <row r="222" spans="1:11" ht="15" customHeight="1">
      <c r="A222" s="8" t="s">
        <v>182</v>
      </c>
      <c r="B222" s="88" t="s">
        <v>87</v>
      </c>
      <c r="C222" s="5"/>
      <c r="D222" s="8" t="s">
        <v>50</v>
      </c>
      <c r="E222" s="9" t="s">
        <v>97</v>
      </c>
      <c r="F222" s="30">
        <v>0</v>
      </c>
      <c r="G222" s="30">
        <v>0</v>
      </c>
      <c r="H222" s="30">
        <v>0</v>
      </c>
      <c r="I222" s="95"/>
      <c r="J222" s="96"/>
      <c r="K222" s="74"/>
    </row>
    <row r="223" spans="1:11" ht="15" customHeight="1">
      <c r="A223" s="8" t="s">
        <v>183</v>
      </c>
      <c r="B223" s="88" t="s">
        <v>88</v>
      </c>
      <c r="C223" s="5"/>
      <c r="D223" s="8" t="s">
        <v>50</v>
      </c>
      <c r="E223" s="9" t="s">
        <v>97</v>
      </c>
      <c r="F223" s="30">
        <v>0</v>
      </c>
      <c r="G223" s="30">
        <v>0</v>
      </c>
      <c r="H223" s="30">
        <v>0</v>
      </c>
      <c r="I223" s="95"/>
      <c r="J223" s="96"/>
      <c r="K223" s="74"/>
    </row>
    <row r="224" spans="1:11" ht="15" customHeight="1">
      <c r="A224" s="8" t="s">
        <v>184</v>
      </c>
      <c r="B224" s="88" t="s">
        <v>89</v>
      </c>
      <c r="C224" s="5"/>
      <c r="D224" s="8" t="s">
        <v>50</v>
      </c>
      <c r="E224" s="9" t="s">
        <v>97</v>
      </c>
      <c r="F224" s="30">
        <v>0</v>
      </c>
      <c r="G224" s="30">
        <v>0</v>
      </c>
      <c r="H224" s="30">
        <v>0</v>
      </c>
      <c r="I224" s="95"/>
      <c r="J224" s="96"/>
      <c r="K224" s="74"/>
    </row>
    <row r="225" spans="1:11" ht="15" customHeight="1">
      <c r="A225" s="8" t="s">
        <v>185</v>
      </c>
      <c r="B225" s="88" t="s">
        <v>90</v>
      </c>
      <c r="C225" s="5"/>
      <c r="D225" s="8" t="s">
        <v>50</v>
      </c>
      <c r="E225" s="9" t="s">
        <v>97</v>
      </c>
      <c r="F225" s="30">
        <v>0</v>
      </c>
      <c r="G225" s="30">
        <v>0</v>
      </c>
      <c r="H225" s="30">
        <v>0</v>
      </c>
      <c r="I225" s="95"/>
      <c r="J225" s="96"/>
      <c r="K225" s="74"/>
    </row>
    <row r="226" spans="1:11" ht="15" customHeight="1">
      <c r="A226" s="26" t="s">
        <v>186</v>
      </c>
      <c r="B226" s="88" t="s">
        <v>91</v>
      </c>
      <c r="C226" s="5"/>
      <c r="D226" s="8" t="s">
        <v>50</v>
      </c>
      <c r="E226" s="9" t="s">
        <v>97</v>
      </c>
      <c r="F226" s="30">
        <v>0</v>
      </c>
      <c r="G226" s="30">
        <v>0</v>
      </c>
      <c r="H226" s="30">
        <v>0</v>
      </c>
      <c r="I226" s="95"/>
      <c r="J226" s="96"/>
      <c r="K226" s="74"/>
    </row>
    <row r="227" spans="1:11" ht="15" customHeight="1">
      <c r="A227" s="26" t="s">
        <v>187</v>
      </c>
      <c r="B227" s="88" t="s">
        <v>92</v>
      </c>
      <c r="C227" s="5"/>
      <c r="D227" s="8" t="s">
        <v>50</v>
      </c>
      <c r="E227" s="9" t="s">
        <v>97</v>
      </c>
      <c r="F227" s="30">
        <v>0</v>
      </c>
      <c r="G227" s="30">
        <v>0</v>
      </c>
      <c r="H227" s="30">
        <v>0</v>
      </c>
      <c r="I227" s="95"/>
      <c r="J227" s="96"/>
      <c r="K227" s="74"/>
    </row>
    <row r="228" spans="1:11" ht="15" customHeight="1">
      <c r="A228" s="26" t="s">
        <v>188</v>
      </c>
      <c r="B228" s="88" t="s">
        <v>93</v>
      </c>
      <c r="C228" s="5"/>
      <c r="D228" s="8" t="s">
        <v>50</v>
      </c>
      <c r="E228" s="9" t="s">
        <v>97</v>
      </c>
      <c r="F228" s="30">
        <v>0</v>
      </c>
      <c r="G228" s="30">
        <v>0</v>
      </c>
      <c r="H228" s="30">
        <v>0</v>
      </c>
      <c r="I228" s="95"/>
      <c r="J228" s="96"/>
      <c r="K228" s="74"/>
    </row>
    <row r="229" spans="1:11" ht="15" customHeight="1">
      <c r="A229" s="26" t="s">
        <v>189</v>
      </c>
      <c r="B229" s="88" t="s">
        <v>94</v>
      </c>
      <c r="C229" s="5"/>
      <c r="D229" s="8" t="s">
        <v>50</v>
      </c>
      <c r="E229" s="9" t="s">
        <v>97</v>
      </c>
      <c r="F229" s="30">
        <v>0</v>
      </c>
      <c r="G229" s="30">
        <v>0</v>
      </c>
      <c r="H229" s="30">
        <v>0</v>
      </c>
      <c r="I229" s="95"/>
      <c r="J229" s="96"/>
      <c r="K229" s="74"/>
    </row>
    <row r="230" spans="1:11" ht="15" customHeight="1">
      <c r="A230" s="26" t="s">
        <v>190</v>
      </c>
      <c r="B230" s="88" t="s">
        <v>95</v>
      </c>
      <c r="C230" s="5"/>
      <c r="D230" s="8" t="s">
        <v>50</v>
      </c>
      <c r="E230" s="9" t="s">
        <v>97</v>
      </c>
      <c r="F230" s="30">
        <v>0</v>
      </c>
      <c r="G230" s="30">
        <v>0</v>
      </c>
      <c r="H230" s="30">
        <v>0</v>
      </c>
      <c r="I230" s="95"/>
      <c r="J230" s="96"/>
      <c r="K230" s="74"/>
    </row>
    <row r="231" spans="1:11" ht="12" customHeight="1">
      <c r="A231" s="7"/>
      <c r="B231" s="89"/>
      <c r="C231" s="6" t="s">
        <v>36</v>
      </c>
      <c r="D231" s="11" t="s">
        <v>37</v>
      </c>
      <c r="E231" s="7"/>
      <c r="F231" s="21"/>
      <c r="G231" s="21"/>
      <c r="H231" s="21"/>
      <c r="I231" s="27"/>
      <c r="J231" s="28"/>
      <c r="K231" s="75"/>
    </row>
    <row r="232" spans="1:11" ht="36">
      <c r="A232" s="24" t="s">
        <v>80</v>
      </c>
      <c r="B232" s="89"/>
      <c r="C232" s="6"/>
      <c r="D232" s="11"/>
      <c r="E232" s="7"/>
      <c r="F232" s="21"/>
      <c r="G232" s="21"/>
      <c r="H232" s="21"/>
      <c r="I232" s="27"/>
      <c r="J232" s="28"/>
      <c r="K232" s="75"/>
    </row>
    <row r="233" spans="1:11" ht="15" customHeight="1">
      <c r="A233" s="88" t="s">
        <v>75</v>
      </c>
      <c r="B233" s="88" t="s">
        <v>81</v>
      </c>
      <c r="C233" s="5"/>
      <c r="D233" s="8" t="s">
        <v>31</v>
      </c>
      <c r="E233" s="29">
        <v>436.82107692</v>
      </c>
      <c r="F233" s="30">
        <v>3276.16</v>
      </c>
      <c r="G233" s="30">
        <v>3276.16</v>
      </c>
      <c r="H233" s="30">
        <v>3276.16</v>
      </c>
      <c r="I233" s="155"/>
      <c r="J233" s="156"/>
      <c r="K233" s="74"/>
    </row>
    <row r="234" spans="1:11" ht="15" customHeight="1">
      <c r="A234" s="88" t="s">
        <v>67</v>
      </c>
      <c r="B234" s="88" t="s">
        <v>84</v>
      </c>
      <c r="C234" s="5"/>
      <c r="D234" s="8" t="s">
        <v>31</v>
      </c>
      <c r="E234" s="29">
        <v>436.83121409</v>
      </c>
      <c r="F234" s="30">
        <v>3276.23</v>
      </c>
      <c r="G234" s="30">
        <v>3276.23</v>
      </c>
      <c r="H234" s="30">
        <v>3276.23</v>
      </c>
      <c r="I234" s="155"/>
      <c r="J234" s="156"/>
      <c r="K234" s="74"/>
    </row>
    <row r="235" spans="1:11" ht="15" customHeight="1">
      <c r="A235" s="88" t="s">
        <v>176</v>
      </c>
      <c r="B235" s="88" t="s">
        <v>81</v>
      </c>
      <c r="C235" s="5"/>
      <c r="D235" s="8" t="s">
        <v>31</v>
      </c>
      <c r="E235" s="29">
        <v>436.44676471000002</v>
      </c>
      <c r="F235" s="30">
        <v>3273.35</v>
      </c>
      <c r="G235" s="30">
        <v>3273.35</v>
      </c>
      <c r="H235" s="30">
        <v>3273.35</v>
      </c>
      <c r="I235" s="155"/>
      <c r="J235" s="156"/>
      <c r="K235" s="74"/>
    </row>
    <row r="236" spans="1:11" ht="30" customHeight="1">
      <c r="A236" s="88" t="s">
        <v>68</v>
      </c>
      <c r="B236" s="88" t="s">
        <v>84</v>
      </c>
      <c r="C236" s="5"/>
      <c r="D236" s="8" t="s">
        <v>31</v>
      </c>
      <c r="E236" s="29">
        <v>436.71236842000002</v>
      </c>
      <c r="F236" s="30">
        <v>3275.34</v>
      </c>
      <c r="G236" s="30">
        <v>3275.34</v>
      </c>
      <c r="H236" s="30">
        <v>3275.34</v>
      </c>
      <c r="I236" s="155"/>
      <c r="J236" s="156"/>
      <c r="K236" s="74"/>
    </row>
    <row r="237" spans="1:11" ht="15" customHeight="1">
      <c r="A237" s="88" t="s">
        <v>69</v>
      </c>
      <c r="B237" s="88" t="s">
        <v>84</v>
      </c>
      <c r="C237" s="5"/>
      <c r="D237" s="8" t="s">
        <v>31</v>
      </c>
      <c r="E237" s="29">
        <v>436.91136752</v>
      </c>
      <c r="F237" s="30">
        <v>3276.84</v>
      </c>
      <c r="G237" s="30">
        <v>3276.84</v>
      </c>
      <c r="H237" s="30">
        <v>3276.84</v>
      </c>
      <c r="I237" s="155"/>
      <c r="J237" s="156"/>
      <c r="K237" s="74"/>
    </row>
    <row r="238" spans="1:11" ht="15" customHeight="1">
      <c r="A238" s="19" t="s">
        <v>70</v>
      </c>
      <c r="B238" s="88" t="s">
        <v>83</v>
      </c>
      <c r="C238" s="5"/>
      <c r="D238" s="8" t="s">
        <v>31</v>
      </c>
      <c r="E238" s="29">
        <v>0</v>
      </c>
      <c r="F238" s="30">
        <v>0</v>
      </c>
      <c r="G238" s="30">
        <v>0</v>
      </c>
      <c r="H238" s="30">
        <v>0</v>
      </c>
      <c r="I238" s="155"/>
      <c r="J238" s="156"/>
      <c r="K238" s="74"/>
    </row>
    <row r="239" spans="1:11" ht="15" customHeight="1">
      <c r="A239" s="26" t="s">
        <v>71</v>
      </c>
      <c r="B239" s="88" t="s">
        <v>83</v>
      </c>
      <c r="C239" s="5"/>
      <c r="D239" s="8" t="s">
        <v>31</v>
      </c>
      <c r="E239" s="29">
        <v>436.83257861999999</v>
      </c>
      <c r="F239" s="30">
        <v>3276.24</v>
      </c>
      <c r="G239" s="30">
        <v>3276.24</v>
      </c>
      <c r="H239" s="30">
        <v>3276.24</v>
      </c>
      <c r="I239" s="155"/>
      <c r="J239" s="156"/>
      <c r="K239" s="74"/>
    </row>
    <row r="240" spans="1:11" ht="15" customHeight="1">
      <c r="A240" s="26" t="s">
        <v>76</v>
      </c>
      <c r="B240" s="88" t="s">
        <v>82</v>
      </c>
      <c r="C240" s="5"/>
      <c r="D240" s="8" t="s">
        <v>31</v>
      </c>
      <c r="E240" s="29">
        <v>436.87</v>
      </c>
      <c r="F240" s="30">
        <v>3276.53</v>
      </c>
      <c r="G240" s="30">
        <v>3276.53</v>
      </c>
      <c r="H240" s="30">
        <v>3276.53</v>
      </c>
      <c r="I240" s="155"/>
      <c r="J240" s="156"/>
      <c r="K240" s="74"/>
    </row>
    <row r="241" spans="1:11" ht="15" customHeight="1">
      <c r="A241" s="26" t="s">
        <v>72</v>
      </c>
      <c r="B241" s="88" t="s">
        <v>83</v>
      </c>
      <c r="C241" s="5"/>
      <c r="D241" s="8" t="s">
        <v>31</v>
      </c>
      <c r="E241" s="29">
        <v>436.94774194000001</v>
      </c>
      <c r="F241" s="30">
        <v>3277.11</v>
      </c>
      <c r="G241" s="30">
        <v>3277.11</v>
      </c>
      <c r="H241" s="30">
        <v>3277.11</v>
      </c>
      <c r="I241" s="155"/>
      <c r="J241" s="156"/>
      <c r="K241" s="74"/>
    </row>
    <row r="242" spans="1:11" ht="15" customHeight="1">
      <c r="A242" s="19" t="s">
        <v>77</v>
      </c>
      <c r="B242" s="88" t="s">
        <v>81</v>
      </c>
      <c r="C242" s="5"/>
      <c r="D242" s="8" t="s">
        <v>31</v>
      </c>
      <c r="E242" s="29">
        <v>0</v>
      </c>
      <c r="F242" s="30">
        <v>0</v>
      </c>
      <c r="G242" s="30">
        <v>0</v>
      </c>
      <c r="H242" s="30">
        <v>0</v>
      </c>
      <c r="I242" s="155"/>
      <c r="J242" s="156"/>
      <c r="K242" s="74"/>
    </row>
    <row r="243" spans="1:11" ht="15" customHeight="1">
      <c r="A243" s="88" t="s">
        <v>73</v>
      </c>
      <c r="B243" s="88" t="s">
        <v>84</v>
      </c>
      <c r="C243" s="5"/>
      <c r="D243" s="8" t="s">
        <v>31</v>
      </c>
      <c r="E243" s="29">
        <v>437.25439999999998</v>
      </c>
      <c r="F243" s="30">
        <v>3279.41</v>
      </c>
      <c r="G243" s="30">
        <v>3279.41</v>
      </c>
      <c r="H243" s="30">
        <v>3279.41</v>
      </c>
      <c r="I243" s="155"/>
      <c r="J243" s="156"/>
      <c r="K243" s="74"/>
    </row>
    <row r="244" spans="1:11" ht="15" customHeight="1">
      <c r="A244" s="19" t="s">
        <v>78</v>
      </c>
      <c r="B244" s="88" t="s">
        <v>81</v>
      </c>
      <c r="C244" s="5"/>
      <c r="D244" s="8" t="s">
        <v>31</v>
      </c>
      <c r="E244" s="29">
        <v>0</v>
      </c>
      <c r="F244" s="30">
        <v>0</v>
      </c>
      <c r="G244" s="30">
        <v>0</v>
      </c>
      <c r="H244" s="30">
        <v>0</v>
      </c>
      <c r="I244" s="155"/>
      <c r="J244" s="156"/>
      <c r="K244" s="74"/>
    </row>
    <row r="245" spans="1:11" ht="15" customHeight="1">
      <c r="A245" s="88" t="s">
        <v>74</v>
      </c>
      <c r="B245" s="88" t="s">
        <v>84</v>
      </c>
      <c r="C245" s="5"/>
      <c r="D245" s="8" t="s">
        <v>31</v>
      </c>
      <c r="E245" s="29">
        <v>436.90233332999998</v>
      </c>
      <c r="F245" s="30">
        <v>3276.77</v>
      </c>
      <c r="G245" s="30">
        <v>3276.77</v>
      </c>
      <c r="H245" s="30">
        <v>3276.77</v>
      </c>
      <c r="I245" s="155"/>
      <c r="J245" s="156"/>
      <c r="K245" s="74"/>
    </row>
    <row r="246" spans="1:11" ht="15" customHeight="1">
      <c r="A246" s="99"/>
      <c r="B246" s="88"/>
      <c r="C246" s="5"/>
      <c r="D246" s="8"/>
      <c r="E246" s="29">
        <v>0</v>
      </c>
      <c r="F246" s="30">
        <v>0</v>
      </c>
      <c r="G246" s="30">
        <v>0</v>
      </c>
      <c r="H246" s="30">
        <v>0</v>
      </c>
      <c r="I246" s="95"/>
      <c r="J246" s="96"/>
      <c r="K246" s="74"/>
    </row>
    <row r="247" spans="1:11">
      <c r="A247" s="24" t="s">
        <v>85</v>
      </c>
      <c r="B247" s="89"/>
      <c r="C247" s="6"/>
      <c r="D247" s="11"/>
      <c r="E247" s="7"/>
      <c r="F247" s="21"/>
      <c r="G247" s="21"/>
      <c r="H247" s="21"/>
      <c r="I247" s="27"/>
      <c r="J247" s="28"/>
      <c r="K247" s="75"/>
    </row>
    <row r="248" spans="1:11" ht="15" customHeight="1">
      <c r="A248" s="8" t="s">
        <v>181</v>
      </c>
      <c r="B248" s="88" t="s">
        <v>86</v>
      </c>
      <c r="C248" s="5"/>
      <c r="D248" s="8" t="s">
        <v>50</v>
      </c>
      <c r="E248" s="9" t="s">
        <v>97</v>
      </c>
      <c r="F248" s="30">
        <v>0</v>
      </c>
      <c r="G248" s="30">
        <v>0</v>
      </c>
      <c r="H248" s="30">
        <v>0</v>
      </c>
      <c r="I248" s="95"/>
      <c r="J248" s="96"/>
      <c r="K248" s="74"/>
    </row>
    <row r="249" spans="1:11" ht="15" customHeight="1">
      <c r="A249" s="8" t="s">
        <v>182</v>
      </c>
      <c r="B249" s="88" t="s">
        <v>87</v>
      </c>
      <c r="C249" s="5"/>
      <c r="D249" s="8" t="s">
        <v>50</v>
      </c>
      <c r="E249" s="9" t="s">
        <v>97</v>
      </c>
      <c r="F249" s="30">
        <v>0</v>
      </c>
      <c r="G249" s="30">
        <v>0</v>
      </c>
      <c r="H249" s="30">
        <v>0</v>
      </c>
      <c r="I249" s="95"/>
      <c r="J249" s="96"/>
      <c r="K249" s="74"/>
    </row>
    <row r="250" spans="1:11" ht="15" customHeight="1">
      <c r="A250" s="8" t="s">
        <v>183</v>
      </c>
      <c r="B250" s="88" t="s">
        <v>88</v>
      </c>
      <c r="C250" s="5"/>
      <c r="D250" s="8" t="s">
        <v>50</v>
      </c>
      <c r="E250" s="9" t="s">
        <v>97</v>
      </c>
      <c r="F250" s="30">
        <v>0</v>
      </c>
      <c r="G250" s="30">
        <v>0</v>
      </c>
      <c r="H250" s="30">
        <v>0</v>
      </c>
      <c r="I250" s="95"/>
      <c r="J250" s="96"/>
      <c r="K250" s="74"/>
    </row>
    <row r="251" spans="1:11" ht="15" customHeight="1">
      <c r="A251" s="8" t="s">
        <v>184</v>
      </c>
      <c r="B251" s="88" t="s">
        <v>89</v>
      </c>
      <c r="C251" s="5"/>
      <c r="D251" s="8" t="s">
        <v>50</v>
      </c>
      <c r="E251" s="9" t="s">
        <v>97</v>
      </c>
      <c r="F251" s="30">
        <v>0</v>
      </c>
      <c r="G251" s="30">
        <v>0</v>
      </c>
      <c r="H251" s="30">
        <v>0</v>
      </c>
      <c r="I251" s="95"/>
      <c r="J251" s="96"/>
      <c r="K251" s="74"/>
    </row>
    <row r="252" spans="1:11" ht="15" customHeight="1">
      <c r="A252" s="8" t="s">
        <v>185</v>
      </c>
      <c r="B252" s="88" t="s">
        <v>90</v>
      </c>
      <c r="C252" s="5"/>
      <c r="D252" s="8" t="s">
        <v>50</v>
      </c>
      <c r="E252" s="9" t="s">
        <v>97</v>
      </c>
      <c r="F252" s="30">
        <v>0</v>
      </c>
      <c r="G252" s="30">
        <v>0</v>
      </c>
      <c r="H252" s="30">
        <v>0</v>
      </c>
      <c r="I252" s="95"/>
      <c r="J252" s="96"/>
      <c r="K252" s="74"/>
    </row>
    <row r="253" spans="1:11" ht="15" customHeight="1">
      <c r="A253" s="26" t="s">
        <v>186</v>
      </c>
      <c r="B253" s="88" t="s">
        <v>91</v>
      </c>
      <c r="C253" s="5"/>
      <c r="D253" s="8" t="s">
        <v>50</v>
      </c>
      <c r="E253" s="9" t="s">
        <v>97</v>
      </c>
      <c r="F253" s="30">
        <v>0</v>
      </c>
      <c r="G253" s="30">
        <v>0</v>
      </c>
      <c r="H253" s="30">
        <v>0</v>
      </c>
      <c r="I253" s="95"/>
      <c r="J253" s="96"/>
      <c r="K253" s="74"/>
    </row>
    <row r="254" spans="1:11" ht="15" customHeight="1">
      <c r="A254" s="26" t="s">
        <v>187</v>
      </c>
      <c r="B254" s="88" t="s">
        <v>92</v>
      </c>
      <c r="C254" s="5"/>
      <c r="D254" s="8" t="s">
        <v>50</v>
      </c>
      <c r="E254" s="9" t="s">
        <v>97</v>
      </c>
      <c r="F254" s="30">
        <v>0</v>
      </c>
      <c r="G254" s="30">
        <v>0</v>
      </c>
      <c r="H254" s="30">
        <v>0</v>
      </c>
      <c r="I254" s="95"/>
      <c r="J254" s="96"/>
      <c r="K254" s="74"/>
    </row>
    <row r="255" spans="1:11" ht="15" customHeight="1">
      <c r="A255" s="26" t="s">
        <v>188</v>
      </c>
      <c r="B255" s="88" t="s">
        <v>93</v>
      </c>
      <c r="C255" s="5"/>
      <c r="D255" s="8" t="s">
        <v>50</v>
      </c>
      <c r="E255" s="9" t="s">
        <v>97</v>
      </c>
      <c r="F255" s="30">
        <v>0</v>
      </c>
      <c r="G255" s="30">
        <v>0</v>
      </c>
      <c r="H255" s="30">
        <v>0</v>
      </c>
      <c r="I255" s="95"/>
      <c r="J255" s="96"/>
      <c r="K255" s="74"/>
    </row>
    <row r="256" spans="1:11" ht="15" customHeight="1">
      <c r="A256" s="26" t="s">
        <v>189</v>
      </c>
      <c r="B256" s="88" t="s">
        <v>94</v>
      </c>
      <c r="C256" s="5"/>
      <c r="D256" s="8" t="s">
        <v>50</v>
      </c>
      <c r="E256" s="9" t="s">
        <v>97</v>
      </c>
      <c r="F256" s="30">
        <v>0</v>
      </c>
      <c r="G256" s="30">
        <v>0</v>
      </c>
      <c r="H256" s="30">
        <v>0</v>
      </c>
      <c r="I256" s="95"/>
      <c r="J256" s="96"/>
      <c r="K256" s="74"/>
    </row>
    <row r="257" spans="1:11" ht="15" customHeight="1">
      <c r="A257" s="26" t="s">
        <v>190</v>
      </c>
      <c r="B257" s="88" t="s">
        <v>95</v>
      </c>
      <c r="C257" s="5"/>
      <c r="D257" s="8" t="s">
        <v>50</v>
      </c>
      <c r="E257" s="9" t="s">
        <v>97</v>
      </c>
      <c r="F257" s="30">
        <v>0</v>
      </c>
      <c r="G257" s="30">
        <v>0</v>
      </c>
      <c r="H257" s="30">
        <v>0</v>
      </c>
      <c r="I257" s="95"/>
      <c r="J257" s="96"/>
      <c r="K257" s="74"/>
    </row>
    <row r="258" spans="1:11" ht="27" customHeight="1">
      <c r="A258" s="7"/>
      <c r="B258" s="89"/>
      <c r="C258" s="6" t="s">
        <v>38</v>
      </c>
      <c r="D258" s="11" t="s">
        <v>39</v>
      </c>
      <c r="E258" s="7"/>
      <c r="F258" s="21"/>
      <c r="G258" s="21"/>
      <c r="H258" s="21"/>
      <c r="I258" s="27"/>
      <c r="J258" s="28"/>
      <c r="K258" s="75"/>
    </row>
    <row r="259" spans="1:11" ht="27" customHeight="1">
      <c r="A259" s="24" t="s">
        <v>80</v>
      </c>
      <c r="B259" s="89"/>
      <c r="C259" s="6"/>
      <c r="D259" s="11"/>
      <c r="E259" s="7"/>
      <c r="F259" s="21"/>
      <c r="G259" s="21"/>
      <c r="H259" s="21"/>
      <c r="I259" s="27"/>
      <c r="J259" s="28"/>
      <c r="K259" s="75"/>
    </row>
    <row r="260" spans="1:11" ht="15" customHeight="1">
      <c r="A260" s="88" t="s">
        <v>75</v>
      </c>
      <c r="B260" s="88" t="s">
        <v>81</v>
      </c>
      <c r="C260" s="5"/>
      <c r="D260" s="8" t="s">
        <v>32</v>
      </c>
      <c r="E260" s="29">
        <v>1.4115327600000001</v>
      </c>
      <c r="F260" s="30">
        <v>3180.56</v>
      </c>
      <c r="G260" s="30">
        <v>3180.56</v>
      </c>
      <c r="H260" s="30">
        <v>3180.56</v>
      </c>
      <c r="I260" s="155"/>
      <c r="J260" s="156"/>
      <c r="K260" s="74"/>
    </row>
    <row r="261" spans="1:11" ht="15" customHeight="1">
      <c r="A261" s="88" t="s">
        <v>67</v>
      </c>
      <c r="B261" s="88" t="s">
        <v>84</v>
      </c>
      <c r="C261" s="5"/>
      <c r="D261" s="8" t="s">
        <v>32</v>
      </c>
      <c r="E261" s="29">
        <v>1.41156522</v>
      </c>
      <c r="F261" s="30">
        <v>3180.64</v>
      </c>
      <c r="G261" s="30">
        <v>3180.64</v>
      </c>
      <c r="H261" s="30">
        <v>3180.64</v>
      </c>
      <c r="I261" s="155"/>
      <c r="J261" s="156"/>
      <c r="K261" s="74"/>
    </row>
    <row r="262" spans="1:11" ht="15" customHeight="1">
      <c r="A262" s="88" t="s">
        <v>176</v>
      </c>
      <c r="B262" s="88" t="s">
        <v>81</v>
      </c>
      <c r="C262" s="5"/>
      <c r="D262" s="8" t="s">
        <v>32</v>
      </c>
      <c r="E262" s="29">
        <v>1.4102941200000001</v>
      </c>
      <c r="F262" s="30">
        <v>3177.77</v>
      </c>
      <c r="G262" s="30">
        <v>3177.77</v>
      </c>
      <c r="H262" s="30">
        <v>3177.77</v>
      </c>
      <c r="I262" s="155"/>
      <c r="J262" s="156"/>
      <c r="K262" s="74"/>
    </row>
    <row r="263" spans="1:11" ht="30" customHeight="1">
      <c r="A263" s="88" t="s">
        <v>68</v>
      </c>
      <c r="B263" s="88" t="s">
        <v>84</v>
      </c>
      <c r="C263" s="5"/>
      <c r="D263" s="8" t="s">
        <v>32</v>
      </c>
      <c r="E263" s="29">
        <v>1.41118421</v>
      </c>
      <c r="F263" s="30">
        <v>3179.78</v>
      </c>
      <c r="G263" s="30">
        <v>3179.78</v>
      </c>
      <c r="H263" s="30">
        <v>3179.78</v>
      </c>
      <c r="I263" s="155"/>
      <c r="J263" s="156"/>
      <c r="K263" s="74"/>
    </row>
    <row r="264" spans="1:11" ht="15" customHeight="1">
      <c r="A264" s="88" t="s">
        <v>69</v>
      </c>
      <c r="B264" s="88" t="s">
        <v>84</v>
      </c>
      <c r="C264" s="5"/>
      <c r="D264" s="8" t="s">
        <v>32</v>
      </c>
      <c r="E264" s="29">
        <v>1.41179487</v>
      </c>
      <c r="F264" s="30">
        <v>3181.16</v>
      </c>
      <c r="G264" s="30">
        <v>3181.16</v>
      </c>
      <c r="H264" s="30">
        <v>3181.16</v>
      </c>
      <c r="I264" s="155"/>
      <c r="J264" s="156"/>
      <c r="K264" s="74"/>
    </row>
    <row r="265" spans="1:11" ht="15" customHeight="1">
      <c r="A265" s="19" t="s">
        <v>70</v>
      </c>
      <c r="B265" s="88" t="s">
        <v>83</v>
      </c>
      <c r="C265" s="5"/>
      <c r="D265" s="8" t="s">
        <v>32</v>
      </c>
      <c r="E265" s="29">
        <v>0</v>
      </c>
      <c r="F265" s="30">
        <v>0</v>
      </c>
      <c r="G265" s="30">
        <v>0</v>
      </c>
      <c r="H265" s="30">
        <v>0</v>
      </c>
      <c r="I265" s="155"/>
      <c r="J265" s="156"/>
      <c r="K265" s="74"/>
    </row>
    <row r="266" spans="1:11" ht="15" customHeight="1">
      <c r="A266" s="26" t="s">
        <v>71</v>
      </c>
      <c r="B266" s="88" t="s">
        <v>83</v>
      </c>
      <c r="C266" s="5"/>
      <c r="D266" s="8" t="s">
        <v>32</v>
      </c>
      <c r="E266" s="29">
        <v>1.41157233</v>
      </c>
      <c r="F266" s="30">
        <v>3180.65</v>
      </c>
      <c r="G266" s="30">
        <v>3180.65</v>
      </c>
      <c r="H266" s="30">
        <v>3180.65</v>
      </c>
      <c r="I266" s="155"/>
      <c r="J266" s="156"/>
      <c r="K266" s="74"/>
    </row>
    <row r="267" spans="1:11" ht="15" customHeight="1">
      <c r="A267" s="26" t="s">
        <v>76</v>
      </c>
      <c r="B267" s="88" t="s">
        <v>82</v>
      </c>
      <c r="C267" s="5"/>
      <c r="D267" s="8" t="s">
        <v>32</v>
      </c>
      <c r="E267" s="29">
        <v>1.41181818</v>
      </c>
      <c r="F267" s="30">
        <v>3181.21</v>
      </c>
      <c r="G267" s="30">
        <v>3181.21</v>
      </c>
      <c r="H267" s="30">
        <v>3181.21</v>
      </c>
      <c r="I267" s="155"/>
      <c r="J267" s="156"/>
      <c r="K267" s="74"/>
    </row>
    <row r="268" spans="1:11" ht="15" customHeight="1">
      <c r="A268" s="26" t="s">
        <v>72</v>
      </c>
      <c r="B268" s="88" t="s">
        <v>83</v>
      </c>
      <c r="C268" s="5"/>
      <c r="D268" s="8" t="s">
        <v>32</v>
      </c>
      <c r="E268" s="29">
        <v>1.4119354799999999</v>
      </c>
      <c r="F268" s="30">
        <v>3181.47</v>
      </c>
      <c r="G268" s="30">
        <v>3181.47</v>
      </c>
      <c r="H268" s="30">
        <v>3181.47</v>
      </c>
      <c r="I268" s="155"/>
      <c r="J268" s="156"/>
      <c r="K268" s="74"/>
    </row>
    <row r="269" spans="1:11" ht="15" customHeight="1">
      <c r="A269" s="19" t="s">
        <v>77</v>
      </c>
      <c r="B269" s="88" t="s">
        <v>81</v>
      </c>
      <c r="C269" s="5"/>
      <c r="D269" s="8" t="s">
        <v>32</v>
      </c>
      <c r="E269" s="29">
        <v>0</v>
      </c>
      <c r="F269" s="30">
        <v>0</v>
      </c>
      <c r="G269" s="30">
        <v>0</v>
      </c>
      <c r="H269" s="30">
        <v>0</v>
      </c>
      <c r="I269" s="155"/>
      <c r="J269" s="156"/>
      <c r="K269" s="74"/>
    </row>
    <row r="270" spans="1:11" ht="15" customHeight="1">
      <c r="A270" s="88" t="s">
        <v>73</v>
      </c>
      <c r="B270" s="88" t="s">
        <v>84</v>
      </c>
      <c r="C270" s="5"/>
      <c r="D270" s="8" t="s">
        <v>32</v>
      </c>
      <c r="E270" s="29">
        <v>1.4128000000000001</v>
      </c>
      <c r="F270" s="30">
        <v>3183.42</v>
      </c>
      <c r="G270" s="30">
        <v>3183.42</v>
      </c>
      <c r="H270" s="30">
        <v>3183.42</v>
      </c>
      <c r="I270" s="155"/>
      <c r="J270" s="156"/>
      <c r="K270" s="74"/>
    </row>
    <row r="271" spans="1:11" ht="15" customHeight="1">
      <c r="A271" s="19" t="s">
        <v>78</v>
      </c>
      <c r="B271" s="88" t="s">
        <v>81</v>
      </c>
      <c r="C271" s="5"/>
      <c r="D271" s="8" t="s">
        <v>32</v>
      </c>
      <c r="E271" s="29">
        <v>0</v>
      </c>
      <c r="F271" s="30">
        <v>0</v>
      </c>
      <c r="G271" s="30">
        <v>0</v>
      </c>
      <c r="H271" s="30">
        <v>0</v>
      </c>
      <c r="I271" s="155"/>
      <c r="J271" s="156"/>
      <c r="K271" s="74"/>
    </row>
    <row r="272" spans="1:11" ht="15" customHeight="1">
      <c r="A272" s="88" t="s">
        <v>74</v>
      </c>
      <c r="B272" s="88" t="s">
        <v>84</v>
      </c>
      <c r="C272" s="5"/>
      <c r="D272" s="8" t="s">
        <v>32</v>
      </c>
      <c r="E272" s="29">
        <v>1.4117999999999999</v>
      </c>
      <c r="F272" s="30">
        <v>3181.17</v>
      </c>
      <c r="G272" s="30">
        <v>3181.17</v>
      </c>
      <c r="H272" s="30">
        <v>3181.17</v>
      </c>
      <c r="I272" s="155"/>
      <c r="J272" s="156"/>
      <c r="K272" s="74"/>
    </row>
    <row r="273" spans="1:11" ht="15" customHeight="1">
      <c r="A273" s="99"/>
      <c r="B273" s="88"/>
      <c r="C273" s="5"/>
      <c r="D273" s="8"/>
      <c r="E273" s="29">
        <v>0</v>
      </c>
      <c r="F273" s="30">
        <v>0</v>
      </c>
      <c r="G273" s="30">
        <v>0</v>
      </c>
      <c r="H273" s="30">
        <v>0</v>
      </c>
      <c r="I273" s="95"/>
      <c r="J273" s="96"/>
      <c r="K273" s="74"/>
    </row>
    <row r="274" spans="1:11">
      <c r="A274" s="24" t="s">
        <v>85</v>
      </c>
      <c r="B274" s="89"/>
      <c r="C274" s="6"/>
      <c r="D274" s="11"/>
      <c r="E274" s="7"/>
      <c r="F274" s="21"/>
      <c r="G274" s="21"/>
      <c r="H274" s="21"/>
      <c r="I274" s="27"/>
      <c r="J274" s="28"/>
      <c r="K274" s="75"/>
    </row>
    <row r="275" spans="1:11" ht="15" customHeight="1">
      <c r="A275" s="8" t="s">
        <v>181</v>
      </c>
      <c r="B275" s="88" t="s">
        <v>86</v>
      </c>
      <c r="C275" s="5"/>
      <c r="D275" s="8" t="s">
        <v>50</v>
      </c>
      <c r="E275" s="9" t="s">
        <v>97</v>
      </c>
      <c r="F275" s="30">
        <v>0</v>
      </c>
      <c r="G275" s="30">
        <v>0</v>
      </c>
      <c r="H275" s="30">
        <v>0</v>
      </c>
      <c r="I275" s="95"/>
      <c r="J275" s="96"/>
      <c r="K275" s="74"/>
    </row>
    <row r="276" spans="1:11" ht="15" customHeight="1">
      <c r="A276" s="8" t="s">
        <v>182</v>
      </c>
      <c r="B276" s="88" t="s">
        <v>87</v>
      </c>
      <c r="C276" s="5"/>
      <c r="D276" s="8" t="s">
        <v>50</v>
      </c>
      <c r="E276" s="9" t="s">
        <v>97</v>
      </c>
      <c r="F276" s="30">
        <v>0</v>
      </c>
      <c r="G276" s="30">
        <v>0</v>
      </c>
      <c r="H276" s="30">
        <v>0</v>
      </c>
      <c r="I276" s="95"/>
      <c r="J276" s="96"/>
      <c r="K276" s="74"/>
    </row>
    <row r="277" spans="1:11" ht="15" customHeight="1">
      <c r="A277" s="8" t="s">
        <v>183</v>
      </c>
      <c r="B277" s="88" t="s">
        <v>88</v>
      </c>
      <c r="C277" s="5"/>
      <c r="D277" s="8" t="s">
        <v>50</v>
      </c>
      <c r="E277" s="9" t="s">
        <v>97</v>
      </c>
      <c r="F277" s="30">
        <v>0</v>
      </c>
      <c r="G277" s="30">
        <v>0</v>
      </c>
      <c r="H277" s="30">
        <v>0</v>
      </c>
      <c r="I277" s="95"/>
      <c r="J277" s="96"/>
      <c r="K277" s="74"/>
    </row>
    <row r="278" spans="1:11" ht="15" customHeight="1">
      <c r="A278" s="8" t="s">
        <v>184</v>
      </c>
      <c r="B278" s="88" t="s">
        <v>89</v>
      </c>
      <c r="C278" s="5"/>
      <c r="D278" s="8" t="s">
        <v>50</v>
      </c>
      <c r="E278" s="9" t="s">
        <v>97</v>
      </c>
      <c r="F278" s="30">
        <v>0</v>
      </c>
      <c r="G278" s="30">
        <v>0</v>
      </c>
      <c r="H278" s="30">
        <v>0</v>
      </c>
      <c r="I278" s="95"/>
      <c r="J278" s="96"/>
      <c r="K278" s="74"/>
    </row>
    <row r="279" spans="1:11" ht="15" customHeight="1">
      <c r="A279" s="8" t="s">
        <v>185</v>
      </c>
      <c r="B279" s="88" t="s">
        <v>90</v>
      </c>
      <c r="C279" s="5"/>
      <c r="D279" s="8" t="s">
        <v>50</v>
      </c>
      <c r="E279" s="9" t="s">
        <v>97</v>
      </c>
      <c r="F279" s="30">
        <v>0</v>
      </c>
      <c r="G279" s="30">
        <v>0</v>
      </c>
      <c r="H279" s="30">
        <v>0</v>
      </c>
      <c r="I279" s="95"/>
      <c r="J279" s="96"/>
      <c r="K279" s="74"/>
    </row>
    <row r="280" spans="1:11" ht="15" customHeight="1">
      <c r="A280" s="26" t="s">
        <v>186</v>
      </c>
      <c r="B280" s="88" t="s">
        <v>91</v>
      </c>
      <c r="C280" s="5"/>
      <c r="D280" s="8" t="s">
        <v>50</v>
      </c>
      <c r="E280" s="9" t="s">
        <v>97</v>
      </c>
      <c r="F280" s="30">
        <v>0</v>
      </c>
      <c r="G280" s="30">
        <v>0</v>
      </c>
      <c r="H280" s="30">
        <v>0</v>
      </c>
      <c r="I280" s="95"/>
      <c r="J280" s="96"/>
      <c r="K280" s="74"/>
    </row>
    <row r="281" spans="1:11" ht="15" customHeight="1">
      <c r="A281" s="26" t="s">
        <v>187</v>
      </c>
      <c r="B281" s="88" t="s">
        <v>92</v>
      </c>
      <c r="C281" s="5"/>
      <c r="D281" s="8" t="s">
        <v>50</v>
      </c>
      <c r="E281" s="9" t="s">
        <v>97</v>
      </c>
      <c r="F281" s="30">
        <v>0</v>
      </c>
      <c r="G281" s="30">
        <v>0</v>
      </c>
      <c r="H281" s="30">
        <v>0</v>
      </c>
      <c r="I281" s="95"/>
      <c r="J281" s="96"/>
      <c r="K281" s="74"/>
    </row>
    <row r="282" spans="1:11" ht="15" customHeight="1">
      <c r="A282" s="26" t="s">
        <v>188</v>
      </c>
      <c r="B282" s="88" t="s">
        <v>93</v>
      </c>
      <c r="C282" s="5"/>
      <c r="D282" s="8" t="s">
        <v>50</v>
      </c>
      <c r="E282" s="9" t="s">
        <v>97</v>
      </c>
      <c r="F282" s="30">
        <v>0</v>
      </c>
      <c r="G282" s="30">
        <v>0</v>
      </c>
      <c r="H282" s="30">
        <v>0</v>
      </c>
      <c r="I282" s="95"/>
      <c r="J282" s="96"/>
      <c r="K282" s="74"/>
    </row>
    <row r="283" spans="1:11" ht="15" customHeight="1">
      <c r="A283" s="26" t="s">
        <v>189</v>
      </c>
      <c r="B283" s="88" t="s">
        <v>94</v>
      </c>
      <c r="C283" s="5"/>
      <c r="D283" s="8" t="s">
        <v>50</v>
      </c>
      <c r="E283" s="9" t="s">
        <v>97</v>
      </c>
      <c r="F283" s="30">
        <v>0</v>
      </c>
      <c r="G283" s="30">
        <v>0</v>
      </c>
      <c r="H283" s="30">
        <v>0</v>
      </c>
      <c r="I283" s="95"/>
      <c r="J283" s="96"/>
      <c r="K283" s="74"/>
    </row>
    <row r="284" spans="1:11" ht="15" customHeight="1">
      <c r="A284" s="26" t="s">
        <v>190</v>
      </c>
      <c r="B284" s="88" t="s">
        <v>95</v>
      </c>
      <c r="C284" s="5"/>
      <c r="D284" s="8" t="s">
        <v>50</v>
      </c>
      <c r="E284" s="9" t="s">
        <v>97</v>
      </c>
      <c r="F284" s="30">
        <v>0</v>
      </c>
      <c r="G284" s="30">
        <v>0</v>
      </c>
      <c r="H284" s="30">
        <v>0</v>
      </c>
      <c r="I284" s="95"/>
      <c r="J284" s="96"/>
      <c r="K284" s="74"/>
    </row>
    <row r="285" spans="1:11" ht="12" customHeight="1">
      <c r="A285" s="7"/>
      <c r="B285" s="89"/>
      <c r="C285" s="6" t="s">
        <v>40</v>
      </c>
      <c r="D285" s="11" t="s">
        <v>41</v>
      </c>
      <c r="E285" s="7"/>
      <c r="F285" s="21"/>
      <c r="G285" s="21"/>
      <c r="H285" s="21"/>
      <c r="I285" s="27"/>
      <c r="J285" s="28"/>
      <c r="K285" s="75"/>
    </row>
    <row r="286" spans="1:11" ht="36">
      <c r="A286" s="24" t="s">
        <v>80</v>
      </c>
      <c r="B286" s="89"/>
      <c r="C286" s="6"/>
      <c r="D286" s="11"/>
      <c r="E286" s="7"/>
      <c r="F286" s="21"/>
      <c r="G286" s="21"/>
      <c r="H286" s="21"/>
      <c r="I286" s="27"/>
      <c r="J286" s="28"/>
      <c r="K286" s="75"/>
    </row>
    <row r="287" spans="1:11" ht="15" customHeight="1">
      <c r="A287" s="88" t="s">
        <v>75</v>
      </c>
      <c r="B287" s="88" t="s">
        <v>81</v>
      </c>
      <c r="C287" s="5"/>
      <c r="D287" s="8" t="s">
        <v>30</v>
      </c>
      <c r="E287" s="29">
        <v>14.7745812</v>
      </c>
      <c r="F287" s="30">
        <v>612.54999999999995</v>
      </c>
      <c r="G287" s="30">
        <v>612.54999999999995</v>
      </c>
      <c r="H287" s="30">
        <v>612.54999999999995</v>
      </c>
      <c r="I287" s="155"/>
      <c r="J287" s="156"/>
      <c r="K287" s="74"/>
    </row>
    <row r="288" spans="1:11" ht="15" customHeight="1">
      <c r="A288" s="88" t="s">
        <v>67</v>
      </c>
      <c r="B288" s="88" t="s">
        <v>84</v>
      </c>
      <c r="C288" s="5"/>
      <c r="D288" s="8" t="s">
        <v>30</v>
      </c>
      <c r="E288" s="29">
        <v>14.774926799999999</v>
      </c>
      <c r="F288" s="30">
        <v>612.57000000000005</v>
      </c>
      <c r="G288" s="30">
        <v>612.57000000000005</v>
      </c>
      <c r="H288" s="30">
        <v>612.57000000000005</v>
      </c>
      <c r="I288" s="155"/>
      <c r="J288" s="156"/>
      <c r="K288" s="74"/>
    </row>
    <row r="289" spans="1:11" ht="15" customHeight="1">
      <c r="A289" s="88" t="s">
        <v>176</v>
      </c>
      <c r="B289" s="88" t="s">
        <v>81</v>
      </c>
      <c r="C289" s="5"/>
      <c r="D289" s="8" t="s">
        <v>30</v>
      </c>
      <c r="E289" s="29">
        <v>14.76205882</v>
      </c>
      <c r="F289" s="30">
        <v>612.03</v>
      </c>
      <c r="G289" s="30">
        <v>612.03</v>
      </c>
      <c r="H289" s="30">
        <v>612.03</v>
      </c>
      <c r="I289" s="155"/>
      <c r="J289" s="156"/>
      <c r="K289" s="74"/>
    </row>
    <row r="290" spans="1:11" ht="30" customHeight="1">
      <c r="A290" s="88" t="s">
        <v>68</v>
      </c>
      <c r="B290" s="88" t="s">
        <v>84</v>
      </c>
      <c r="C290" s="5"/>
      <c r="D290" s="8" t="s">
        <v>30</v>
      </c>
      <c r="E290" s="29">
        <v>14.77092105</v>
      </c>
      <c r="F290" s="30">
        <v>612.4</v>
      </c>
      <c r="G290" s="30">
        <v>612.4</v>
      </c>
      <c r="H290" s="30">
        <v>612.4</v>
      </c>
      <c r="I290" s="155"/>
      <c r="J290" s="156"/>
      <c r="K290" s="74"/>
    </row>
    <row r="291" spans="1:11" ht="15" customHeight="1">
      <c r="A291" s="88" t="s">
        <v>69</v>
      </c>
      <c r="B291" s="88" t="s">
        <v>84</v>
      </c>
      <c r="C291" s="5"/>
      <c r="D291" s="8" t="s">
        <v>30</v>
      </c>
      <c r="E291" s="29">
        <v>14.777606840000001</v>
      </c>
      <c r="F291" s="30">
        <v>612.67999999999995</v>
      </c>
      <c r="G291" s="30">
        <v>612.67999999999995</v>
      </c>
      <c r="H291" s="30">
        <v>612.67999999999995</v>
      </c>
      <c r="I291" s="155"/>
      <c r="J291" s="156"/>
      <c r="K291" s="74"/>
    </row>
    <row r="292" spans="1:11" ht="15" customHeight="1">
      <c r="A292" s="19" t="s">
        <v>70</v>
      </c>
      <c r="B292" s="88" t="s">
        <v>83</v>
      </c>
      <c r="C292" s="5"/>
      <c r="D292" s="8" t="s">
        <v>30</v>
      </c>
      <c r="E292" s="29">
        <v>0</v>
      </c>
      <c r="F292" s="30">
        <v>0</v>
      </c>
      <c r="G292" s="30">
        <v>0</v>
      </c>
      <c r="H292" s="30">
        <v>0</v>
      </c>
      <c r="I292" s="155"/>
      <c r="J292" s="156"/>
      <c r="K292" s="74"/>
    </row>
    <row r="293" spans="1:11" ht="15" customHeight="1">
      <c r="A293" s="26" t="s">
        <v>71</v>
      </c>
      <c r="B293" s="88" t="s">
        <v>83</v>
      </c>
      <c r="C293" s="5"/>
      <c r="D293" s="8" t="s">
        <v>30</v>
      </c>
      <c r="E293" s="29">
        <v>14.774968550000001</v>
      </c>
      <c r="F293" s="30">
        <v>612.57000000000005</v>
      </c>
      <c r="G293" s="30">
        <v>612.57000000000005</v>
      </c>
      <c r="H293" s="30">
        <v>612.57000000000005</v>
      </c>
      <c r="I293" s="155"/>
      <c r="J293" s="156"/>
      <c r="K293" s="74"/>
    </row>
    <row r="294" spans="1:11" ht="15" customHeight="1">
      <c r="A294" s="26" t="s">
        <v>76</v>
      </c>
      <c r="B294" s="88" t="s">
        <v>82</v>
      </c>
      <c r="C294" s="5"/>
      <c r="D294" s="8" t="s">
        <v>30</v>
      </c>
      <c r="E294" s="29">
        <v>14.77636364</v>
      </c>
      <c r="F294" s="30">
        <v>612.63</v>
      </c>
      <c r="G294" s="30">
        <v>612.63</v>
      </c>
      <c r="H294" s="30">
        <v>612.63</v>
      </c>
      <c r="I294" s="155"/>
      <c r="J294" s="156"/>
      <c r="K294" s="74"/>
    </row>
    <row r="295" spans="1:11" ht="15" customHeight="1">
      <c r="A295" s="26" t="s">
        <v>72</v>
      </c>
      <c r="B295" s="88" t="s">
        <v>83</v>
      </c>
      <c r="C295" s="5"/>
      <c r="D295" s="8" t="s">
        <v>30</v>
      </c>
      <c r="E295" s="29">
        <v>14.77887097</v>
      </c>
      <c r="F295" s="30">
        <v>612.73</v>
      </c>
      <c r="G295" s="30">
        <v>612.73</v>
      </c>
      <c r="H295" s="30">
        <v>612.73</v>
      </c>
      <c r="I295" s="155"/>
      <c r="J295" s="156"/>
      <c r="K295" s="74"/>
    </row>
    <row r="296" spans="1:11" ht="15" customHeight="1">
      <c r="A296" s="19" t="s">
        <v>77</v>
      </c>
      <c r="B296" s="88" t="s">
        <v>81</v>
      </c>
      <c r="C296" s="5"/>
      <c r="D296" s="8" t="s">
        <v>30</v>
      </c>
      <c r="E296" s="29">
        <v>0</v>
      </c>
      <c r="F296" s="30">
        <v>0</v>
      </c>
      <c r="G296" s="30">
        <v>0</v>
      </c>
      <c r="H296" s="30">
        <v>0</v>
      </c>
      <c r="I296" s="155"/>
      <c r="J296" s="156"/>
      <c r="K296" s="74"/>
    </row>
    <row r="297" spans="1:11" ht="15" customHeight="1">
      <c r="A297" s="88" t="s">
        <v>73</v>
      </c>
      <c r="B297" s="88" t="s">
        <v>84</v>
      </c>
      <c r="C297" s="5"/>
      <c r="D297" s="8" t="s">
        <v>30</v>
      </c>
      <c r="E297" s="29">
        <v>14.789199999999999</v>
      </c>
      <c r="F297" s="30">
        <v>613.16</v>
      </c>
      <c r="G297" s="30">
        <v>613.16</v>
      </c>
      <c r="H297" s="30">
        <v>613.16</v>
      </c>
      <c r="I297" s="155"/>
      <c r="J297" s="156"/>
      <c r="K297" s="74"/>
    </row>
    <row r="298" spans="1:11" ht="15" customHeight="1">
      <c r="A298" s="19" t="s">
        <v>78</v>
      </c>
      <c r="B298" s="88" t="s">
        <v>81</v>
      </c>
      <c r="C298" s="5"/>
      <c r="D298" s="8" t="s">
        <v>30</v>
      </c>
      <c r="E298" s="29">
        <v>0</v>
      </c>
      <c r="F298" s="30">
        <v>0</v>
      </c>
      <c r="G298" s="30">
        <v>0</v>
      </c>
      <c r="H298" s="30">
        <v>0</v>
      </c>
      <c r="I298" s="155"/>
      <c r="J298" s="156"/>
      <c r="K298" s="74"/>
    </row>
    <row r="299" spans="1:11" ht="15" customHeight="1">
      <c r="A299" s="88" t="s">
        <v>74</v>
      </c>
      <c r="B299" s="88" t="s">
        <v>84</v>
      </c>
      <c r="C299" s="5"/>
      <c r="D299" s="8" t="s">
        <v>30</v>
      </c>
      <c r="E299" s="29">
        <v>14.777333329999999</v>
      </c>
      <c r="F299" s="30">
        <v>612.66999999999996</v>
      </c>
      <c r="G299" s="30">
        <v>612.66999999999996</v>
      </c>
      <c r="H299" s="30">
        <v>612.66999999999996</v>
      </c>
      <c r="I299" s="155"/>
      <c r="J299" s="156"/>
      <c r="K299" s="74"/>
    </row>
    <row r="300" spans="1:11" ht="15" customHeight="1">
      <c r="A300" s="99"/>
      <c r="B300" s="88"/>
      <c r="C300" s="5"/>
      <c r="D300" s="8"/>
      <c r="E300" s="29">
        <v>0</v>
      </c>
      <c r="F300" s="30">
        <v>0</v>
      </c>
      <c r="G300" s="30">
        <v>0</v>
      </c>
      <c r="H300" s="30">
        <v>0</v>
      </c>
      <c r="I300" s="95"/>
      <c r="J300" s="96"/>
      <c r="K300" s="74"/>
    </row>
    <row r="301" spans="1:11">
      <c r="A301" s="24" t="s">
        <v>85</v>
      </c>
      <c r="B301" s="89"/>
      <c r="C301" s="6"/>
      <c r="D301" s="11"/>
      <c r="E301" s="7"/>
      <c r="F301" s="21"/>
      <c r="G301" s="21"/>
      <c r="H301" s="21"/>
      <c r="I301" s="27"/>
      <c r="J301" s="28"/>
      <c r="K301" s="75"/>
    </row>
    <row r="302" spans="1:11" ht="15" customHeight="1">
      <c r="A302" s="8" t="s">
        <v>181</v>
      </c>
      <c r="B302" s="88" t="s">
        <v>86</v>
      </c>
      <c r="C302" s="5"/>
      <c r="D302" s="8" t="s">
        <v>50</v>
      </c>
      <c r="E302" s="9" t="s">
        <v>97</v>
      </c>
      <c r="F302" s="30">
        <v>0</v>
      </c>
      <c r="G302" s="30">
        <v>0</v>
      </c>
      <c r="H302" s="30">
        <v>0</v>
      </c>
      <c r="I302" s="95"/>
      <c r="J302" s="96"/>
      <c r="K302" s="74"/>
    </row>
    <row r="303" spans="1:11" ht="15" customHeight="1">
      <c r="A303" s="8" t="s">
        <v>182</v>
      </c>
      <c r="B303" s="88" t="s">
        <v>87</v>
      </c>
      <c r="C303" s="5"/>
      <c r="D303" s="8" t="s">
        <v>50</v>
      </c>
      <c r="E303" s="9" t="s">
        <v>97</v>
      </c>
      <c r="F303" s="30">
        <v>0</v>
      </c>
      <c r="G303" s="30">
        <v>0</v>
      </c>
      <c r="H303" s="30">
        <v>0</v>
      </c>
      <c r="I303" s="95"/>
      <c r="J303" s="96"/>
      <c r="K303" s="74"/>
    </row>
    <row r="304" spans="1:11" ht="15" customHeight="1">
      <c r="A304" s="8" t="s">
        <v>183</v>
      </c>
      <c r="B304" s="88" t="s">
        <v>88</v>
      </c>
      <c r="C304" s="5"/>
      <c r="D304" s="8" t="s">
        <v>50</v>
      </c>
      <c r="E304" s="9" t="s">
        <v>97</v>
      </c>
      <c r="F304" s="30">
        <v>0</v>
      </c>
      <c r="G304" s="30">
        <v>0</v>
      </c>
      <c r="H304" s="30">
        <v>0</v>
      </c>
      <c r="I304" s="95"/>
      <c r="J304" s="96"/>
      <c r="K304" s="74"/>
    </row>
    <row r="305" spans="1:11" ht="15" customHeight="1">
      <c r="A305" s="8" t="s">
        <v>184</v>
      </c>
      <c r="B305" s="88" t="s">
        <v>89</v>
      </c>
      <c r="C305" s="5"/>
      <c r="D305" s="8" t="s">
        <v>50</v>
      </c>
      <c r="E305" s="9" t="s">
        <v>97</v>
      </c>
      <c r="F305" s="30">
        <v>0</v>
      </c>
      <c r="G305" s="30">
        <v>0</v>
      </c>
      <c r="H305" s="30">
        <v>0</v>
      </c>
      <c r="I305" s="95"/>
      <c r="J305" s="96"/>
      <c r="K305" s="74"/>
    </row>
    <row r="306" spans="1:11" ht="15" customHeight="1">
      <c r="A306" s="8" t="s">
        <v>185</v>
      </c>
      <c r="B306" s="88" t="s">
        <v>90</v>
      </c>
      <c r="C306" s="5"/>
      <c r="D306" s="8" t="s">
        <v>50</v>
      </c>
      <c r="E306" s="9" t="s">
        <v>97</v>
      </c>
      <c r="F306" s="30">
        <v>0</v>
      </c>
      <c r="G306" s="30">
        <v>0</v>
      </c>
      <c r="H306" s="30">
        <v>0</v>
      </c>
      <c r="I306" s="95"/>
      <c r="J306" s="96"/>
      <c r="K306" s="74"/>
    </row>
    <row r="307" spans="1:11" ht="15" customHeight="1">
      <c r="A307" s="26" t="s">
        <v>186</v>
      </c>
      <c r="B307" s="88" t="s">
        <v>91</v>
      </c>
      <c r="C307" s="5"/>
      <c r="D307" s="8" t="s">
        <v>50</v>
      </c>
      <c r="E307" s="9" t="s">
        <v>97</v>
      </c>
      <c r="F307" s="30">
        <v>0</v>
      </c>
      <c r="G307" s="30">
        <v>0</v>
      </c>
      <c r="H307" s="30">
        <v>0</v>
      </c>
      <c r="I307" s="95"/>
      <c r="J307" s="96"/>
      <c r="K307" s="74"/>
    </row>
    <row r="308" spans="1:11" ht="15" customHeight="1">
      <c r="A308" s="26" t="s">
        <v>187</v>
      </c>
      <c r="B308" s="88" t="s">
        <v>92</v>
      </c>
      <c r="C308" s="5"/>
      <c r="D308" s="8" t="s">
        <v>50</v>
      </c>
      <c r="E308" s="9" t="s">
        <v>97</v>
      </c>
      <c r="F308" s="30">
        <v>0</v>
      </c>
      <c r="G308" s="30">
        <v>0</v>
      </c>
      <c r="H308" s="30">
        <v>0</v>
      </c>
      <c r="I308" s="95"/>
      <c r="J308" s="96"/>
      <c r="K308" s="74"/>
    </row>
    <row r="309" spans="1:11" ht="15" customHeight="1">
      <c r="A309" s="26" t="s">
        <v>188</v>
      </c>
      <c r="B309" s="88" t="s">
        <v>93</v>
      </c>
      <c r="C309" s="5"/>
      <c r="D309" s="8" t="s">
        <v>50</v>
      </c>
      <c r="E309" s="9" t="s">
        <v>97</v>
      </c>
      <c r="F309" s="30">
        <v>0</v>
      </c>
      <c r="G309" s="30">
        <v>0</v>
      </c>
      <c r="H309" s="30">
        <v>0</v>
      </c>
      <c r="I309" s="95"/>
      <c r="J309" s="96"/>
      <c r="K309" s="74"/>
    </row>
    <row r="310" spans="1:11" ht="15" customHeight="1">
      <c r="A310" s="26" t="s">
        <v>189</v>
      </c>
      <c r="B310" s="88" t="s">
        <v>94</v>
      </c>
      <c r="C310" s="5"/>
      <c r="D310" s="8" t="s">
        <v>50</v>
      </c>
      <c r="E310" s="9" t="s">
        <v>97</v>
      </c>
      <c r="F310" s="30">
        <v>0</v>
      </c>
      <c r="G310" s="30">
        <v>0</v>
      </c>
      <c r="H310" s="30">
        <v>0</v>
      </c>
      <c r="I310" s="95"/>
      <c r="J310" s="96"/>
      <c r="K310" s="74"/>
    </row>
    <row r="311" spans="1:11" ht="15" customHeight="1">
      <c r="A311" s="26" t="s">
        <v>190</v>
      </c>
      <c r="B311" s="88" t="s">
        <v>95</v>
      </c>
      <c r="C311" s="5"/>
      <c r="D311" s="8" t="s">
        <v>50</v>
      </c>
      <c r="E311" s="9" t="s">
        <v>97</v>
      </c>
      <c r="F311" s="30">
        <v>0</v>
      </c>
      <c r="G311" s="30">
        <v>0</v>
      </c>
      <c r="H311" s="30">
        <v>0</v>
      </c>
      <c r="I311" s="95"/>
      <c r="J311" s="96"/>
      <c r="K311" s="74"/>
    </row>
    <row r="312" spans="1:11" ht="12" customHeight="1">
      <c r="A312" s="7"/>
      <c r="B312" s="89"/>
      <c r="C312" s="6" t="s">
        <v>42</v>
      </c>
      <c r="D312" s="11" t="s">
        <v>43</v>
      </c>
      <c r="E312" s="7"/>
      <c r="F312" s="21"/>
      <c r="G312" s="21"/>
      <c r="H312" s="21"/>
      <c r="I312" s="27"/>
      <c r="J312" s="28"/>
      <c r="K312" s="75"/>
    </row>
    <row r="313" spans="1:11" ht="36">
      <c r="A313" s="24" t="s">
        <v>80</v>
      </c>
      <c r="B313" s="89"/>
      <c r="C313" s="6"/>
      <c r="D313" s="11"/>
      <c r="E313" s="7"/>
      <c r="F313" s="21"/>
      <c r="G313" s="21"/>
      <c r="H313" s="21"/>
      <c r="I313" s="27"/>
      <c r="J313" s="28"/>
      <c r="K313" s="75"/>
    </row>
    <row r="314" spans="1:11" ht="15" customHeight="1">
      <c r="A314" s="88" t="s">
        <v>75</v>
      </c>
      <c r="B314" s="88" t="s">
        <v>81</v>
      </c>
      <c r="C314" s="5"/>
      <c r="D314" s="8" t="s">
        <v>30</v>
      </c>
      <c r="E314" s="29">
        <v>14.9048661</v>
      </c>
      <c r="F314" s="30">
        <v>440.29</v>
      </c>
      <c r="G314" s="30">
        <v>440.29</v>
      </c>
      <c r="H314" s="30">
        <v>440.29</v>
      </c>
      <c r="I314" s="155"/>
      <c r="J314" s="156"/>
      <c r="K314" s="74"/>
    </row>
    <row r="315" spans="1:11" ht="15" customHeight="1">
      <c r="A315" s="88" t="s">
        <v>67</v>
      </c>
      <c r="B315" s="88" t="s">
        <v>84</v>
      </c>
      <c r="C315" s="5"/>
      <c r="D315" s="8" t="s">
        <v>30</v>
      </c>
      <c r="E315" s="29">
        <v>14.90521079</v>
      </c>
      <c r="F315" s="30">
        <v>440.3</v>
      </c>
      <c r="G315" s="30">
        <v>440.3</v>
      </c>
      <c r="H315" s="30">
        <v>440.3</v>
      </c>
      <c r="I315" s="155"/>
      <c r="J315" s="156"/>
      <c r="K315" s="74"/>
    </row>
    <row r="316" spans="1:11" ht="15" customHeight="1">
      <c r="A316" s="88" t="s">
        <v>176</v>
      </c>
      <c r="B316" s="88" t="s">
        <v>81</v>
      </c>
      <c r="C316" s="5"/>
      <c r="D316" s="8" t="s">
        <v>30</v>
      </c>
      <c r="E316" s="29">
        <v>14.892058820000001</v>
      </c>
      <c r="F316" s="30">
        <v>439.91</v>
      </c>
      <c r="G316" s="30">
        <v>439.91</v>
      </c>
      <c r="H316" s="30">
        <v>439.91</v>
      </c>
      <c r="I316" s="155"/>
      <c r="J316" s="156"/>
      <c r="K316" s="74"/>
    </row>
    <row r="317" spans="1:11" ht="30" customHeight="1">
      <c r="A317" s="88" t="s">
        <v>68</v>
      </c>
      <c r="B317" s="88" t="s">
        <v>84</v>
      </c>
      <c r="C317" s="5"/>
      <c r="D317" s="8" t="s">
        <v>30</v>
      </c>
      <c r="E317" s="29">
        <v>14.90118421</v>
      </c>
      <c r="F317" s="30">
        <v>440.18</v>
      </c>
      <c r="G317" s="30">
        <v>440.18</v>
      </c>
      <c r="H317" s="30">
        <v>440.18</v>
      </c>
      <c r="I317" s="155"/>
      <c r="J317" s="156"/>
      <c r="K317" s="74"/>
    </row>
    <row r="318" spans="1:11" ht="15" customHeight="1">
      <c r="A318" s="88" t="s">
        <v>69</v>
      </c>
      <c r="B318" s="88" t="s">
        <v>84</v>
      </c>
      <c r="C318" s="5"/>
      <c r="D318" s="8" t="s">
        <v>30</v>
      </c>
      <c r="E318" s="29">
        <v>14.90794872</v>
      </c>
      <c r="F318" s="30">
        <v>440.38</v>
      </c>
      <c r="G318" s="30">
        <v>440.38</v>
      </c>
      <c r="H318" s="30">
        <v>440.38</v>
      </c>
      <c r="I318" s="155"/>
      <c r="J318" s="156"/>
      <c r="K318" s="74"/>
    </row>
    <row r="319" spans="1:11" ht="15" customHeight="1">
      <c r="A319" s="19" t="s">
        <v>70</v>
      </c>
      <c r="B319" s="88" t="s">
        <v>83</v>
      </c>
      <c r="C319" s="5"/>
      <c r="D319" s="8" t="s">
        <v>30</v>
      </c>
      <c r="E319" s="29">
        <v>0</v>
      </c>
      <c r="F319" s="30">
        <v>0</v>
      </c>
      <c r="G319" s="30">
        <v>0</v>
      </c>
      <c r="H319" s="30">
        <v>0</v>
      </c>
      <c r="I319" s="155"/>
      <c r="J319" s="156"/>
      <c r="K319" s="74"/>
    </row>
    <row r="320" spans="1:11" ht="15" customHeight="1">
      <c r="A320" s="26" t="s">
        <v>71</v>
      </c>
      <c r="B320" s="88" t="s">
        <v>83</v>
      </c>
      <c r="C320" s="5"/>
      <c r="D320" s="8" t="s">
        <v>30</v>
      </c>
      <c r="E320" s="29">
        <v>14.905251570000001</v>
      </c>
      <c r="F320" s="30">
        <v>440.3</v>
      </c>
      <c r="G320" s="30">
        <v>440.3</v>
      </c>
      <c r="H320" s="30">
        <v>440.3</v>
      </c>
      <c r="I320" s="155"/>
      <c r="J320" s="156"/>
      <c r="K320" s="74"/>
    </row>
    <row r="321" spans="1:11" ht="15" customHeight="1">
      <c r="A321" s="26" t="s">
        <v>76</v>
      </c>
      <c r="B321" s="88" t="s">
        <v>82</v>
      </c>
      <c r="C321" s="5"/>
      <c r="D321" s="8" t="s">
        <v>30</v>
      </c>
      <c r="E321" s="29">
        <v>14.90636364</v>
      </c>
      <c r="F321" s="30">
        <v>440.33</v>
      </c>
      <c r="G321" s="30">
        <v>440.33</v>
      </c>
      <c r="H321" s="30">
        <v>440.33</v>
      </c>
      <c r="I321" s="155"/>
      <c r="J321" s="156"/>
      <c r="K321" s="74"/>
    </row>
    <row r="322" spans="1:11" ht="15" customHeight="1">
      <c r="A322" s="26" t="s">
        <v>72</v>
      </c>
      <c r="B322" s="88" t="s">
        <v>83</v>
      </c>
      <c r="C322" s="5"/>
      <c r="D322" s="8" t="s">
        <v>30</v>
      </c>
      <c r="E322" s="29">
        <v>14.909193549999999</v>
      </c>
      <c r="F322" s="30">
        <v>440.42</v>
      </c>
      <c r="G322" s="30">
        <v>440.42</v>
      </c>
      <c r="H322" s="30">
        <v>440.42</v>
      </c>
      <c r="I322" s="155"/>
      <c r="J322" s="156"/>
      <c r="K322" s="74"/>
    </row>
    <row r="323" spans="1:11" ht="15" customHeight="1">
      <c r="A323" s="19" t="s">
        <v>77</v>
      </c>
      <c r="B323" s="88" t="s">
        <v>81</v>
      </c>
      <c r="C323" s="5"/>
      <c r="D323" s="8" t="s">
        <v>30</v>
      </c>
      <c r="E323" s="29">
        <v>0</v>
      </c>
      <c r="F323" s="30">
        <v>0</v>
      </c>
      <c r="G323" s="30">
        <v>0</v>
      </c>
      <c r="H323" s="30">
        <v>0</v>
      </c>
      <c r="I323" s="155"/>
      <c r="J323" s="156"/>
      <c r="K323" s="74"/>
    </row>
    <row r="324" spans="1:11" ht="15" customHeight="1">
      <c r="A324" s="88" t="s">
        <v>73</v>
      </c>
      <c r="B324" s="88" t="s">
        <v>84</v>
      </c>
      <c r="C324" s="5"/>
      <c r="D324" s="8" t="s">
        <v>30</v>
      </c>
      <c r="E324" s="29">
        <v>14.919600000000001</v>
      </c>
      <c r="F324" s="30">
        <v>440.72</v>
      </c>
      <c r="G324" s="30">
        <v>440.72</v>
      </c>
      <c r="H324" s="30">
        <v>440.72</v>
      </c>
      <c r="I324" s="155"/>
      <c r="J324" s="156"/>
      <c r="K324" s="74"/>
    </row>
    <row r="325" spans="1:11" ht="15" customHeight="1">
      <c r="A325" s="19" t="s">
        <v>78</v>
      </c>
      <c r="B325" s="88" t="s">
        <v>81</v>
      </c>
      <c r="C325" s="5"/>
      <c r="D325" s="8" t="s">
        <v>30</v>
      </c>
      <c r="E325" s="29">
        <v>0</v>
      </c>
      <c r="F325" s="30">
        <v>0</v>
      </c>
      <c r="G325" s="30">
        <v>0</v>
      </c>
      <c r="H325" s="30">
        <v>0</v>
      </c>
      <c r="I325" s="155"/>
      <c r="J325" s="156"/>
      <c r="K325" s="74"/>
    </row>
    <row r="326" spans="1:11" ht="15" customHeight="1">
      <c r="A326" s="88" t="s">
        <v>74</v>
      </c>
      <c r="B326" s="88" t="s">
        <v>84</v>
      </c>
      <c r="C326" s="5"/>
      <c r="D326" s="8" t="s">
        <v>30</v>
      </c>
      <c r="E326" s="29">
        <v>14.907666669999999</v>
      </c>
      <c r="F326" s="30">
        <v>440.37</v>
      </c>
      <c r="G326" s="30">
        <v>440.37</v>
      </c>
      <c r="H326" s="30">
        <v>440.37</v>
      </c>
      <c r="I326" s="155"/>
      <c r="J326" s="156"/>
      <c r="K326" s="74"/>
    </row>
    <row r="327" spans="1:11" ht="15" customHeight="1">
      <c r="A327" s="99"/>
      <c r="B327" s="88"/>
      <c r="C327" s="5"/>
      <c r="D327" s="8"/>
      <c r="E327" s="29">
        <v>0</v>
      </c>
      <c r="F327" s="30">
        <v>0</v>
      </c>
      <c r="G327" s="30">
        <v>0</v>
      </c>
      <c r="H327" s="30">
        <v>0</v>
      </c>
      <c r="I327" s="95"/>
      <c r="J327" s="96"/>
      <c r="K327" s="74"/>
    </row>
    <row r="328" spans="1:11">
      <c r="A328" s="24" t="s">
        <v>85</v>
      </c>
      <c r="B328" s="89"/>
      <c r="C328" s="6"/>
      <c r="D328" s="11"/>
      <c r="E328" s="7"/>
      <c r="F328" s="21"/>
      <c r="G328" s="21"/>
      <c r="H328" s="21"/>
      <c r="I328" s="27"/>
      <c r="J328" s="28"/>
      <c r="K328" s="75"/>
    </row>
    <row r="329" spans="1:11" ht="15" customHeight="1">
      <c r="A329" s="8" t="s">
        <v>181</v>
      </c>
      <c r="B329" s="88" t="s">
        <v>86</v>
      </c>
      <c r="C329" s="5"/>
      <c r="D329" s="8" t="s">
        <v>50</v>
      </c>
      <c r="E329" s="9" t="s">
        <v>97</v>
      </c>
      <c r="F329" s="30">
        <v>0</v>
      </c>
      <c r="G329" s="30">
        <v>0</v>
      </c>
      <c r="H329" s="30">
        <v>0</v>
      </c>
      <c r="I329" s="95"/>
      <c r="J329" s="96"/>
      <c r="K329" s="74"/>
    </row>
    <row r="330" spans="1:11" ht="15" customHeight="1">
      <c r="A330" s="8" t="s">
        <v>182</v>
      </c>
      <c r="B330" s="88" t="s">
        <v>87</v>
      </c>
      <c r="C330" s="5"/>
      <c r="D330" s="8" t="s">
        <v>50</v>
      </c>
      <c r="E330" s="9" t="s">
        <v>97</v>
      </c>
      <c r="F330" s="30">
        <v>0</v>
      </c>
      <c r="G330" s="30">
        <v>0</v>
      </c>
      <c r="H330" s="30">
        <v>0</v>
      </c>
      <c r="I330" s="95"/>
      <c r="J330" s="96"/>
      <c r="K330" s="74"/>
    </row>
    <row r="331" spans="1:11" ht="15" customHeight="1">
      <c r="A331" s="8" t="s">
        <v>183</v>
      </c>
      <c r="B331" s="88" t="s">
        <v>88</v>
      </c>
      <c r="C331" s="5"/>
      <c r="D331" s="8" t="s">
        <v>50</v>
      </c>
      <c r="E331" s="9" t="s">
        <v>97</v>
      </c>
      <c r="F331" s="30">
        <v>0</v>
      </c>
      <c r="G331" s="30">
        <v>0</v>
      </c>
      <c r="H331" s="30">
        <v>0</v>
      </c>
      <c r="I331" s="95"/>
      <c r="J331" s="96"/>
      <c r="K331" s="74"/>
    </row>
    <row r="332" spans="1:11" ht="15" customHeight="1">
      <c r="A332" s="8" t="s">
        <v>184</v>
      </c>
      <c r="B332" s="88" t="s">
        <v>89</v>
      </c>
      <c r="C332" s="5"/>
      <c r="D332" s="8" t="s">
        <v>50</v>
      </c>
      <c r="E332" s="9" t="s">
        <v>97</v>
      </c>
      <c r="F332" s="30">
        <v>0</v>
      </c>
      <c r="G332" s="30">
        <v>0</v>
      </c>
      <c r="H332" s="30">
        <v>0</v>
      </c>
      <c r="I332" s="95"/>
      <c r="J332" s="96"/>
      <c r="K332" s="74"/>
    </row>
    <row r="333" spans="1:11" ht="15" customHeight="1">
      <c r="A333" s="8" t="s">
        <v>185</v>
      </c>
      <c r="B333" s="88" t="s">
        <v>90</v>
      </c>
      <c r="C333" s="5"/>
      <c r="D333" s="8" t="s">
        <v>50</v>
      </c>
      <c r="E333" s="9" t="s">
        <v>97</v>
      </c>
      <c r="F333" s="30">
        <v>0</v>
      </c>
      <c r="G333" s="30">
        <v>0</v>
      </c>
      <c r="H333" s="30">
        <v>0</v>
      </c>
      <c r="I333" s="95"/>
      <c r="J333" s="96"/>
      <c r="K333" s="74"/>
    </row>
    <row r="334" spans="1:11" ht="15" customHeight="1">
      <c r="A334" s="26" t="s">
        <v>186</v>
      </c>
      <c r="B334" s="88" t="s">
        <v>91</v>
      </c>
      <c r="C334" s="5"/>
      <c r="D334" s="8" t="s">
        <v>50</v>
      </c>
      <c r="E334" s="9" t="s">
        <v>97</v>
      </c>
      <c r="F334" s="30">
        <v>0</v>
      </c>
      <c r="G334" s="30">
        <v>0</v>
      </c>
      <c r="H334" s="30">
        <v>0</v>
      </c>
      <c r="I334" s="95"/>
      <c r="J334" s="96"/>
      <c r="K334" s="74"/>
    </row>
    <row r="335" spans="1:11" ht="15" customHeight="1">
      <c r="A335" s="26" t="s">
        <v>187</v>
      </c>
      <c r="B335" s="88" t="s">
        <v>92</v>
      </c>
      <c r="C335" s="5"/>
      <c r="D335" s="8" t="s">
        <v>50</v>
      </c>
      <c r="E335" s="9" t="s">
        <v>97</v>
      </c>
      <c r="F335" s="30">
        <v>0</v>
      </c>
      <c r="G335" s="30">
        <v>0</v>
      </c>
      <c r="H335" s="30">
        <v>0</v>
      </c>
      <c r="I335" s="95"/>
      <c r="J335" s="96"/>
      <c r="K335" s="74"/>
    </row>
    <row r="336" spans="1:11" ht="15" customHeight="1">
      <c r="A336" s="26" t="s">
        <v>188</v>
      </c>
      <c r="B336" s="88" t="s">
        <v>93</v>
      </c>
      <c r="C336" s="5"/>
      <c r="D336" s="8" t="s">
        <v>50</v>
      </c>
      <c r="E336" s="9" t="s">
        <v>97</v>
      </c>
      <c r="F336" s="30">
        <v>0</v>
      </c>
      <c r="G336" s="30">
        <v>0</v>
      </c>
      <c r="H336" s="30">
        <v>0</v>
      </c>
      <c r="I336" s="95"/>
      <c r="J336" s="96"/>
      <c r="K336" s="74"/>
    </row>
    <row r="337" spans="1:11" ht="15" customHeight="1">
      <c r="A337" s="26" t="s">
        <v>189</v>
      </c>
      <c r="B337" s="88" t="s">
        <v>94</v>
      </c>
      <c r="C337" s="5"/>
      <c r="D337" s="8" t="s">
        <v>50</v>
      </c>
      <c r="E337" s="9" t="s">
        <v>97</v>
      </c>
      <c r="F337" s="30">
        <v>0</v>
      </c>
      <c r="G337" s="30">
        <v>0</v>
      </c>
      <c r="H337" s="30">
        <v>0</v>
      </c>
      <c r="I337" s="95"/>
      <c r="J337" s="96"/>
      <c r="K337" s="74"/>
    </row>
    <row r="338" spans="1:11" ht="15" customHeight="1">
      <c r="A338" s="26" t="s">
        <v>190</v>
      </c>
      <c r="B338" s="88" t="s">
        <v>95</v>
      </c>
      <c r="C338" s="5"/>
      <c r="D338" s="8" t="s">
        <v>50</v>
      </c>
      <c r="E338" s="9" t="s">
        <v>97</v>
      </c>
      <c r="F338" s="30">
        <v>0</v>
      </c>
      <c r="G338" s="30">
        <v>0</v>
      </c>
      <c r="H338" s="30">
        <v>0</v>
      </c>
      <c r="I338" s="95"/>
      <c r="J338" s="96"/>
      <c r="K338" s="74"/>
    </row>
    <row r="339" spans="1:11" ht="26.25" customHeight="1">
      <c r="A339" s="31"/>
      <c r="B339" s="34"/>
      <c r="C339" s="41" t="s">
        <v>14</v>
      </c>
      <c r="D339" s="42" t="s">
        <v>15</v>
      </c>
      <c r="E339" s="42"/>
      <c r="F339" s="46"/>
      <c r="G339" s="46"/>
      <c r="H339" s="46"/>
      <c r="I339" s="47"/>
      <c r="J339" s="48"/>
      <c r="K339" s="87"/>
    </row>
    <row r="340" spans="1:11" ht="26.25" customHeight="1">
      <c r="A340" s="103" t="s">
        <v>80</v>
      </c>
      <c r="B340" s="34"/>
      <c r="C340" s="41"/>
      <c r="D340" s="42"/>
      <c r="E340" s="49"/>
      <c r="F340" s="46"/>
      <c r="G340" s="46"/>
      <c r="H340" s="46"/>
      <c r="I340" s="47"/>
      <c r="J340" s="48"/>
      <c r="K340" s="87"/>
    </row>
    <row r="341" spans="1:11" ht="26.25" customHeight="1">
      <c r="A341" s="88" t="s">
        <v>75</v>
      </c>
      <c r="B341" s="88" t="s">
        <v>81</v>
      </c>
      <c r="C341" s="5"/>
      <c r="D341" s="4" t="s">
        <v>54</v>
      </c>
      <c r="E341" s="167" t="s">
        <v>51</v>
      </c>
      <c r="F341" s="30">
        <v>228</v>
      </c>
      <c r="G341" s="30">
        <v>228</v>
      </c>
      <c r="H341" s="30">
        <v>228</v>
      </c>
      <c r="I341" s="155"/>
      <c r="J341" s="156"/>
      <c r="K341" s="74"/>
    </row>
    <row r="342" spans="1:11" ht="24.75" customHeight="1">
      <c r="A342" s="88" t="s">
        <v>67</v>
      </c>
      <c r="B342" s="88" t="s">
        <v>84</v>
      </c>
      <c r="C342" s="5"/>
      <c r="D342" s="4" t="s">
        <v>54</v>
      </c>
      <c r="E342" s="168"/>
      <c r="F342" s="30">
        <v>228</v>
      </c>
      <c r="G342" s="30">
        <v>228</v>
      </c>
      <c r="H342" s="30">
        <v>228</v>
      </c>
      <c r="I342" s="155"/>
      <c r="J342" s="156"/>
      <c r="K342" s="74"/>
    </row>
    <row r="343" spans="1:11" ht="24.75" customHeight="1">
      <c r="A343" s="88" t="s">
        <v>176</v>
      </c>
      <c r="B343" s="88" t="s">
        <v>81</v>
      </c>
      <c r="C343" s="5"/>
      <c r="D343" s="4" t="s">
        <v>54</v>
      </c>
      <c r="E343" s="168"/>
      <c r="F343" s="30">
        <v>228</v>
      </c>
      <c r="G343" s="30">
        <v>228</v>
      </c>
      <c r="H343" s="30">
        <v>228</v>
      </c>
      <c r="I343" s="155"/>
      <c r="J343" s="156"/>
      <c r="K343" s="74"/>
    </row>
    <row r="344" spans="1:11" ht="26.25" customHeight="1">
      <c r="A344" s="88" t="s">
        <v>68</v>
      </c>
      <c r="B344" s="88" t="s">
        <v>84</v>
      </c>
      <c r="C344" s="5"/>
      <c r="D344" s="4" t="s">
        <v>54</v>
      </c>
      <c r="E344" s="168"/>
      <c r="F344" s="30">
        <v>228</v>
      </c>
      <c r="G344" s="30">
        <v>228</v>
      </c>
      <c r="H344" s="30">
        <v>228</v>
      </c>
      <c r="I344" s="155"/>
      <c r="J344" s="156"/>
      <c r="K344" s="74"/>
    </row>
    <row r="345" spans="1:11" ht="27" customHeight="1">
      <c r="A345" s="88" t="s">
        <v>69</v>
      </c>
      <c r="B345" s="88" t="s">
        <v>84</v>
      </c>
      <c r="C345" s="5"/>
      <c r="D345" s="4" t="s">
        <v>54</v>
      </c>
      <c r="E345" s="168"/>
      <c r="F345" s="30">
        <v>228</v>
      </c>
      <c r="G345" s="30">
        <v>228</v>
      </c>
      <c r="H345" s="30">
        <v>228</v>
      </c>
      <c r="I345" s="155"/>
      <c r="J345" s="156"/>
      <c r="K345" s="74"/>
    </row>
    <row r="346" spans="1:11" ht="24.75" customHeight="1">
      <c r="A346" s="19" t="s">
        <v>70</v>
      </c>
      <c r="B346" s="88" t="s">
        <v>83</v>
      </c>
      <c r="C346" s="5"/>
      <c r="D346" s="4" t="s">
        <v>54</v>
      </c>
      <c r="E346" s="168"/>
      <c r="F346" s="30">
        <v>228</v>
      </c>
      <c r="G346" s="30">
        <v>228</v>
      </c>
      <c r="H346" s="30">
        <v>228</v>
      </c>
      <c r="I346" s="155"/>
      <c r="J346" s="156"/>
      <c r="K346" s="74"/>
    </row>
    <row r="347" spans="1:11" ht="24.75" customHeight="1">
      <c r="A347" s="26" t="s">
        <v>71</v>
      </c>
      <c r="B347" s="88" t="s">
        <v>83</v>
      </c>
      <c r="C347" s="5"/>
      <c r="D347" s="4" t="s">
        <v>54</v>
      </c>
      <c r="E347" s="168"/>
      <c r="F347" s="30">
        <v>228</v>
      </c>
      <c r="G347" s="30">
        <v>228</v>
      </c>
      <c r="H347" s="30">
        <v>228</v>
      </c>
      <c r="I347" s="155"/>
      <c r="J347" s="156"/>
      <c r="K347" s="74"/>
    </row>
    <row r="348" spans="1:11" ht="24.75" customHeight="1">
      <c r="A348" s="26" t="s">
        <v>76</v>
      </c>
      <c r="B348" s="88" t="s">
        <v>82</v>
      </c>
      <c r="C348" s="5"/>
      <c r="D348" s="4" t="s">
        <v>54</v>
      </c>
      <c r="E348" s="168"/>
      <c r="F348" s="30">
        <v>228</v>
      </c>
      <c r="G348" s="30">
        <v>228</v>
      </c>
      <c r="H348" s="30">
        <v>228</v>
      </c>
      <c r="I348" s="155"/>
      <c r="J348" s="156"/>
      <c r="K348" s="74"/>
    </row>
    <row r="349" spans="1:11" ht="24.75" customHeight="1">
      <c r="A349" s="26" t="s">
        <v>72</v>
      </c>
      <c r="B349" s="88" t="s">
        <v>83</v>
      </c>
      <c r="C349" s="5"/>
      <c r="D349" s="4" t="s">
        <v>54</v>
      </c>
      <c r="E349" s="168"/>
      <c r="F349" s="30">
        <v>228</v>
      </c>
      <c r="G349" s="30">
        <v>228</v>
      </c>
      <c r="H349" s="30">
        <v>228</v>
      </c>
      <c r="I349" s="155"/>
      <c r="J349" s="156"/>
      <c r="K349" s="74"/>
    </row>
    <row r="350" spans="1:11" ht="24.75" customHeight="1">
      <c r="A350" s="19" t="s">
        <v>77</v>
      </c>
      <c r="B350" s="88" t="s">
        <v>81</v>
      </c>
      <c r="C350" s="5"/>
      <c r="D350" s="4" t="s">
        <v>54</v>
      </c>
      <c r="E350" s="168"/>
      <c r="F350" s="30">
        <v>228</v>
      </c>
      <c r="G350" s="30">
        <v>228</v>
      </c>
      <c r="H350" s="30">
        <v>228</v>
      </c>
      <c r="I350" s="155"/>
      <c r="J350" s="156"/>
      <c r="K350" s="74"/>
    </row>
    <row r="351" spans="1:11" ht="24.75" customHeight="1">
      <c r="A351" s="88" t="s">
        <v>73</v>
      </c>
      <c r="B351" s="88" t="s">
        <v>84</v>
      </c>
      <c r="C351" s="5"/>
      <c r="D351" s="4" t="s">
        <v>54</v>
      </c>
      <c r="E351" s="168"/>
      <c r="F351" s="30">
        <v>228</v>
      </c>
      <c r="G351" s="30">
        <v>228</v>
      </c>
      <c r="H351" s="30">
        <v>228</v>
      </c>
      <c r="I351" s="155"/>
      <c r="J351" s="156"/>
      <c r="K351" s="74"/>
    </row>
    <row r="352" spans="1:11" ht="24.75" customHeight="1">
      <c r="A352" s="19" t="s">
        <v>78</v>
      </c>
      <c r="B352" s="88" t="s">
        <v>81</v>
      </c>
      <c r="C352" s="5"/>
      <c r="D352" s="4" t="s">
        <v>54</v>
      </c>
      <c r="E352" s="168"/>
      <c r="F352" s="30">
        <v>228</v>
      </c>
      <c r="G352" s="30">
        <v>228</v>
      </c>
      <c r="H352" s="30">
        <v>228</v>
      </c>
      <c r="I352" s="155"/>
      <c r="J352" s="156"/>
      <c r="K352" s="74"/>
    </row>
    <row r="353" spans="1:11" ht="24.75" customHeight="1">
      <c r="A353" s="88" t="s">
        <v>74</v>
      </c>
      <c r="B353" s="88" t="s">
        <v>84</v>
      </c>
      <c r="C353" s="5"/>
      <c r="D353" s="4" t="s">
        <v>54</v>
      </c>
      <c r="E353" s="168"/>
      <c r="F353" s="30">
        <v>228</v>
      </c>
      <c r="G353" s="30">
        <v>228</v>
      </c>
      <c r="H353" s="30">
        <v>228</v>
      </c>
      <c r="I353" s="155"/>
      <c r="J353" s="156"/>
      <c r="K353" s="74"/>
    </row>
    <row r="354" spans="1:11" ht="24.75" customHeight="1">
      <c r="A354" s="99"/>
      <c r="B354" s="88"/>
      <c r="C354" s="5"/>
      <c r="D354" s="4"/>
      <c r="E354" s="169"/>
      <c r="F354" s="30"/>
      <c r="G354" s="30"/>
      <c r="H354" s="30"/>
      <c r="I354" s="95"/>
      <c r="J354" s="96"/>
      <c r="K354" s="74"/>
    </row>
    <row r="355" spans="1:11" ht="26.25" customHeight="1">
      <c r="A355" s="103" t="s">
        <v>85</v>
      </c>
      <c r="B355" s="34"/>
      <c r="C355" s="41"/>
      <c r="D355" s="42"/>
      <c r="E355" s="49"/>
      <c r="F355" s="46"/>
      <c r="G355" s="46"/>
      <c r="H355" s="46"/>
      <c r="I355" s="47"/>
      <c r="J355" s="48"/>
      <c r="K355" s="87"/>
    </row>
    <row r="356" spans="1:11" ht="24">
      <c r="A356" s="8" t="s">
        <v>181</v>
      </c>
      <c r="B356" s="88" t="s">
        <v>86</v>
      </c>
      <c r="C356" s="5"/>
      <c r="D356" s="4" t="s">
        <v>50</v>
      </c>
      <c r="E356" s="9" t="s">
        <v>97</v>
      </c>
      <c r="F356" s="30">
        <v>0</v>
      </c>
      <c r="G356" s="30">
        <v>0</v>
      </c>
      <c r="H356" s="30">
        <v>0</v>
      </c>
      <c r="I356" s="95"/>
      <c r="J356" s="96"/>
      <c r="K356" s="74"/>
    </row>
    <row r="357" spans="1:11" ht="36">
      <c r="A357" s="8" t="s">
        <v>182</v>
      </c>
      <c r="B357" s="88" t="s">
        <v>87</v>
      </c>
      <c r="C357" s="5"/>
      <c r="D357" s="4" t="s">
        <v>50</v>
      </c>
      <c r="E357" s="9" t="s">
        <v>97</v>
      </c>
      <c r="F357" s="30">
        <v>0</v>
      </c>
      <c r="G357" s="30">
        <v>0</v>
      </c>
      <c r="H357" s="30">
        <v>0</v>
      </c>
      <c r="I357" s="95"/>
      <c r="J357" s="96"/>
      <c r="K357" s="74"/>
    </row>
    <row r="358" spans="1:11" ht="24">
      <c r="A358" s="8" t="s">
        <v>183</v>
      </c>
      <c r="B358" s="88" t="s">
        <v>88</v>
      </c>
      <c r="C358" s="5"/>
      <c r="D358" s="4" t="s">
        <v>50</v>
      </c>
      <c r="E358" s="9" t="s">
        <v>97</v>
      </c>
      <c r="F358" s="30">
        <v>0</v>
      </c>
      <c r="G358" s="30">
        <v>0</v>
      </c>
      <c r="H358" s="30">
        <v>0</v>
      </c>
      <c r="I358" s="95"/>
      <c r="J358" s="96"/>
      <c r="K358" s="74"/>
    </row>
    <row r="359" spans="1:11" ht="36">
      <c r="A359" s="8" t="s">
        <v>184</v>
      </c>
      <c r="B359" s="88" t="s">
        <v>89</v>
      </c>
      <c r="C359" s="5"/>
      <c r="D359" s="4" t="s">
        <v>50</v>
      </c>
      <c r="E359" s="9" t="s">
        <v>97</v>
      </c>
      <c r="F359" s="30">
        <v>0</v>
      </c>
      <c r="G359" s="30">
        <v>0</v>
      </c>
      <c r="H359" s="30">
        <v>0</v>
      </c>
      <c r="I359" s="95"/>
      <c r="J359" s="96"/>
      <c r="K359" s="74"/>
    </row>
    <row r="360" spans="1:11" ht="36">
      <c r="A360" s="8" t="s">
        <v>185</v>
      </c>
      <c r="B360" s="88" t="s">
        <v>90</v>
      </c>
      <c r="C360" s="5"/>
      <c r="D360" s="4" t="s">
        <v>50</v>
      </c>
      <c r="E360" s="9" t="s">
        <v>97</v>
      </c>
      <c r="F360" s="30">
        <v>0</v>
      </c>
      <c r="G360" s="30">
        <v>0</v>
      </c>
      <c r="H360" s="30">
        <v>0</v>
      </c>
      <c r="I360" s="95"/>
      <c r="J360" s="96"/>
      <c r="K360" s="74"/>
    </row>
    <row r="361" spans="1:11" ht="36">
      <c r="A361" s="26" t="s">
        <v>186</v>
      </c>
      <c r="B361" s="88" t="s">
        <v>91</v>
      </c>
      <c r="C361" s="5"/>
      <c r="D361" s="4" t="s">
        <v>50</v>
      </c>
      <c r="E361" s="9" t="s">
        <v>97</v>
      </c>
      <c r="F361" s="30">
        <v>0</v>
      </c>
      <c r="G361" s="30">
        <v>0</v>
      </c>
      <c r="H361" s="30">
        <v>0</v>
      </c>
      <c r="I361" s="95"/>
      <c r="J361" s="96"/>
      <c r="K361" s="74"/>
    </row>
    <row r="362" spans="1:11" ht="36">
      <c r="A362" s="26" t="s">
        <v>187</v>
      </c>
      <c r="B362" s="88" t="s">
        <v>92</v>
      </c>
      <c r="C362" s="5"/>
      <c r="D362" s="4" t="s">
        <v>50</v>
      </c>
      <c r="E362" s="9" t="s">
        <v>97</v>
      </c>
      <c r="F362" s="30">
        <v>0</v>
      </c>
      <c r="G362" s="30">
        <v>0</v>
      </c>
      <c r="H362" s="30">
        <v>0</v>
      </c>
      <c r="I362" s="95"/>
      <c r="J362" s="96"/>
      <c r="K362" s="74"/>
    </row>
    <row r="363" spans="1:11" ht="24">
      <c r="A363" s="26" t="s">
        <v>188</v>
      </c>
      <c r="B363" s="88" t="s">
        <v>93</v>
      </c>
      <c r="C363" s="5"/>
      <c r="D363" s="4" t="s">
        <v>50</v>
      </c>
      <c r="E363" s="9" t="s">
        <v>97</v>
      </c>
      <c r="F363" s="30">
        <v>0</v>
      </c>
      <c r="G363" s="30">
        <v>0</v>
      </c>
      <c r="H363" s="30">
        <v>0</v>
      </c>
      <c r="I363" s="95"/>
      <c r="J363" s="96"/>
      <c r="K363" s="74"/>
    </row>
    <row r="364" spans="1:11" ht="36">
      <c r="A364" s="26" t="s">
        <v>189</v>
      </c>
      <c r="B364" s="88" t="s">
        <v>94</v>
      </c>
      <c r="C364" s="5"/>
      <c r="D364" s="4" t="s">
        <v>50</v>
      </c>
      <c r="E364" s="9" t="s">
        <v>97</v>
      </c>
      <c r="F364" s="30">
        <v>0</v>
      </c>
      <c r="G364" s="30">
        <v>0</v>
      </c>
      <c r="H364" s="30">
        <v>0</v>
      </c>
      <c r="I364" s="95"/>
      <c r="J364" s="96"/>
      <c r="K364" s="74"/>
    </row>
    <row r="365" spans="1:11" ht="36">
      <c r="A365" s="26" t="s">
        <v>190</v>
      </c>
      <c r="B365" s="88" t="s">
        <v>95</v>
      </c>
      <c r="C365" s="5"/>
      <c r="D365" s="4" t="s">
        <v>50</v>
      </c>
      <c r="E365" s="9" t="s">
        <v>97</v>
      </c>
      <c r="F365" s="30">
        <v>0</v>
      </c>
      <c r="G365" s="30">
        <v>0</v>
      </c>
      <c r="H365" s="30">
        <v>0</v>
      </c>
      <c r="I365" s="95"/>
      <c r="J365" s="96"/>
      <c r="K365" s="74"/>
    </row>
    <row r="366" spans="1:11" ht="27.75" customHeight="1">
      <c r="A366" s="31"/>
      <c r="B366" s="34"/>
      <c r="C366" s="41" t="s">
        <v>16</v>
      </c>
      <c r="D366" s="42" t="s">
        <v>17</v>
      </c>
      <c r="E366" s="42"/>
      <c r="F366" s="46"/>
      <c r="G366" s="46"/>
      <c r="H366" s="46"/>
      <c r="I366" s="47"/>
      <c r="J366" s="48"/>
      <c r="K366" s="87"/>
    </row>
    <row r="367" spans="1:11" ht="39.75" customHeight="1">
      <c r="A367" s="103" t="s">
        <v>80</v>
      </c>
      <c r="B367" s="34"/>
      <c r="C367" s="41"/>
      <c r="D367" s="42"/>
      <c r="E367" s="49"/>
      <c r="F367" s="46"/>
      <c r="G367" s="46"/>
      <c r="H367" s="46"/>
      <c r="I367" s="47"/>
      <c r="J367" s="48"/>
      <c r="K367" s="87"/>
    </row>
    <row r="368" spans="1:11" ht="36">
      <c r="A368" s="88" t="s">
        <v>75</v>
      </c>
      <c r="B368" s="88" t="s">
        <v>81</v>
      </c>
      <c r="C368" s="5"/>
      <c r="D368" s="4" t="s">
        <v>53</v>
      </c>
      <c r="E368" s="167" t="s">
        <v>51</v>
      </c>
      <c r="F368" s="30">
        <v>797</v>
      </c>
      <c r="G368" s="30">
        <v>797</v>
      </c>
      <c r="H368" s="30">
        <v>797</v>
      </c>
      <c r="I368" s="155"/>
      <c r="J368" s="156"/>
      <c r="K368" s="74"/>
    </row>
    <row r="369" spans="1:11" ht="36">
      <c r="A369" s="88" t="s">
        <v>67</v>
      </c>
      <c r="B369" s="88" t="s">
        <v>84</v>
      </c>
      <c r="C369" s="5"/>
      <c r="D369" s="4" t="s">
        <v>53</v>
      </c>
      <c r="E369" s="168"/>
      <c r="F369" s="30">
        <v>797</v>
      </c>
      <c r="G369" s="30">
        <v>797</v>
      </c>
      <c r="H369" s="30">
        <v>797</v>
      </c>
      <c r="I369" s="155"/>
      <c r="J369" s="156"/>
      <c r="K369" s="74"/>
    </row>
    <row r="370" spans="1:11" ht="26.25" customHeight="1">
      <c r="A370" s="88" t="s">
        <v>176</v>
      </c>
      <c r="B370" s="88" t="s">
        <v>81</v>
      </c>
      <c r="C370" s="5"/>
      <c r="D370" s="4" t="s">
        <v>53</v>
      </c>
      <c r="E370" s="168"/>
      <c r="F370" s="30">
        <v>797</v>
      </c>
      <c r="G370" s="30">
        <v>797</v>
      </c>
      <c r="H370" s="30">
        <v>797</v>
      </c>
      <c r="I370" s="155"/>
      <c r="J370" s="156"/>
      <c r="K370" s="74"/>
    </row>
    <row r="371" spans="1:11" ht="27" customHeight="1">
      <c r="A371" s="88" t="s">
        <v>68</v>
      </c>
      <c r="B371" s="88" t="s">
        <v>84</v>
      </c>
      <c r="C371" s="5"/>
      <c r="D371" s="4" t="s">
        <v>53</v>
      </c>
      <c r="E371" s="168"/>
      <c r="F371" s="30">
        <v>797</v>
      </c>
      <c r="G371" s="30">
        <v>797</v>
      </c>
      <c r="H371" s="30">
        <v>797</v>
      </c>
      <c r="I371" s="155"/>
      <c r="J371" s="156"/>
      <c r="K371" s="74"/>
    </row>
    <row r="372" spans="1:11" ht="48">
      <c r="A372" s="88" t="s">
        <v>69</v>
      </c>
      <c r="B372" s="88" t="s">
        <v>84</v>
      </c>
      <c r="C372" s="5"/>
      <c r="D372" s="4" t="s">
        <v>53</v>
      </c>
      <c r="E372" s="168"/>
      <c r="F372" s="30">
        <v>797</v>
      </c>
      <c r="G372" s="30">
        <v>797</v>
      </c>
      <c r="H372" s="30">
        <v>797</v>
      </c>
      <c r="I372" s="155"/>
      <c r="J372" s="156"/>
      <c r="K372" s="74"/>
    </row>
    <row r="373" spans="1:11" ht="26.25" customHeight="1">
      <c r="A373" s="19" t="s">
        <v>70</v>
      </c>
      <c r="B373" s="88" t="s">
        <v>83</v>
      </c>
      <c r="C373" s="5"/>
      <c r="D373" s="4" t="s">
        <v>53</v>
      </c>
      <c r="E373" s="168"/>
      <c r="F373" s="30">
        <v>797</v>
      </c>
      <c r="G373" s="30">
        <v>797</v>
      </c>
      <c r="H373" s="30">
        <v>797</v>
      </c>
      <c r="I373" s="155"/>
      <c r="J373" s="156"/>
      <c r="K373" s="74"/>
    </row>
    <row r="374" spans="1:11" ht="24" customHeight="1">
      <c r="A374" s="26" t="s">
        <v>71</v>
      </c>
      <c r="B374" s="88" t="s">
        <v>83</v>
      </c>
      <c r="C374" s="5"/>
      <c r="D374" s="4" t="s">
        <v>53</v>
      </c>
      <c r="E374" s="168"/>
      <c r="F374" s="30">
        <v>797</v>
      </c>
      <c r="G374" s="30">
        <v>797</v>
      </c>
      <c r="H374" s="30">
        <v>797</v>
      </c>
      <c r="I374" s="155"/>
      <c r="J374" s="156"/>
      <c r="K374" s="74"/>
    </row>
    <row r="375" spans="1:11" ht="24" customHeight="1">
      <c r="A375" s="26" t="s">
        <v>76</v>
      </c>
      <c r="B375" s="88" t="s">
        <v>82</v>
      </c>
      <c r="C375" s="5"/>
      <c r="D375" s="4" t="s">
        <v>53</v>
      </c>
      <c r="E375" s="168"/>
      <c r="F375" s="30">
        <v>797</v>
      </c>
      <c r="G375" s="30">
        <v>797</v>
      </c>
      <c r="H375" s="30">
        <v>797</v>
      </c>
      <c r="I375" s="155"/>
      <c r="J375" s="156"/>
      <c r="K375" s="74"/>
    </row>
    <row r="376" spans="1:11" ht="24" customHeight="1">
      <c r="A376" s="26" t="s">
        <v>72</v>
      </c>
      <c r="B376" s="88" t="s">
        <v>83</v>
      </c>
      <c r="C376" s="5"/>
      <c r="D376" s="4" t="s">
        <v>53</v>
      </c>
      <c r="E376" s="168"/>
      <c r="F376" s="30">
        <v>797</v>
      </c>
      <c r="G376" s="30">
        <v>797</v>
      </c>
      <c r="H376" s="30">
        <v>797</v>
      </c>
      <c r="I376" s="155"/>
      <c r="J376" s="156"/>
      <c r="K376" s="74"/>
    </row>
    <row r="377" spans="1:11" ht="24" customHeight="1">
      <c r="A377" s="19" t="s">
        <v>77</v>
      </c>
      <c r="B377" s="88" t="s">
        <v>81</v>
      </c>
      <c r="C377" s="5"/>
      <c r="D377" s="4" t="s">
        <v>53</v>
      </c>
      <c r="E377" s="168"/>
      <c r="F377" s="30">
        <v>797</v>
      </c>
      <c r="G377" s="30">
        <v>797</v>
      </c>
      <c r="H377" s="30">
        <v>797</v>
      </c>
      <c r="I377" s="155"/>
      <c r="J377" s="156"/>
      <c r="K377" s="74"/>
    </row>
    <row r="378" spans="1:11" ht="24" customHeight="1">
      <c r="A378" s="88" t="s">
        <v>73</v>
      </c>
      <c r="B378" s="88" t="s">
        <v>84</v>
      </c>
      <c r="C378" s="5"/>
      <c r="D378" s="4" t="s">
        <v>53</v>
      </c>
      <c r="E378" s="168"/>
      <c r="F378" s="30">
        <v>797</v>
      </c>
      <c r="G378" s="30">
        <v>797</v>
      </c>
      <c r="H378" s="30">
        <v>797</v>
      </c>
      <c r="I378" s="155"/>
      <c r="J378" s="156"/>
      <c r="K378" s="74"/>
    </row>
    <row r="379" spans="1:11" ht="24" customHeight="1">
      <c r="A379" s="19" t="s">
        <v>78</v>
      </c>
      <c r="B379" s="88" t="s">
        <v>81</v>
      </c>
      <c r="C379" s="5"/>
      <c r="D379" s="4" t="s">
        <v>53</v>
      </c>
      <c r="E379" s="168"/>
      <c r="F379" s="30">
        <v>797</v>
      </c>
      <c r="G379" s="30">
        <v>797</v>
      </c>
      <c r="H379" s="30">
        <v>797</v>
      </c>
      <c r="I379" s="155"/>
      <c r="J379" s="156"/>
      <c r="K379" s="74"/>
    </row>
    <row r="380" spans="1:11" ht="24" customHeight="1">
      <c r="A380" s="88" t="s">
        <v>74</v>
      </c>
      <c r="B380" s="88" t="s">
        <v>84</v>
      </c>
      <c r="C380" s="5"/>
      <c r="D380" s="4" t="s">
        <v>53</v>
      </c>
      <c r="E380" s="168"/>
      <c r="F380" s="30">
        <v>797</v>
      </c>
      <c r="G380" s="30">
        <v>797</v>
      </c>
      <c r="H380" s="30">
        <v>797</v>
      </c>
      <c r="I380" s="155"/>
      <c r="J380" s="156"/>
      <c r="K380" s="74"/>
    </row>
    <row r="381" spans="1:11" ht="24" customHeight="1">
      <c r="A381" s="99"/>
      <c r="B381" s="88"/>
      <c r="C381" s="5"/>
      <c r="D381" s="4"/>
      <c r="E381" s="169"/>
      <c r="F381" s="30"/>
      <c r="G381" s="30"/>
      <c r="H381" s="30"/>
      <c r="I381" s="95"/>
      <c r="J381" s="96"/>
      <c r="K381" s="74"/>
    </row>
    <row r="382" spans="1:11" ht="26.25" customHeight="1">
      <c r="A382" s="103" t="s">
        <v>85</v>
      </c>
      <c r="B382" s="34"/>
      <c r="C382" s="41"/>
      <c r="D382" s="42"/>
      <c r="E382" s="49"/>
      <c r="F382" s="46"/>
      <c r="G382" s="46"/>
      <c r="H382" s="46"/>
      <c r="I382" s="47"/>
      <c r="J382" s="48"/>
      <c r="K382" s="87"/>
    </row>
    <row r="383" spans="1:11" ht="24">
      <c r="A383" s="8" t="s">
        <v>181</v>
      </c>
      <c r="B383" s="88" t="s">
        <v>86</v>
      </c>
      <c r="C383" s="5"/>
      <c r="D383" s="4" t="s">
        <v>50</v>
      </c>
      <c r="E383" s="9" t="s">
        <v>97</v>
      </c>
      <c r="F383" s="30">
        <v>0</v>
      </c>
      <c r="G383" s="30">
        <v>0</v>
      </c>
      <c r="H383" s="30">
        <v>0</v>
      </c>
      <c r="I383" s="95"/>
      <c r="J383" s="96"/>
      <c r="K383" s="74"/>
    </row>
    <row r="384" spans="1:11" ht="36">
      <c r="A384" s="8" t="s">
        <v>182</v>
      </c>
      <c r="B384" s="88" t="s">
        <v>87</v>
      </c>
      <c r="C384" s="5"/>
      <c r="D384" s="4" t="s">
        <v>50</v>
      </c>
      <c r="E384" s="9" t="s">
        <v>97</v>
      </c>
      <c r="F384" s="30">
        <v>0</v>
      </c>
      <c r="G384" s="30">
        <v>0</v>
      </c>
      <c r="H384" s="30">
        <v>0</v>
      </c>
      <c r="I384" s="95"/>
      <c r="J384" s="96"/>
      <c r="K384" s="74"/>
    </row>
    <row r="385" spans="1:11" ht="24">
      <c r="A385" s="8" t="s">
        <v>183</v>
      </c>
      <c r="B385" s="88" t="s">
        <v>88</v>
      </c>
      <c r="C385" s="5"/>
      <c r="D385" s="4" t="s">
        <v>50</v>
      </c>
      <c r="E385" s="9" t="s">
        <v>97</v>
      </c>
      <c r="F385" s="30">
        <v>0</v>
      </c>
      <c r="G385" s="30">
        <v>0</v>
      </c>
      <c r="H385" s="30">
        <v>0</v>
      </c>
      <c r="I385" s="95"/>
      <c r="J385" s="96"/>
      <c r="K385" s="74"/>
    </row>
    <row r="386" spans="1:11" ht="36">
      <c r="A386" s="8" t="s">
        <v>184</v>
      </c>
      <c r="B386" s="88" t="s">
        <v>89</v>
      </c>
      <c r="C386" s="5"/>
      <c r="D386" s="4" t="s">
        <v>50</v>
      </c>
      <c r="E386" s="9" t="s">
        <v>97</v>
      </c>
      <c r="F386" s="30">
        <v>0</v>
      </c>
      <c r="G386" s="30">
        <v>0</v>
      </c>
      <c r="H386" s="30">
        <v>0</v>
      </c>
      <c r="I386" s="95"/>
      <c r="J386" s="96"/>
      <c r="K386" s="74"/>
    </row>
    <row r="387" spans="1:11" ht="36">
      <c r="A387" s="8" t="s">
        <v>185</v>
      </c>
      <c r="B387" s="88" t="s">
        <v>90</v>
      </c>
      <c r="C387" s="5"/>
      <c r="D387" s="4" t="s">
        <v>50</v>
      </c>
      <c r="E387" s="9" t="s">
        <v>97</v>
      </c>
      <c r="F387" s="30">
        <v>0</v>
      </c>
      <c r="G387" s="30">
        <v>0</v>
      </c>
      <c r="H387" s="30">
        <v>0</v>
      </c>
      <c r="I387" s="95"/>
      <c r="J387" s="96"/>
      <c r="K387" s="74"/>
    </row>
    <row r="388" spans="1:11" ht="36">
      <c r="A388" s="26" t="s">
        <v>186</v>
      </c>
      <c r="B388" s="88" t="s">
        <v>91</v>
      </c>
      <c r="C388" s="5"/>
      <c r="D388" s="4" t="s">
        <v>50</v>
      </c>
      <c r="E388" s="9" t="s">
        <v>97</v>
      </c>
      <c r="F388" s="30">
        <v>0</v>
      </c>
      <c r="G388" s="30">
        <v>0</v>
      </c>
      <c r="H388" s="30">
        <v>0</v>
      </c>
      <c r="I388" s="95"/>
      <c r="J388" s="96"/>
      <c r="K388" s="74"/>
    </row>
    <row r="389" spans="1:11" ht="36">
      <c r="A389" s="26" t="s">
        <v>187</v>
      </c>
      <c r="B389" s="88" t="s">
        <v>92</v>
      </c>
      <c r="C389" s="5"/>
      <c r="D389" s="4" t="s">
        <v>50</v>
      </c>
      <c r="E389" s="9" t="s">
        <v>97</v>
      </c>
      <c r="F389" s="30">
        <v>0</v>
      </c>
      <c r="G389" s="30">
        <v>0</v>
      </c>
      <c r="H389" s="30">
        <v>0</v>
      </c>
      <c r="I389" s="95"/>
      <c r="J389" s="96"/>
      <c r="K389" s="74"/>
    </row>
    <row r="390" spans="1:11" ht="24">
      <c r="A390" s="26" t="s">
        <v>188</v>
      </c>
      <c r="B390" s="88" t="s">
        <v>93</v>
      </c>
      <c r="C390" s="5"/>
      <c r="D390" s="4" t="s">
        <v>50</v>
      </c>
      <c r="E390" s="9" t="s">
        <v>97</v>
      </c>
      <c r="F390" s="30">
        <v>0</v>
      </c>
      <c r="G390" s="30">
        <v>0</v>
      </c>
      <c r="H390" s="30">
        <v>0</v>
      </c>
      <c r="I390" s="95"/>
      <c r="J390" s="96"/>
      <c r="K390" s="74"/>
    </row>
    <row r="391" spans="1:11" ht="36">
      <c r="A391" s="26" t="s">
        <v>189</v>
      </c>
      <c r="B391" s="88" t="s">
        <v>94</v>
      </c>
      <c r="C391" s="5"/>
      <c r="D391" s="4" t="s">
        <v>50</v>
      </c>
      <c r="E391" s="9" t="s">
        <v>97</v>
      </c>
      <c r="F391" s="30">
        <v>0</v>
      </c>
      <c r="G391" s="30">
        <v>0</v>
      </c>
      <c r="H391" s="30">
        <v>0</v>
      </c>
      <c r="I391" s="95"/>
      <c r="J391" s="96"/>
      <c r="K391" s="74"/>
    </row>
    <row r="392" spans="1:11" ht="36">
      <c r="A392" s="26" t="s">
        <v>190</v>
      </c>
      <c r="B392" s="88" t="s">
        <v>95</v>
      </c>
      <c r="C392" s="5"/>
      <c r="D392" s="4" t="s">
        <v>50</v>
      </c>
      <c r="E392" s="9" t="s">
        <v>97</v>
      </c>
      <c r="F392" s="30">
        <v>0</v>
      </c>
      <c r="G392" s="30">
        <v>0</v>
      </c>
      <c r="H392" s="30">
        <v>0</v>
      </c>
      <c r="I392" s="95"/>
      <c r="J392" s="96"/>
      <c r="K392" s="74"/>
    </row>
    <row r="393" spans="1:11">
      <c r="A393" s="31"/>
      <c r="B393" s="34"/>
      <c r="C393" s="41" t="s">
        <v>18</v>
      </c>
      <c r="D393" s="42" t="s">
        <v>19</v>
      </c>
      <c r="E393" s="42"/>
      <c r="F393" s="46"/>
      <c r="G393" s="46"/>
      <c r="H393" s="46"/>
      <c r="I393" s="47"/>
      <c r="J393" s="48"/>
      <c r="K393" s="87"/>
    </row>
    <row r="394" spans="1:11" ht="36">
      <c r="A394" s="103" t="s">
        <v>80</v>
      </c>
      <c r="B394" s="34"/>
      <c r="C394" s="41"/>
      <c r="D394" s="42"/>
      <c r="E394" s="49"/>
      <c r="F394" s="46"/>
      <c r="G394" s="46"/>
      <c r="H394" s="46"/>
      <c r="I394" s="47"/>
      <c r="J394" s="48"/>
      <c r="K394" s="87"/>
    </row>
    <row r="395" spans="1:11" ht="15" customHeight="1">
      <c r="A395" s="88" t="s">
        <v>75</v>
      </c>
      <c r="B395" s="88" t="s">
        <v>81</v>
      </c>
      <c r="C395" s="5"/>
      <c r="D395" s="4" t="s">
        <v>50</v>
      </c>
      <c r="E395" s="167" t="s">
        <v>100</v>
      </c>
      <c r="F395" s="30">
        <v>0</v>
      </c>
      <c r="G395" s="30">
        <v>0</v>
      </c>
      <c r="H395" s="30">
        <v>0</v>
      </c>
      <c r="I395" s="95"/>
      <c r="J395" s="96"/>
      <c r="K395" s="74"/>
    </row>
    <row r="396" spans="1:11" ht="15" customHeight="1">
      <c r="A396" s="88" t="s">
        <v>67</v>
      </c>
      <c r="B396" s="88" t="s">
        <v>84</v>
      </c>
      <c r="C396" s="5"/>
      <c r="D396" s="4" t="s">
        <v>50</v>
      </c>
      <c r="E396" s="168"/>
      <c r="F396" s="30">
        <v>0</v>
      </c>
      <c r="G396" s="30">
        <v>0</v>
      </c>
      <c r="H396" s="30">
        <v>0</v>
      </c>
      <c r="I396" s="95"/>
      <c r="J396" s="96"/>
      <c r="K396" s="74"/>
    </row>
    <row r="397" spans="1:11" ht="14.25" customHeight="1">
      <c r="A397" s="88" t="s">
        <v>176</v>
      </c>
      <c r="B397" s="88" t="s">
        <v>81</v>
      </c>
      <c r="C397" s="5"/>
      <c r="D397" s="4" t="s">
        <v>50</v>
      </c>
      <c r="E397" s="168"/>
      <c r="F397" s="30">
        <v>0</v>
      </c>
      <c r="G397" s="30">
        <v>0</v>
      </c>
      <c r="H397" s="30">
        <v>0</v>
      </c>
      <c r="I397" s="95"/>
      <c r="J397" s="96"/>
      <c r="K397" s="74"/>
    </row>
    <row r="398" spans="1:11" ht="13.5" customHeight="1">
      <c r="A398" s="88" t="s">
        <v>68</v>
      </c>
      <c r="B398" s="88" t="s">
        <v>84</v>
      </c>
      <c r="C398" s="5"/>
      <c r="D398" s="4" t="s">
        <v>50</v>
      </c>
      <c r="E398" s="168"/>
      <c r="F398" s="30">
        <v>0</v>
      </c>
      <c r="G398" s="30">
        <v>0</v>
      </c>
      <c r="H398" s="30">
        <v>0</v>
      </c>
      <c r="I398" s="95"/>
      <c r="J398" s="96"/>
      <c r="K398" s="74"/>
    </row>
    <row r="399" spans="1:11" ht="14.25" customHeight="1">
      <c r="A399" s="88" t="s">
        <v>69</v>
      </c>
      <c r="B399" s="88" t="s">
        <v>84</v>
      </c>
      <c r="C399" s="5"/>
      <c r="D399" s="4" t="s">
        <v>50</v>
      </c>
      <c r="E399" s="168"/>
      <c r="F399" s="30">
        <v>0</v>
      </c>
      <c r="G399" s="30">
        <v>0</v>
      </c>
      <c r="H399" s="30">
        <v>0</v>
      </c>
      <c r="I399" s="95"/>
      <c r="J399" s="96"/>
      <c r="K399" s="74"/>
    </row>
    <row r="400" spans="1:11" ht="15.75" customHeight="1">
      <c r="A400" s="19" t="s">
        <v>70</v>
      </c>
      <c r="B400" s="88" t="s">
        <v>83</v>
      </c>
      <c r="C400" s="5"/>
      <c r="D400" s="4" t="s">
        <v>50</v>
      </c>
      <c r="E400" s="168"/>
      <c r="F400" s="30">
        <v>0</v>
      </c>
      <c r="G400" s="30">
        <v>0</v>
      </c>
      <c r="H400" s="30">
        <v>0</v>
      </c>
      <c r="I400" s="95"/>
      <c r="J400" s="96"/>
      <c r="K400" s="74"/>
    </row>
    <row r="401" spans="1:11" ht="15.75" customHeight="1">
      <c r="A401" s="26" t="s">
        <v>71</v>
      </c>
      <c r="B401" s="88" t="s">
        <v>83</v>
      </c>
      <c r="C401" s="5"/>
      <c r="D401" s="4" t="s">
        <v>50</v>
      </c>
      <c r="E401" s="168"/>
      <c r="F401" s="30">
        <v>0</v>
      </c>
      <c r="G401" s="30">
        <v>0</v>
      </c>
      <c r="H401" s="30">
        <v>0</v>
      </c>
      <c r="I401" s="95"/>
      <c r="J401" s="96"/>
      <c r="K401" s="74"/>
    </row>
    <row r="402" spans="1:11" ht="15.75" customHeight="1">
      <c r="A402" s="26" t="s">
        <v>76</v>
      </c>
      <c r="B402" s="88" t="s">
        <v>82</v>
      </c>
      <c r="C402" s="5"/>
      <c r="D402" s="4" t="s">
        <v>50</v>
      </c>
      <c r="E402" s="168"/>
      <c r="F402" s="30">
        <v>0</v>
      </c>
      <c r="G402" s="30">
        <v>0</v>
      </c>
      <c r="H402" s="30">
        <v>0</v>
      </c>
      <c r="I402" s="95"/>
      <c r="J402" s="96"/>
      <c r="K402" s="74"/>
    </row>
    <row r="403" spans="1:11" ht="15.75" customHeight="1">
      <c r="A403" s="26" t="s">
        <v>72</v>
      </c>
      <c r="B403" s="88" t="s">
        <v>83</v>
      </c>
      <c r="C403" s="5"/>
      <c r="D403" s="4" t="s">
        <v>50</v>
      </c>
      <c r="E403" s="168"/>
      <c r="F403" s="30"/>
      <c r="G403" s="30"/>
      <c r="H403" s="30"/>
      <c r="I403" s="95"/>
      <c r="J403" s="96"/>
      <c r="K403" s="74"/>
    </row>
    <row r="404" spans="1:11" ht="15.75" customHeight="1">
      <c r="A404" s="19" t="s">
        <v>77</v>
      </c>
      <c r="B404" s="88" t="s">
        <v>81</v>
      </c>
      <c r="C404" s="5"/>
      <c r="D404" s="4" t="s">
        <v>50</v>
      </c>
      <c r="E404" s="168"/>
      <c r="F404" s="30"/>
      <c r="G404" s="30"/>
      <c r="H404" s="30"/>
      <c r="I404" s="95"/>
      <c r="J404" s="96"/>
      <c r="K404" s="74"/>
    </row>
    <row r="405" spans="1:11" ht="15.75" customHeight="1">
      <c r="A405" s="88" t="s">
        <v>73</v>
      </c>
      <c r="B405" s="88" t="s">
        <v>84</v>
      </c>
      <c r="C405" s="5"/>
      <c r="D405" s="4" t="s">
        <v>50</v>
      </c>
      <c r="E405" s="168"/>
      <c r="F405" s="30"/>
      <c r="G405" s="30"/>
      <c r="H405" s="30"/>
      <c r="I405" s="95"/>
      <c r="J405" s="96"/>
      <c r="K405" s="74"/>
    </row>
    <row r="406" spans="1:11" ht="15.75" customHeight="1">
      <c r="A406" s="19" t="s">
        <v>78</v>
      </c>
      <c r="B406" s="88" t="s">
        <v>81</v>
      </c>
      <c r="C406" s="5"/>
      <c r="D406" s="4" t="s">
        <v>50</v>
      </c>
      <c r="E406" s="168"/>
      <c r="F406" s="30"/>
      <c r="G406" s="30"/>
      <c r="H406" s="30"/>
      <c r="I406" s="95"/>
      <c r="J406" s="96"/>
      <c r="K406" s="74"/>
    </row>
    <row r="407" spans="1:11" ht="15.75" customHeight="1">
      <c r="A407" s="88" t="s">
        <v>74</v>
      </c>
      <c r="B407" s="88" t="s">
        <v>84</v>
      </c>
      <c r="C407" s="5"/>
      <c r="D407" s="4" t="s">
        <v>50</v>
      </c>
      <c r="E407" s="168"/>
      <c r="F407" s="30"/>
      <c r="G407" s="30"/>
      <c r="H407" s="30"/>
      <c r="I407" s="95"/>
      <c r="J407" s="96"/>
      <c r="K407" s="74"/>
    </row>
    <row r="408" spans="1:11" ht="15.75" customHeight="1">
      <c r="A408" s="99"/>
      <c r="B408" s="88"/>
      <c r="C408" s="5"/>
      <c r="D408" s="4"/>
      <c r="E408" s="169"/>
      <c r="F408" s="30"/>
      <c r="G408" s="30"/>
      <c r="H408" s="30"/>
      <c r="I408" s="95"/>
      <c r="J408" s="96"/>
      <c r="K408" s="74"/>
    </row>
    <row r="409" spans="1:11" ht="26.25" customHeight="1">
      <c r="A409" s="103" t="s">
        <v>85</v>
      </c>
      <c r="B409" s="34"/>
      <c r="C409" s="41"/>
      <c r="D409" s="42"/>
      <c r="E409" s="42"/>
      <c r="F409" s="46"/>
      <c r="G409" s="46"/>
      <c r="H409" s="46"/>
      <c r="I409" s="47"/>
      <c r="J409" s="48"/>
      <c r="K409" s="87"/>
    </row>
    <row r="410" spans="1:11" ht="15.75" customHeight="1">
      <c r="A410" s="8" t="s">
        <v>181</v>
      </c>
      <c r="B410" s="88" t="s">
        <v>86</v>
      </c>
      <c r="C410" s="5"/>
      <c r="D410" s="4" t="s">
        <v>50</v>
      </c>
      <c r="E410" s="9" t="s">
        <v>97</v>
      </c>
      <c r="F410" s="30">
        <v>0</v>
      </c>
      <c r="G410" s="30">
        <v>0</v>
      </c>
      <c r="H410" s="30">
        <v>0</v>
      </c>
      <c r="I410" s="95"/>
      <c r="J410" s="96"/>
      <c r="K410" s="74"/>
    </row>
    <row r="411" spans="1:11" ht="15.75" customHeight="1">
      <c r="A411" s="8" t="s">
        <v>182</v>
      </c>
      <c r="B411" s="88" t="s">
        <v>87</v>
      </c>
      <c r="C411" s="5"/>
      <c r="D411" s="4" t="s">
        <v>50</v>
      </c>
      <c r="E411" s="9" t="s">
        <v>97</v>
      </c>
      <c r="F411" s="30">
        <v>0</v>
      </c>
      <c r="G411" s="30">
        <v>0</v>
      </c>
      <c r="H411" s="30">
        <v>0</v>
      </c>
      <c r="I411" s="95"/>
      <c r="J411" s="96"/>
      <c r="K411" s="74"/>
    </row>
    <row r="412" spans="1:11" ht="15.75" customHeight="1">
      <c r="A412" s="8" t="s">
        <v>183</v>
      </c>
      <c r="B412" s="88" t="s">
        <v>88</v>
      </c>
      <c r="C412" s="5"/>
      <c r="D412" s="4" t="s">
        <v>50</v>
      </c>
      <c r="E412" s="9" t="s">
        <v>97</v>
      </c>
      <c r="F412" s="30">
        <v>0</v>
      </c>
      <c r="G412" s="30">
        <v>0</v>
      </c>
      <c r="H412" s="30">
        <v>0</v>
      </c>
      <c r="I412" s="95"/>
      <c r="J412" s="96"/>
      <c r="K412" s="74"/>
    </row>
    <row r="413" spans="1:11" ht="15.75" customHeight="1">
      <c r="A413" s="8" t="s">
        <v>184</v>
      </c>
      <c r="B413" s="88" t="s">
        <v>89</v>
      </c>
      <c r="C413" s="5"/>
      <c r="D413" s="4" t="s">
        <v>50</v>
      </c>
      <c r="E413" s="9" t="s">
        <v>97</v>
      </c>
      <c r="F413" s="30">
        <v>0</v>
      </c>
      <c r="G413" s="30">
        <v>0</v>
      </c>
      <c r="H413" s="30">
        <v>0</v>
      </c>
      <c r="I413" s="95"/>
      <c r="J413" s="96"/>
      <c r="K413" s="74"/>
    </row>
    <row r="414" spans="1:11" ht="15.75" customHeight="1">
      <c r="A414" s="8" t="s">
        <v>185</v>
      </c>
      <c r="B414" s="88" t="s">
        <v>90</v>
      </c>
      <c r="C414" s="5"/>
      <c r="D414" s="4" t="s">
        <v>50</v>
      </c>
      <c r="E414" s="9" t="s">
        <v>97</v>
      </c>
      <c r="F414" s="30">
        <v>0</v>
      </c>
      <c r="G414" s="30">
        <v>0</v>
      </c>
      <c r="H414" s="30">
        <v>0</v>
      </c>
      <c r="I414" s="95"/>
      <c r="J414" s="96"/>
      <c r="K414" s="74"/>
    </row>
    <row r="415" spans="1:11" ht="15.75" customHeight="1">
      <c r="A415" s="26" t="s">
        <v>186</v>
      </c>
      <c r="B415" s="88" t="s">
        <v>91</v>
      </c>
      <c r="C415" s="5"/>
      <c r="D415" s="4" t="s">
        <v>50</v>
      </c>
      <c r="E415" s="9" t="s">
        <v>97</v>
      </c>
      <c r="F415" s="30">
        <v>0</v>
      </c>
      <c r="G415" s="30">
        <v>0</v>
      </c>
      <c r="H415" s="30">
        <v>0</v>
      </c>
      <c r="I415" s="95"/>
      <c r="J415" s="96"/>
      <c r="K415" s="74"/>
    </row>
    <row r="416" spans="1:11" ht="15.75" customHeight="1">
      <c r="A416" s="26" t="s">
        <v>187</v>
      </c>
      <c r="B416" s="88" t="s">
        <v>92</v>
      </c>
      <c r="C416" s="5"/>
      <c r="D416" s="4" t="s">
        <v>50</v>
      </c>
      <c r="E416" s="9" t="s">
        <v>97</v>
      </c>
      <c r="F416" s="30">
        <v>0</v>
      </c>
      <c r="G416" s="30">
        <v>0</v>
      </c>
      <c r="H416" s="30">
        <v>0</v>
      </c>
      <c r="I416" s="95"/>
      <c r="J416" s="96"/>
      <c r="K416" s="74"/>
    </row>
    <row r="417" spans="1:11" ht="15.75" customHeight="1">
      <c r="A417" s="26" t="s">
        <v>188</v>
      </c>
      <c r="B417" s="88" t="s">
        <v>93</v>
      </c>
      <c r="C417" s="5"/>
      <c r="D417" s="4" t="s">
        <v>50</v>
      </c>
      <c r="E417" s="9" t="s">
        <v>97</v>
      </c>
      <c r="F417" s="30">
        <v>0</v>
      </c>
      <c r="G417" s="30">
        <v>0</v>
      </c>
      <c r="H417" s="30">
        <v>0</v>
      </c>
      <c r="I417" s="95"/>
      <c r="J417" s="96"/>
      <c r="K417" s="74"/>
    </row>
    <row r="418" spans="1:11" ht="15.75" customHeight="1">
      <c r="A418" s="26" t="s">
        <v>189</v>
      </c>
      <c r="B418" s="88" t="s">
        <v>94</v>
      </c>
      <c r="C418" s="5"/>
      <c r="D418" s="4" t="s">
        <v>50</v>
      </c>
      <c r="E418" s="9" t="s">
        <v>97</v>
      </c>
      <c r="F418" s="30">
        <v>0</v>
      </c>
      <c r="G418" s="30">
        <v>0</v>
      </c>
      <c r="H418" s="30">
        <v>0</v>
      </c>
      <c r="I418" s="95"/>
      <c r="J418" s="96"/>
      <c r="K418" s="74"/>
    </row>
    <row r="419" spans="1:11" ht="15.75" customHeight="1">
      <c r="A419" s="26" t="s">
        <v>190</v>
      </c>
      <c r="B419" s="88" t="s">
        <v>95</v>
      </c>
      <c r="C419" s="5"/>
      <c r="D419" s="4" t="s">
        <v>50</v>
      </c>
      <c r="E419" s="9" t="s">
        <v>97</v>
      </c>
      <c r="F419" s="30">
        <v>0</v>
      </c>
      <c r="G419" s="30">
        <v>0</v>
      </c>
      <c r="H419" s="30">
        <v>0</v>
      </c>
      <c r="I419" s="95"/>
      <c r="J419" s="96"/>
      <c r="K419" s="74"/>
    </row>
    <row r="420" spans="1:11" ht="17.25" customHeight="1">
      <c r="A420" s="31"/>
      <c r="B420" s="34"/>
      <c r="C420" s="41" t="s">
        <v>20</v>
      </c>
      <c r="D420" s="42" t="s">
        <v>21</v>
      </c>
      <c r="E420" s="42"/>
      <c r="F420" s="46"/>
      <c r="G420" s="46"/>
      <c r="H420" s="46"/>
      <c r="I420" s="47"/>
      <c r="J420" s="48"/>
      <c r="K420" s="87"/>
    </row>
    <row r="421" spans="1:11" ht="36">
      <c r="A421" s="103" t="s">
        <v>80</v>
      </c>
      <c r="B421" s="34"/>
      <c r="C421" s="41"/>
      <c r="D421" s="42"/>
      <c r="E421" s="42"/>
      <c r="F421" s="46"/>
      <c r="G421" s="46"/>
      <c r="H421" s="46"/>
      <c r="I421" s="47"/>
      <c r="J421" s="48"/>
      <c r="K421" s="87"/>
    </row>
    <row r="422" spans="1:11" ht="36" customHeight="1">
      <c r="A422" s="88" t="s">
        <v>75</v>
      </c>
      <c r="B422" s="88" t="s">
        <v>81</v>
      </c>
      <c r="C422" s="5"/>
      <c r="D422" s="4" t="s">
        <v>50</v>
      </c>
      <c r="E422" s="9" t="s">
        <v>97</v>
      </c>
      <c r="F422" s="30">
        <v>0</v>
      </c>
      <c r="G422" s="30">
        <v>0</v>
      </c>
      <c r="H422" s="30">
        <v>0</v>
      </c>
      <c r="I422" s="95"/>
      <c r="J422" s="96"/>
      <c r="K422" s="74"/>
    </row>
    <row r="423" spans="1:11" ht="36">
      <c r="A423" s="88" t="s">
        <v>67</v>
      </c>
      <c r="B423" s="88" t="s">
        <v>84</v>
      </c>
      <c r="C423" s="5"/>
      <c r="D423" s="4" t="s">
        <v>50</v>
      </c>
      <c r="E423" s="9" t="s">
        <v>97</v>
      </c>
      <c r="F423" s="30">
        <v>0</v>
      </c>
      <c r="G423" s="30">
        <v>0</v>
      </c>
      <c r="H423" s="30">
        <v>0</v>
      </c>
      <c r="I423" s="95"/>
      <c r="J423" s="96"/>
      <c r="K423" s="74"/>
    </row>
    <row r="424" spans="1:11" ht="27" customHeight="1">
      <c r="A424" s="88" t="s">
        <v>176</v>
      </c>
      <c r="B424" s="88" t="s">
        <v>81</v>
      </c>
      <c r="C424" s="5"/>
      <c r="D424" s="4" t="s">
        <v>50</v>
      </c>
      <c r="E424" s="9" t="s">
        <v>97</v>
      </c>
      <c r="F424" s="30">
        <v>0</v>
      </c>
      <c r="G424" s="30">
        <v>0</v>
      </c>
      <c r="H424" s="30">
        <v>0</v>
      </c>
      <c r="I424" s="95"/>
      <c r="J424" s="96"/>
      <c r="K424" s="74"/>
    </row>
    <row r="425" spans="1:11" ht="24.75" customHeight="1">
      <c r="A425" s="88" t="s">
        <v>68</v>
      </c>
      <c r="B425" s="88" t="s">
        <v>84</v>
      </c>
      <c r="C425" s="5"/>
      <c r="D425" s="4" t="s">
        <v>50</v>
      </c>
      <c r="E425" s="9" t="s">
        <v>97</v>
      </c>
      <c r="F425" s="30">
        <v>0</v>
      </c>
      <c r="G425" s="30">
        <v>0</v>
      </c>
      <c r="H425" s="30">
        <v>0</v>
      </c>
      <c r="I425" s="95"/>
      <c r="J425" s="96"/>
      <c r="K425" s="74"/>
    </row>
    <row r="426" spans="1:11" ht="48">
      <c r="A426" s="88" t="s">
        <v>69</v>
      </c>
      <c r="B426" s="88" t="s">
        <v>84</v>
      </c>
      <c r="C426" s="5"/>
      <c r="D426" s="4" t="s">
        <v>50</v>
      </c>
      <c r="E426" s="9" t="s">
        <v>97</v>
      </c>
      <c r="F426" s="30">
        <v>0</v>
      </c>
      <c r="G426" s="30">
        <v>0</v>
      </c>
      <c r="H426" s="30">
        <v>0</v>
      </c>
      <c r="I426" s="95"/>
      <c r="J426" s="96"/>
      <c r="K426" s="74"/>
    </row>
    <row r="427" spans="1:11" ht="24.75" customHeight="1">
      <c r="A427" s="19" t="s">
        <v>70</v>
      </c>
      <c r="B427" s="88" t="s">
        <v>83</v>
      </c>
      <c r="C427" s="5"/>
      <c r="D427" s="4" t="s">
        <v>50</v>
      </c>
      <c r="E427" s="9" t="s">
        <v>97</v>
      </c>
      <c r="F427" s="30">
        <v>0</v>
      </c>
      <c r="G427" s="30">
        <v>0</v>
      </c>
      <c r="H427" s="30">
        <v>0</v>
      </c>
      <c r="I427" s="95"/>
      <c r="J427" s="96"/>
      <c r="K427" s="74"/>
    </row>
    <row r="428" spans="1:11" ht="24.75" customHeight="1">
      <c r="A428" s="26" t="s">
        <v>71</v>
      </c>
      <c r="B428" s="88" t="s">
        <v>83</v>
      </c>
      <c r="C428" s="5"/>
      <c r="D428" s="4" t="s">
        <v>50</v>
      </c>
      <c r="E428" s="9" t="s">
        <v>97</v>
      </c>
      <c r="F428" s="30">
        <v>0</v>
      </c>
      <c r="G428" s="30">
        <v>0</v>
      </c>
      <c r="H428" s="30">
        <v>0</v>
      </c>
      <c r="I428" s="95"/>
      <c r="J428" s="96"/>
      <c r="K428" s="74"/>
    </row>
    <row r="429" spans="1:11" ht="24.75" customHeight="1">
      <c r="A429" s="26" t="s">
        <v>76</v>
      </c>
      <c r="B429" s="88" t="s">
        <v>82</v>
      </c>
      <c r="C429" s="5"/>
      <c r="D429" s="4" t="s">
        <v>50</v>
      </c>
      <c r="E429" s="9" t="s">
        <v>97</v>
      </c>
      <c r="F429" s="30">
        <v>0</v>
      </c>
      <c r="G429" s="30">
        <v>0</v>
      </c>
      <c r="H429" s="30">
        <v>0</v>
      </c>
      <c r="I429" s="95"/>
      <c r="J429" s="96"/>
      <c r="K429" s="74"/>
    </row>
    <row r="430" spans="1:11" ht="24.75" customHeight="1">
      <c r="A430" s="26" t="s">
        <v>72</v>
      </c>
      <c r="B430" s="88" t="s">
        <v>83</v>
      </c>
      <c r="C430" s="5"/>
      <c r="D430" s="4" t="s">
        <v>50</v>
      </c>
      <c r="E430" s="9" t="s">
        <v>97</v>
      </c>
      <c r="F430" s="30">
        <v>0</v>
      </c>
      <c r="G430" s="30">
        <v>0</v>
      </c>
      <c r="H430" s="30">
        <v>0</v>
      </c>
      <c r="I430" s="95"/>
      <c r="J430" s="96"/>
      <c r="K430" s="74"/>
    </row>
    <row r="431" spans="1:11" ht="24.75" customHeight="1">
      <c r="A431" s="19" t="s">
        <v>77</v>
      </c>
      <c r="B431" s="88" t="s">
        <v>81</v>
      </c>
      <c r="C431" s="5"/>
      <c r="D431" s="4" t="s">
        <v>50</v>
      </c>
      <c r="E431" s="9" t="s">
        <v>97</v>
      </c>
      <c r="F431" s="30">
        <v>0</v>
      </c>
      <c r="G431" s="30">
        <v>0</v>
      </c>
      <c r="H431" s="30">
        <v>0</v>
      </c>
      <c r="I431" s="95"/>
      <c r="J431" s="96"/>
      <c r="K431" s="74"/>
    </row>
    <row r="432" spans="1:11" ht="24.75" customHeight="1">
      <c r="A432" s="88" t="s">
        <v>73</v>
      </c>
      <c r="B432" s="88" t="s">
        <v>84</v>
      </c>
      <c r="C432" s="5"/>
      <c r="D432" s="4" t="s">
        <v>50</v>
      </c>
      <c r="E432" s="9" t="s">
        <v>97</v>
      </c>
      <c r="F432" s="30">
        <v>0</v>
      </c>
      <c r="G432" s="30">
        <v>0</v>
      </c>
      <c r="H432" s="30">
        <v>0</v>
      </c>
      <c r="I432" s="95"/>
      <c r="J432" s="96"/>
      <c r="K432" s="74"/>
    </row>
    <row r="433" spans="1:11" ht="24.75" customHeight="1">
      <c r="A433" s="19" t="s">
        <v>78</v>
      </c>
      <c r="B433" s="88" t="s">
        <v>81</v>
      </c>
      <c r="C433" s="5"/>
      <c r="D433" s="4" t="s">
        <v>50</v>
      </c>
      <c r="E433" s="9" t="s">
        <v>97</v>
      </c>
      <c r="F433" s="30">
        <v>0</v>
      </c>
      <c r="G433" s="30">
        <v>0</v>
      </c>
      <c r="H433" s="30">
        <v>0</v>
      </c>
      <c r="I433" s="95"/>
      <c r="J433" s="96"/>
      <c r="K433" s="74"/>
    </row>
    <row r="434" spans="1:11" ht="24.75" customHeight="1">
      <c r="A434" s="88" t="s">
        <v>74</v>
      </c>
      <c r="B434" s="88" t="s">
        <v>84</v>
      </c>
      <c r="C434" s="5"/>
      <c r="D434" s="4" t="s">
        <v>50</v>
      </c>
      <c r="E434" s="9" t="s">
        <v>97</v>
      </c>
      <c r="F434" s="30">
        <v>0</v>
      </c>
      <c r="G434" s="30">
        <v>0</v>
      </c>
      <c r="H434" s="30">
        <v>0</v>
      </c>
      <c r="I434" s="95"/>
      <c r="J434" s="96"/>
      <c r="K434" s="74"/>
    </row>
    <row r="435" spans="1:11" ht="24.75" customHeight="1">
      <c r="A435" s="99"/>
      <c r="B435" s="88"/>
      <c r="C435" s="5"/>
      <c r="D435" s="4"/>
      <c r="E435" s="94"/>
      <c r="F435" s="30"/>
      <c r="G435" s="30"/>
      <c r="H435" s="30"/>
      <c r="I435" s="95"/>
      <c r="J435" s="96"/>
      <c r="K435" s="74"/>
    </row>
    <row r="436" spans="1:11" ht="26.25" customHeight="1">
      <c r="A436" s="103" t="s">
        <v>85</v>
      </c>
      <c r="B436" s="34"/>
      <c r="C436" s="41"/>
      <c r="D436" s="42"/>
      <c r="E436" s="49"/>
      <c r="F436" s="46"/>
      <c r="G436" s="46"/>
      <c r="H436" s="46"/>
      <c r="I436" s="47"/>
      <c r="J436" s="48"/>
      <c r="K436" s="87"/>
    </row>
    <row r="437" spans="1:11" ht="24">
      <c r="A437" s="8" t="s">
        <v>181</v>
      </c>
      <c r="B437" s="88" t="s">
        <v>86</v>
      </c>
      <c r="C437" s="5"/>
      <c r="D437" s="4" t="s">
        <v>50</v>
      </c>
      <c r="E437" s="9" t="s">
        <v>97</v>
      </c>
      <c r="F437" s="30">
        <v>0</v>
      </c>
      <c r="G437" s="30">
        <v>0</v>
      </c>
      <c r="H437" s="30">
        <v>0</v>
      </c>
      <c r="I437" s="95"/>
      <c r="J437" s="96"/>
      <c r="K437" s="74"/>
    </row>
    <row r="438" spans="1:11" ht="36">
      <c r="A438" s="8" t="s">
        <v>182</v>
      </c>
      <c r="B438" s="88" t="s">
        <v>87</v>
      </c>
      <c r="C438" s="5"/>
      <c r="D438" s="4" t="s">
        <v>50</v>
      </c>
      <c r="E438" s="9" t="s">
        <v>97</v>
      </c>
      <c r="F438" s="30">
        <v>0</v>
      </c>
      <c r="G438" s="30">
        <v>0</v>
      </c>
      <c r="H438" s="30">
        <v>0</v>
      </c>
      <c r="I438" s="95"/>
      <c r="J438" s="96"/>
      <c r="K438" s="74"/>
    </row>
    <row r="439" spans="1:11" ht="24">
      <c r="A439" s="8" t="s">
        <v>183</v>
      </c>
      <c r="B439" s="88" t="s">
        <v>88</v>
      </c>
      <c r="C439" s="5"/>
      <c r="D439" s="4" t="s">
        <v>50</v>
      </c>
      <c r="E439" s="9" t="s">
        <v>97</v>
      </c>
      <c r="F439" s="30">
        <v>0</v>
      </c>
      <c r="G439" s="30">
        <v>0</v>
      </c>
      <c r="H439" s="30">
        <v>0</v>
      </c>
      <c r="I439" s="95"/>
      <c r="J439" s="96"/>
      <c r="K439" s="74"/>
    </row>
    <row r="440" spans="1:11" ht="36">
      <c r="A440" s="8" t="s">
        <v>184</v>
      </c>
      <c r="B440" s="88" t="s">
        <v>89</v>
      </c>
      <c r="C440" s="5"/>
      <c r="D440" s="4" t="s">
        <v>50</v>
      </c>
      <c r="E440" s="9" t="s">
        <v>97</v>
      </c>
      <c r="F440" s="30">
        <v>0</v>
      </c>
      <c r="G440" s="30">
        <v>0</v>
      </c>
      <c r="H440" s="30">
        <v>0</v>
      </c>
      <c r="I440" s="95"/>
      <c r="J440" s="96"/>
      <c r="K440" s="74"/>
    </row>
    <row r="441" spans="1:11" ht="36">
      <c r="A441" s="8" t="s">
        <v>185</v>
      </c>
      <c r="B441" s="88" t="s">
        <v>90</v>
      </c>
      <c r="C441" s="5"/>
      <c r="D441" s="4" t="s">
        <v>50</v>
      </c>
      <c r="E441" s="9" t="s">
        <v>97</v>
      </c>
      <c r="F441" s="30">
        <v>0</v>
      </c>
      <c r="G441" s="30">
        <v>0</v>
      </c>
      <c r="H441" s="30">
        <v>0</v>
      </c>
      <c r="I441" s="95"/>
      <c r="J441" s="96"/>
      <c r="K441" s="74"/>
    </row>
    <row r="442" spans="1:11" ht="36">
      <c r="A442" s="26" t="s">
        <v>186</v>
      </c>
      <c r="B442" s="88" t="s">
        <v>91</v>
      </c>
      <c r="C442" s="5"/>
      <c r="D442" s="4" t="s">
        <v>50</v>
      </c>
      <c r="E442" s="9" t="s">
        <v>97</v>
      </c>
      <c r="F442" s="30">
        <v>0</v>
      </c>
      <c r="G442" s="30">
        <v>0</v>
      </c>
      <c r="H442" s="30">
        <v>0</v>
      </c>
      <c r="I442" s="95"/>
      <c r="J442" s="96"/>
      <c r="K442" s="74"/>
    </row>
    <row r="443" spans="1:11" ht="36">
      <c r="A443" s="26" t="s">
        <v>187</v>
      </c>
      <c r="B443" s="88" t="s">
        <v>92</v>
      </c>
      <c r="C443" s="5"/>
      <c r="D443" s="4" t="s">
        <v>50</v>
      </c>
      <c r="E443" s="9" t="s">
        <v>97</v>
      </c>
      <c r="F443" s="30">
        <v>0</v>
      </c>
      <c r="G443" s="30">
        <v>0</v>
      </c>
      <c r="H443" s="30">
        <v>0</v>
      </c>
      <c r="I443" s="95"/>
      <c r="J443" s="96"/>
      <c r="K443" s="74"/>
    </row>
    <row r="444" spans="1:11" ht="24">
      <c r="A444" s="26" t="s">
        <v>188</v>
      </c>
      <c r="B444" s="88" t="s">
        <v>93</v>
      </c>
      <c r="C444" s="5"/>
      <c r="D444" s="4" t="s">
        <v>50</v>
      </c>
      <c r="E444" s="9" t="s">
        <v>97</v>
      </c>
      <c r="F444" s="30">
        <v>0</v>
      </c>
      <c r="G444" s="30">
        <v>0</v>
      </c>
      <c r="H444" s="30">
        <v>0</v>
      </c>
      <c r="I444" s="95"/>
      <c r="J444" s="96"/>
      <c r="K444" s="74"/>
    </row>
    <row r="445" spans="1:11" ht="36">
      <c r="A445" s="26" t="s">
        <v>189</v>
      </c>
      <c r="B445" s="88" t="s">
        <v>94</v>
      </c>
      <c r="C445" s="5"/>
      <c r="D445" s="4" t="s">
        <v>50</v>
      </c>
      <c r="E445" s="9" t="s">
        <v>97</v>
      </c>
      <c r="F445" s="30">
        <v>0</v>
      </c>
      <c r="G445" s="30">
        <v>0</v>
      </c>
      <c r="H445" s="30">
        <v>0</v>
      </c>
      <c r="I445" s="95"/>
      <c r="J445" s="96"/>
      <c r="K445" s="74"/>
    </row>
    <row r="446" spans="1:11" ht="36">
      <c r="A446" s="26" t="s">
        <v>190</v>
      </c>
      <c r="B446" s="88" t="s">
        <v>95</v>
      </c>
      <c r="C446" s="5"/>
      <c r="D446" s="4" t="s">
        <v>50</v>
      </c>
      <c r="E446" s="9" t="s">
        <v>97</v>
      </c>
      <c r="F446" s="30">
        <v>0</v>
      </c>
      <c r="G446" s="30">
        <v>0</v>
      </c>
      <c r="H446" s="30">
        <v>0</v>
      </c>
      <c r="I446" s="95"/>
      <c r="J446" s="96"/>
      <c r="K446" s="74"/>
    </row>
    <row r="447" spans="1:11" ht="51" customHeight="1">
      <c r="A447" s="31"/>
      <c r="B447" s="34"/>
      <c r="C447" s="41" t="s">
        <v>22</v>
      </c>
      <c r="D447" s="42" t="s">
        <v>25</v>
      </c>
      <c r="E447" s="42"/>
      <c r="F447" s="46"/>
      <c r="G447" s="46"/>
      <c r="H447" s="46"/>
      <c r="I447" s="47"/>
      <c r="J447" s="48"/>
      <c r="K447" s="87"/>
    </row>
    <row r="448" spans="1:11" ht="36">
      <c r="A448" s="103" t="s">
        <v>80</v>
      </c>
      <c r="B448" s="34"/>
      <c r="C448" s="41"/>
      <c r="D448" s="42"/>
      <c r="E448" s="42"/>
      <c r="F448" s="46"/>
      <c r="G448" s="46"/>
      <c r="H448" s="46"/>
      <c r="I448" s="47"/>
      <c r="J448" s="48"/>
      <c r="K448" s="87"/>
    </row>
    <row r="449" spans="1:11" ht="36.75" customHeight="1">
      <c r="A449" s="88" t="s">
        <v>75</v>
      </c>
      <c r="B449" s="88" t="s">
        <v>81</v>
      </c>
      <c r="C449" s="5"/>
      <c r="D449" s="4" t="s">
        <v>60</v>
      </c>
      <c r="E449" s="29">
        <v>39.11</v>
      </c>
      <c r="F449" s="30">
        <v>33830</v>
      </c>
      <c r="G449" s="30">
        <v>34456</v>
      </c>
      <c r="H449" s="30">
        <v>34456</v>
      </c>
      <c r="I449" s="155"/>
      <c r="J449" s="156"/>
      <c r="K449" s="74"/>
    </row>
    <row r="450" spans="1:11" ht="39" customHeight="1">
      <c r="A450" s="88" t="s">
        <v>67</v>
      </c>
      <c r="B450" s="88" t="s">
        <v>84</v>
      </c>
      <c r="C450" s="5"/>
      <c r="D450" s="4" t="s">
        <v>60</v>
      </c>
      <c r="E450" s="29">
        <v>31.65</v>
      </c>
      <c r="F450" s="30">
        <v>27377</v>
      </c>
      <c r="G450" s="30">
        <v>27884</v>
      </c>
      <c r="H450" s="30">
        <v>27884</v>
      </c>
      <c r="I450" s="155"/>
      <c r="J450" s="156"/>
      <c r="K450" s="74"/>
    </row>
    <row r="451" spans="1:11" ht="39" customHeight="1">
      <c r="A451" s="88" t="s">
        <v>176</v>
      </c>
      <c r="B451" s="88" t="s">
        <v>81</v>
      </c>
      <c r="C451" s="5"/>
      <c r="D451" s="4" t="s">
        <v>60</v>
      </c>
      <c r="E451" s="29">
        <v>31.65</v>
      </c>
      <c r="F451" s="30">
        <v>27377</v>
      </c>
      <c r="G451" s="30">
        <v>27884</v>
      </c>
      <c r="H451" s="30">
        <v>27884</v>
      </c>
      <c r="I451" s="155"/>
      <c r="J451" s="156"/>
      <c r="K451" s="74"/>
    </row>
    <row r="452" spans="1:11" ht="39" customHeight="1">
      <c r="A452" s="88" t="s">
        <v>68</v>
      </c>
      <c r="B452" s="88" t="s">
        <v>84</v>
      </c>
      <c r="C452" s="5"/>
      <c r="D452" s="4" t="s">
        <v>60</v>
      </c>
      <c r="E452" s="29">
        <v>31.65</v>
      </c>
      <c r="F452" s="30">
        <v>27377</v>
      </c>
      <c r="G452" s="30">
        <v>27884</v>
      </c>
      <c r="H452" s="30">
        <v>27884</v>
      </c>
      <c r="I452" s="155"/>
      <c r="J452" s="156"/>
      <c r="K452" s="74"/>
    </row>
    <row r="453" spans="1:11" ht="38.25" customHeight="1">
      <c r="A453" s="88" t="s">
        <v>69</v>
      </c>
      <c r="B453" s="88" t="s">
        <v>84</v>
      </c>
      <c r="C453" s="5"/>
      <c r="D453" s="4" t="s">
        <v>60</v>
      </c>
      <c r="E453" s="29">
        <v>31.65</v>
      </c>
      <c r="F453" s="30">
        <v>27377</v>
      </c>
      <c r="G453" s="30">
        <v>27884</v>
      </c>
      <c r="H453" s="30">
        <v>27884</v>
      </c>
      <c r="I453" s="155"/>
      <c r="J453" s="156"/>
      <c r="K453" s="74"/>
    </row>
    <row r="454" spans="1:11" ht="39" customHeight="1">
      <c r="A454" s="19" t="s">
        <v>70</v>
      </c>
      <c r="B454" s="88" t="s">
        <v>83</v>
      </c>
      <c r="C454" s="5"/>
      <c r="D454" s="4" t="s">
        <v>60</v>
      </c>
      <c r="E454" s="29">
        <v>55.32</v>
      </c>
      <c r="F454" s="30">
        <v>47852</v>
      </c>
      <c r="G454" s="30">
        <v>48737</v>
      </c>
      <c r="H454" s="30">
        <v>48737</v>
      </c>
      <c r="I454" s="155"/>
      <c r="J454" s="156"/>
      <c r="K454" s="74"/>
    </row>
    <row r="455" spans="1:11" ht="38.25" customHeight="1">
      <c r="A455" s="26" t="s">
        <v>71</v>
      </c>
      <c r="B455" s="88" t="s">
        <v>83</v>
      </c>
      <c r="C455" s="5"/>
      <c r="D455" s="4" t="s">
        <v>60</v>
      </c>
      <c r="E455" s="29">
        <v>66.38</v>
      </c>
      <c r="F455" s="30">
        <v>57419</v>
      </c>
      <c r="G455" s="30">
        <v>58481</v>
      </c>
      <c r="H455" s="30">
        <v>58481</v>
      </c>
      <c r="I455" s="155"/>
      <c r="J455" s="156"/>
      <c r="K455" s="74"/>
    </row>
    <row r="456" spans="1:11" ht="38.25" customHeight="1">
      <c r="A456" s="26" t="s">
        <v>76</v>
      </c>
      <c r="B456" s="88" t="s">
        <v>82</v>
      </c>
      <c r="C456" s="5"/>
      <c r="D456" s="4" t="s">
        <v>60</v>
      </c>
      <c r="E456" s="29">
        <v>102.92</v>
      </c>
      <c r="F456" s="30">
        <v>89026</v>
      </c>
      <c r="G456" s="30">
        <v>90673</v>
      </c>
      <c r="H456" s="30">
        <v>90673</v>
      </c>
      <c r="I456" s="155"/>
      <c r="J456" s="156"/>
      <c r="K456" s="74"/>
    </row>
    <row r="457" spans="1:11" ht="38.25" customHeight="1">
      <c r="A457" s="26" t="s">
        <v>72</v>
      </c>
      <c r="B457" s="88" t="s">
        <v>83</v>
      </c>
      <c r="C457" s="5"/>
      <c r="D457" s="4" t="s">
        <v>60</v>
      </c>
      <c r="E457" s="29">
        <v>82.98</v>
      </c>
      <c r="F457" s="30">
        <v>71778</v>
      </c>
      <c r="G457" s="30">
        <v>73105</v>
      </c>
      <c r="H457" s="30">
        <v>73105</v>
      </c>
      <c r="I457" s="155"/>
      <c r="J457" s="156"/>
      <c r="K457" s="74"/>
    </row>
    <row r="458" spans="1:11" ht="38.25" customHeight="1">
      <c r="A458" s="19" t="s">
        <v>77</v>
      </c>
      <c r="B458" s="88" t="s">
        <v>81</v>
      </c>
      <c r="C458" s="5"/>
      <c r="D458" s="4" t="s">
        <v>60</v>
      </c>
      <c r="E458" s="29">
        <v>39.11</v>
      </c>
      <c r="F458" s="30">
        <v>33830</v>
      </c>
      <c r="G458" s="30">
        <v>34456</v>
      </c>
      <c r="H458" s="30">
        <v>34456</v>
      </c>
      <c r="I458" s="155"/>
      <c r="J458" s="156"/>
      <c r="K458" s="74"/>
    </row>
    <row r="459" spans="1:11" ht="38.25" customHeight="1">
      <c r="A459" s="88" t="s">
        <v>73</v>
      </c>
      <c r="B459" s="88" t="s">
        <v>84</v>
      </c>
      <c r="C459" s="5"/>
      <c r="D459" s="4" t="s">
        <v>60</v>
      </c>
      <c r="E459" s="29">
        <v>31.65</v>
      </c>
      <c r="F459" s="30">
        <v>27377</v>
      </c>
      <c r="G459" s="30">
        <v>27884</v>
      </c>
      <c r="H459" s="30">
        <v>27884</v>
      </c>
      <c r="I459" s="155"/>
      <c r="J459" s="156"/>
      <c r="K459" s="74"/>
    </row>
    <row r="460" spans="1:11" ht="38.25" customHeight="1">
      <c r="A460" s="19" t="s">
        <v>78</v>
      </c>
      <c r="B460" s="88" t="s">
        <v>81</v>
      </c>
      <c r="C460" s="5"/>
      <c r="D460" s="4" t="s">
        <v>60</v>
      </c>
      <c r="E460" s="29">
        <v>61.75</v>
      </c>
      <c r="F460" s="30">
        <v>53414</v>
      </c>
      <c r="G460" s="30">
        <v>54402</v>
      </c>
      <c r="H460" s="30">
        <v>54402</v>
      </c>
      <c r="I460" s="155"/>
      <c r="J460" s="156"/>
      <c r="K460" s="74"/>
    </row>
    <row r="461" spans="1:11" ht="38.25" customHeight="1">
      <c r="A461" s="88" t="s">
        <v>74</v>
      </c>
      <c r="B461" s="88" t="s">
        <v>84</v>
      </c>
      <c r="C461" s="5"/>
      <c r="D461" s="4" t="s">
        <v>60</v>
      </c>
      <c r="E461" s="29">
        <v>47.42</v>
      </c>
      <c r="F461" s="30">
        <v>41018</v>
      </c>
      <c r="G461" s="30">
        <v>41777</v>
      </c>
      <c r="H461" s="30">
        <v>41777</v>
      </c>
      <c r="I461" s="155"/>
      <c r="J461" s="156"/>
      <c r="K461" s="74"/>
    </row>
    <row r="462" spans="1:11" ht="38.25" customHeight="1">
      <c r="A462" s="99"/>
      <c r="B462" s="88"/>
      <c r="C462" s="5"/>
      <c r="D462" s="4"/>
      <c r="E462" s="90"/>
      <c r="F462" s="30"/>
      <c r="G462" s="30"/>
      <c r="H462" s="30"/>
      <c r="I462" s="95"/>
      <c r="J462" s="96"/>
      <c r="K462" s="74"/>
    </row>
    <row r="463" spans="1:11" ht="26.25" customHeight="1">
      <c r="A463" s="103" t="s">
        <v>85</v>
      </c>
      <c r="B463" s="34"/>
      <c r="C463" s="41"/>
      <c r="D463" s="42"/>
      <c r="E463" s="49"/>
      <c r="F463" s="46"/>
      <c r="G463" s="46"/>
      <c r="H463" s="46"/>
      <c r="I463" s="47"/>
      <c r="J463" s="48"/>
      <c r="K463" s="87"/>
    </row>
    <row r="464" spans="1:11" ht="24">
      <c r="A464" s="8" t="s">
        <v>181</v>
      </c>
      <c r="B464" s="88" t="s">
        <v>86</v>
      </c>
      <c r="C464" s="5"/>
      <c r="D464" s="4" t="s">
        <v>50</v>
      </c>
      <c r="E464" s="9" t="s">
        <v>97</v>
      </c>
      <c r="F464" s="30">
        <v>0</v>
      </c>
      <c r="G464" s="30">
        <v>0</v>
      </c>
      <c r="H464" s="30">
        <v>0</v>
      </c>
      <c r="I464" s="95"/>
      <c r="J464" s="96"/>
      <c r="K464" s="74"/>
    </row>
    <row r="465" spans="1:11" ht="36">
      <c r="A465" s="8" t="s">
        <v>182</v>
      </c>
      <c r="B465" s="88" t="s">
        <v>87</v>
      </c>
      <c r="C465" s="5"/>
      <c r="D465" s="4" t="s">
        <v>50</v>
      </c>
      <c r="E465" s="9" t="s">
        <v>97</v>
      </c>
      <c r="F465" s="30">
        <v>0</v>
      </c>
      <c r="G465" s="30">
        <v>0</v>
      </c>
      <c r="H465" s="30">
        <v>0</v>
      </c>
      <c r="I465" s="95"/>
      <c r="J465" s="96"/>
      <c r="K465" s="74"/>
    </row>
    <row r="466" spans="1:11" ht="24">
      <c r="A466" s="8" t="s">
        <v>183</v>
      </c>
      <c r="B466" s="88" t="s">
        <v>88</v>
      </c>
      <c r="C466" s="5"/>
      <c r="D466" s="4" t="s">
        <v>50</v>
      </c>
      <c r="E466" s="9" t="s">
        <v>97</v>
      </c>
      <c r="F466" s="30">
        <v>0</v>
      </c>
      <c r="G466" s="30">
        <v>0</v>
      </c>
      <c r="H466" s="30">
        <v>0</v>
      </c>
      <c r="I466" s="95"/>
      <c r="J466" s="96"/>
      <c r="K466" s="74"/>
    </row>
    <row r="467" spans="1:11" ht="36">
      <c r="A467" s="8" t="s">
        <v>184</v>
      </c>
      <c r="B467" s="88" t="s">
        <v>89</v>
      </c>
      <c r="C467" s="5"/>
      <c r="D467" s="4" t="s">
        <v>50</v>
      </c>
      <c r="E467" s="9" t="s">
        <v>97</v>
      </c>
      <c r="F467" s="30">
        <v>0</v>
      </c>
      <c r="G467" s="30">
        <v>0</v>
      </c>
      <c r="H467" s="30">
        <v>0</v>
      </c>
      <c r="I467" s="95"/>
      <c r="J467" s="96"/>
      <c r="K467" s="74"/>
    </row>
    <row r="468" spans="1:11" ht="36">
      <c r="A468" s="8" t="s">
        <v>185</v>
      </c>
      <c r="B468" s="88" t="s">
        <v>90</v>
      </c>
      <c r="C468" s="5"/>
      <c r="D468" s="4" t="s">
        <v>50</v>
      </c>
      <c r="E468" s="9" t="s">
        <v>97</v>
      </c>
      <c r="F468" s="30">
        <v>0</v>
      </c>
      <c r="G468" s="30">
        <v>0</v>
      </c>
      <c r="H468" s="30">
        <v>0</v>
      </c>
      <c r="I468" s="95"/>
      <c r="J468" s="96"/>
      <c r="K468" s="74"/>
    </row>
    <row r="469" spans="1:11" ht="36">
      <c r="A469" s="26" t="s">
        <v>186</v>
      </c>
      <c r="B469" s="88" t="s">
        <v>91</v>
      </c>
      <c r="C469" s="5"/>
      <c r="D469" s="4" t="s">
        <v>50</v>
      </c>
      <c r="E469" s="9" t="s">
        <v>97</v>
      </c>
      <c r="F469" s="30">
        <v>0</v>
      </c>
      <c r="G469" s="30">
        <v>0</v>
      </c>
      <c r="H469" s="30">
        <v>0</v>
      </c>
      <c r="I469" s="95"/>
      <c r="J469" s="96"/>
      <c r="K469" s="74"/>
    </row>
    <row r="470" spans="1:11" ht="36">
      <c r="A470" s="26" t="s">
        <v>187</v>
      </c>
      <c r="B470" s="88" t="s">
        <v>92</v>
      </c>
      <c r="C470" s="5"/>
      <c r="D470" s="4" t="s">
        <v>50</v>
      </c>
      <c r="E470" s="9" t="s">
        <v>97</v>
      </c>
      <c r="F470" s="30">
        <v>0</v>
      </c>
      <c r="G470" s="30">
        <v>0</v>
      </c>
      <c r="H470" s="30">
        <v>0</v>
      </c>
      <c r="I470" s="95"/>
      <c r="J470" s="96"/>
      <c r="K470" s="74"/>
    </row>
    <row r="471" spans="1:11" ht="24">
      <c r="A471" s="26" t="s">
        <v>188</v>
      </c>
      <c r="B471" s="88" t="s">
        <v>93</v>
      </c>
      <c r="C471" s="5"/>
      <c r="D471" s="4" t="s">
        <v>50</v>
      </c>
      <c r="E471" s="9" t="s">
        <v>97</v>
      </c>
      <c r="F471" s="30">
        <v>0</v>
      </c>
      <c r="G471" s="30">
        <v>0</v>
      </c>
      <c r="H471" s="30">
        <v>0</v>
      </c>
      <c r="I471" s="95"/>
      <c r="J471" s="96"/>
      <c r="K471" s="74"/>
    </row>
    <row r="472" spans="1:11" ht="36">
      <c r="A472" s="26" t="s">
        <v>189</v>
      </c>
      <c r="B472" s="88" t="s">
        <v>94</v>
      </c>
      <c r="C472" s="5"/>
      <c r="D472" s="4" t="s">
        <v>50</v>
      </c>
      <c r="E472" s="9" t="s">
        <v>97</v>
      </c>
      <c r="F472" s="30">
        <v>0</v>
      </c>
      <c r="G472" s="30">
        <v>0</v>
      </c>
      <c r="H472" s="30">
        <v>0</v>
      </c>
      <c r="I472" s="95"/>
      <c r="J472" s="96"/>
      <c r="K472" s="74"/>
    </row>
    <row r="473" spans="1:11" ht="36">
      <c r="A473" s="26" t="s">
        <v>190</v>
      </c>
      <c r="B473" s="88" t="s">
        <v>95</v>
      </c>
      <c r="C473" s="5"/>
      <c r="D473" s="4" t="s">
        <v>50</v>
      </c>
      <c r="E473" s="9" t="s">
        <v>97</v>
      </c>
      <c r="F473" s="30">
        <v>0</v>
      </c>
      <c r="G473" s="30">
        <v>0</v>
      </c>
      <c r="H473" s="30">
        <v>0</v>
      </c>
      <c r="I473" s="95"/>
      <c r="J473" s="96"/>
      <c r="K473" s="74"/>
    </row>
    <row r="474" spans="1:11" ht="15" customHeight="1">
      <c r="A474" s="31"/>
      <c r="B474" s="34"/>
      <c r="C474" s="41" t="s">
        <v>23</v>
      </c>
      <c r="D474" s="42" t="s">
        <v>24</v>
      </c>
      <c r="E474" s="42"/>
      <c r="F474" s="46"/>
      <c r="G474" s="46"/>
      <c r="H474" s="46"/>
      <c r="I474" s="47"/>
      <c r="J474" s="48"/>
      <c r="K474" s="87"/>
    </row>
    <row r="475" spans="1:11" ht="36">
      <c r="A475" s="103" t="s">
        <v>80</v>
      </c>
      <c r="B475" s="34"/>
      <c r="C475" s="41"/>
      <c r="D475" s="42"/>
      <c r="E475" s="49"/>
      <c r="F475" s="46"/>
      <c r="G475" s="46"/>
      <c r="H475" s="46"/>
      <c r="I475" s="47"/>
      <c r="J475" s="48"/>
      <c r="K475" s="87"/>
    </row>
    <row r="476" spans="1:11" ht="26.25" customHeight="1">
      <c r="A476" s="88" t="s">
        <v>75</v>
      </c>
      <c r="B476" s="88" t="s">
        <v>81</v>
      </c>
      <c r="C476" s="5"/>
      <c r="D476" s="4" t="s">
        <v>52</v>
      </c>
      <c r="E476" s="167" t="s">
        <v>51</v>
      </c>
      <c r="F476" s="30">
        <v>4105</v>
      </c>
      <c r="G476" s="30">
        <v>4105</v>
      </c>
      <c r="H476" s="30">
        <v>4105</v>
      </c>
      <c r="I476" s="155"/>
      <c r="J476" s="156"/>
      <c r="K476" s="74"/>
    </row>
    <row r="477" spans="1:11" ht="27" customHeight="1">
      <c r="A477" s="88" t="s">
        <v>67</v>
      </c>
      <c r="B477" s="88" t="s">
        <v>84</v>
      </c>
      <c r="C477" s="5"/>
      <c r="D477" s="4" t="s">
        <v>52</v>
      </c>
      <c r="E477" s="168"/>
      <c r="F477" s="30">
        <v>4105</v>
      </c>
      <c r="G477" s="30">
        <v>4105</v>
      </c>
      <c r="H477" s="30">
        <v>4105</v>
      </c>
      <c r="I477" s="155"/>
      <c r="J477" s="156"/>
      <c r="K477" s="74"/>
    </row>
    <row r="478" spans="1:11" ht="24.75" customHeight="1">
      <c r="A478" s="88" t="s">
        <v>176</v>
      </c>
      <c r="B478" s="88" t="s">
        <v>81</v>
      </c>
      <c r="C478" s="5"/>
      <c r="D478" s="4" t="s">
        <v>52</v>
      </c>
      <c r="E478" s="168"/>
      <c r="F478" s="30">
        <v>4105</v>
      </c>
      <c r="G478" s="30">
        <v>4105</v>
      </c>
      <c r="H478" s="30">
        <v>4105</v>
      </c>
      <c r="I478" s="155"/>
      <c r="J478" s="156"/>
      <c r="K478" s="74"/>
    </row>
    <row r="479" spans="1:11" ht="27.75" customHeight="1">
      <c r="A479" s="88" t="s">
        <v>68</v>
      </c>
      <c r="B479" s="88" t="s">
        <v>84</v>
      </c>
      <c r="C479" s="5"/>
      <c r="D479" s="4" t="s">
        <v>52</v>
      </c>
      <c r="E479" s="168"/>
      <c r="F479" s="30">
        <v>4105</v>
      </c>
      <c r="G479" s="30">
        <v>4105</v>
      </c>
      <c r="H479" s="30">
        <v>4105</v>
      </c>
      <c r="I479" s="155"/>
      <c r="J479" s="156"/>
      <c r="K479" s="74"/>
    </row>
    <row r="480" spans="1:11" ht="27" customHeight="1">
      <c r="A480" s="88" t="s">
        <v>69</v>
      </c>
      <c r="B480" s="88" t="s">
        <v>84</v>
      </c>
      <c r="C480" s="5"/>
      <c r="D480" s="4" t="s">
        <v>52</v>
      </c>
      <c r="E480" s="168"/>
      <c r="F480" s="30">
        <v>4105</v>
      </c>
      <c r="G480" s="30">
        <v>4105</v>
      </c>
      <c r="H480" s="30">
        <v>4105</v>
      </c>
      <c r="I480" s="155"/>
      <c r="J480" s="156"/>
      <c r="K480" s="74"/>
    </row>
    <row r="481" spans="1:11" ht="24.75" customHeight="1">
      <c r="A481" s="19" t="s">
        <v>70</v>
      </c>
      <c r="B481" s="88" t="s">
        <v>83</v>
      </c>
      <c r="C481" s="5"/>
      <c r="D481" s="4" t="s">
        <v>52</v>
      </c>
      <c r="E481" s="168"/>
      <c r="F481" s="30">
        <v>4105</v>
      </c>
      <c r="G481" s="30">
        <v>4105</v>
      </c>
      <c r="H481" s="30">
        <v>4105</v>
      </c>
      <c r="I481" s="155"/>
      <c r="J481" s="156"/>
      <c r="K481" s="74"/>
    </row>
    <row r="482" spans="1:11" ht="26.25" customHeight="1">
      <c r="A482" s="26" t="s">
        <v>71</v>
      </c>
      <c r="B482" s="88" t="s">
        <v>83</v>
      </c>
      <c r="C482" s="5"/>
      <c r="D482" s="4" t="s">
        <v>52</v>
      </c>
      <c r="E482" s="168"/>
      <c r="F482" s="30">
        <v>4105</v>
      </c>
      <c r="G482" s="30">
        <v>4105</v>
      </c>
      <c r="H482" s="30">
        <v>4105</v>
      </c>
      <c r="I482" s="155"/>
      <c r="J482" s="156"/>
      <c r="K482" s="74"/>
    </row>
    <row r="483" spans="1:11" ht="26.25" customHeight="1">
      <c r="A483" s="26" t="s">
        <v>76</v>
      </c>
      <c r="B483" s="88" t="s">
        <v>82</v>
      </c>
      <c r="C483" s="5"/>
      <c r="D483" s="4" t="s">
        <v>52</v>
      </c>
      <c r="E483" s="168"/>
      <c r="F483" s="30">
        <v>4105</v>
      </c>
      <c r="G483" s="30">
        <v>4105</v>
      </c>
      <c r="H483" s="30">
        <v>4105</v>
      </c>
      <c r="I483" s="155"/>
      <c r="J483" s="156"/>
      <c r="K483" s="74"/>
    </row>
    <row r="484" spans="1:11" ht="26.25" customHeight="1">
      <c r="A484" s="26" t="s">
        <v>72</v>
      </c>
      <c r="B484" s="88" t="s">
        <v>83</v>
      </c>
      <c r="C484" s="5"/>
      <c r="D484" s="4" t="s">
        <v>52</v>
      </c>
      <c r="E484" s="168"/>
      <c r="F484" s="30">
        <v>4105</v>
      </c>
      <c r="G484" s="30">
        <v>4105</v>
      </c>
      <c r="H484" s="30">
        <v>4105</v>
      </c>
      <c r="I484" s="155"/>
      <c r="J484" s="156"/>
      <c r="K484" s="74"/>
    </row>
    <row r="485" spans="1:11" ht="26.25" customHeight="1">
      <c r="A485" s="19" t="s">
        <v>77</v>
      </c>
      <c r="B485" s="88" t="s">
        <v>81</v>
      </c>
      <c r="C485" s="5"/>
      <c r="D485" s="4" t="s">
        <v>52</v>
      </c>
      <c r="E485" s="168"/>
      <c r="F485" s="30">
        <v>4105</v>
      </c>
      <c r="G485" s="30">
        <v>4105</v>
      </c>
      <c r="H485" s="30">
        <v>4105</v>
      </c>
      <c r="I485" s="155"/>
      <c r="J485" s="156"/>
      <c r="K485" s="74"/>
    </row>
    <row r="486" spans="1:11" ht="26.25" customHeight="1">
      <c r="A486" s="88" t="s">
        <v>73</v>
      </c>
      <c r="B486" s="88" t="s">
        <v>84</v>
      </c>
      <c r="C486" s="5"/>
      <c r="D486" s="4" t="s">
        <v>52</v>
      </c>
      <c r="E486" s="168"/>
      <c r="F486" s="30">
        <v>4105</v>
      </c>
      <c r="G486" s="30">
        <v>4105</v>
      </c>
      <c r="H486" s="30">
        <v>4105</v>
      </c>
      <c r="I486" s="155"/>
      <c r="J486" s="156"/>
      <c r="K486" s="74"/>
    </row>
    <row r="487" spans="1:11" ht="26.25" customHeight="1">
      <c r="A487" s="19" t="s">
        <v>78</v>
      </c>
      <c r="B487" s="88" t="s">
        <v>81</v>
      </c>
      <c r="C487" s="5"/>
      <c r="D487" s="4" t="s">
        <v>52</v>
      </c>
      <c r="E487" s="168"/>
      <c r="F487" s="30">
        <v>4105</v>
      </c>
      <c r="G487" s="30">
        <v>4105</v>
      </c>
      <c r="H487" s="30">
        <v>4105</v>
      </c>
      <c r="I487" s="155"/>
      <c r="J487" s="156"/>
      <c r="K487" s="74"/>
    </row>
    <row r="488" spans="1:11" ht="26.25" customHeight="1">
      <c r="A488" s="88" t="s">
        <v>74</v>
      </c>
      <c r="B488" s="88" t="s">
        <v>84</v>
      </c>
      <c r="C488" s="5"/>
      <c r="D488" s="4" t="s">
        <v>52</v>
      </c>
      <c r="E488" s="168"/>
      <c r="F488" s="30">
        <v>4105</v>
      </c>
      <c r="G488" s="30">
        <v>4105</v>
      </c>
      <c r="H488" s="30">
        <v>4105</v>
      </c>
      <c r="I488" s="155"/>
      <c r="J488" s="156"/>
      <c r="K488" s="74"/>
    </row>
    <row r="489" spans="1:11" ht="26.25" customHeight="1">
      <c r="A489" s="99"/>
      <c r="B489" s="88"/>
      <c r="C489" s="5"/>
      <c r="D489" s="4"/>
      <c r="E489" s="169"/>
      <c r="F489" s="30"/>
      <c r="G489" s="30"/>
      <c r="H489" s="30"/>
      <c r="I489" s="95"/>
      <c r="J489" s="96"/>
      <c r="K489" s="74"/>
    </row>
    <row r="490" spans="1:11" ht="26.25" customHeight="1">
      <c r="A490" s="103" t="s">
        <v>85</v>
      </c>
      <c r="B490" s="34"/>
      <c r="C490" s="41"/>
      <c r="D490" s="42"/>
      <c r="E490" s="42"/>
      <c r="F490" s="46"/>
      <c r="G490" s="46"/>
      <c r="H490" s="46"/>
      <c r="I490" s="47"/>
      <c r="J490" s="48"/>
      <c r="K490" s="87"/>
    </row>
    <row r="491" spans="1:11" ht="24">
      <c r="A491" s="8" t="s">
        <v>181</v>
      </c>
      <c r="B491" s="88" t="s">
        <v>86</v>
      </c>
      <c r="C491" s="5"/>
      <c r="D491" s="4" t="s">
        <v>50</v>
      </c>
      <c r="E491" s="9" t="s">
        <v>97</v>
      </c>
      <c r="F491" s="30">
        <v>0</v>
      </c>
      <c r="G491" s="30">
        <v>0</v>
      </c>
      <c r="H491" s="30">
        <v>0</v>
      </c>
      <c r="I491" s="95"/>
      <c r="J491" s="96"/>
      <c r="K491" s="74"/>
    </row>
    <row r="492" spans="1:11" ht="36">
      <c r="A492" s="8" t="s">
        <v>182</v>
      </c>
      <c r="B492" s="88" t="s">
        <v>87</v>
      </c>
      <c r="C492" s="5"/>
      <c r="D492" s="4" t="s">
        <v>50</v>
      </c>
      <c r="E492" s="9" t="s">
        <v>97</v>
      </c>
      <c r="F492" s="30">
        <v>0</v>
      </c>
      <c r="G492" s="30">
        <v>0</v>
      </c>
      <c r="H492" s="30">
        <v>0</v>
      </c>
      <c r="I492" s="95"/>
      <c r="J492" s="96"/>
      <c r="K492" s="74"/>
    </row>
    <row r="493" spans="1:11" ht="24">
      <c r="A493" s="8" t="s">
        <v>183</v>
      </c>
      <c r="B493" s="88" t="s">
        <v>88</v>
      </c>
      <c r="C493" s="5"/>
      <c r="D493" s="4" t="s">
        <v>50</v>
      </c>
      <c r="E493" s="9" t="s">
        <v>97</v>
      </c>
      <c r="F493" s="30">
        <v>0</v>
      </c>
      <c r="G493" s="30">
        <v>0</v>
      </c>
      <c r="H493" s="30">
        <v>0</v>
      </c>
      <c r="I493" s="95"/>
      <c r="J493" s="96"/>
      <c r="K493" s="74"/>
    </row>
    <row r="494" spans="1:11" ht="36">
      <c r="A494" s="8" t="s">
        <v>184</v>
      </c>
      <c r="B494" s="88" t="s">
        <v>89</v>
      </c>
      <c r="C494" s="5"/>
      <c r="D494" s="4" t="s">
        <v>50</v>
      </c>
      <c r="E494" s="9" t="s">
        <v>97</v>
      </c>
      <c r="F494" s="30">
        <v>0</v>
      </c>
      <c r="G494" s="30">
        <v>0</v>
      </c>
      <c r="H494" s="30">
        <v>0</v>
      </c>
      <c r="I494" s="95"/>
      <c r="J494" s="96"/>
      <c r="K494" s="74"/>
    </row>
    <row r="495" spans="1:11" ht="36">
      <c r="A495" s="8" t="s">
        <v>185</v>
      </c>
      <c r="B495" s="88" t="s">
        <v>90</v>
      </c>
      <c r="C495" s="5"/>
      <c r="D495" s="4" t="s">
        <v>50</v>
      </c>
      <c r="E495" s="9" t="s">
        <v>97</v>
      </c>
      <c r="F495" s="30">
        <v>0</v>
      </c>
      <c r="G495" s="30">
        <v>0</v>
      </c>
      <c r="H495" s="30">
        <v>0</v>
      </c>
      <c r="I495" s="95"/>
      <c r="J495" s="96"/>
      <c r="K495" s="74"/>
    </row>
    <row r="496" spans="1:11" ht="36">
      <c r="A496" s="26" t="s">
        <v>186</v>
      </c>
      <c r="B496" s="88" t="s">
        <v>91</v>
      </c>
      <c r="C496" s="5"/>
      <c r="D496" s="4" t="s">
        <v>50</v>
      </c>
      <c r="E496" s="9" t="s">
        <v>97</v>
      </c>
      <c r="F496" s="30">
        <v>0</v>
      </c>
      <c r="G496" s="30">
        <v>0</v>
      </c>
      <c r="H496" s="30">
        <v>0</v>
      </c>
      <c r="I496" s="95"/>
      <c r="J496" s="96"/>
      <c r="K496" s="74"/>
    </row>
    <row r="497" spans="1:11" ht="36">
      <c r="A497" s="26" t="s">
        <v>187</v>
      </c>
      <c r="B497" s="88" t="s">
        <v>92</v>
      </c>
      <c r="C497" s="5"/>
      <c r="D497" s="4" t="s">
        <v>50</v>
      </c>
      <c r="E497" s="9" t="s">
        <v>97</v>
      </c>
      <c r="F497" s="30">
        <v>0</v>
      </c>
      <c r="G497" s="30">
        <v>0</v>
      </c>
      <c r="H497" s="30">
        <v>0</v>
      </c>
      <c r="I497" s="95"/>
      <c r="J497" s="96"/>
      <c r="K497" s="74"/>
    </row>
    <row r="498" spans="1:11" ht="24">
      <c r="A498" s="26" t="s">
        <v>188</v>
      </c>
      <c r="B498" s="88" t="s">
        <v>93</v>
      </c>
      <c r="C498" s="5"/>
      <c r="D498" s="4" t="s">
        <v>50</v>
      </c>
      <c r="E498" s="9" t="s">
        <v>97</v>
      </c>
      <c r="F498" s="30">
        <v>0</v>
      </c>
      <c r="G498" s="30">
        <v>0</v>
      </c>
      <c r="H498" s="30">
        <v>0</v>
      </c>
      <c r="I498" s="95"/>
      <c r="J498" s="96"/>
      <c r="K498" s="74"/>
    </row>
    <row r="499" spans="1:11" ht="36">
      <c r="A499" s="26" t="s">
        <v>189</v>
      </c>
      <c r="B499" s="88" t="s">
        <v>94</v>
      </c>
      <c r="C499" s="5"/>
      <c r="D499" s="4" t="s">
        <v>50</v>
      </c>
      <c r="E499" s="9" t="s">
        <v>97</v>
      </c>
      <c r="F499" s="30">
        <v>0</v>
      </c>
      <c r="G499" s="30">
        <v>0</v>
      </c>
      <c r="H499" s="30">
        <v>0</v>
      </c>
      <c r="I499" s="95"/>
      <c r="J499" s="96"/>
      <c r="K499" s="74"/>
    </row>
    <row r="500" spans="1:11" ht="36">
      <c r="A500" s="26" t="s">
        <v>190</v>
      </c>
      <c r="B500" s="88" t="s">
        <v>95</v>
      </c>
      <c r="C500" s="5"/>
      <c r="D500" s="4" t="s">
        <v>50</v>
      </c>
      <c r="E500" s="9" t="s">
        <v>97</v>
      </c>
      <c r="F500" s="30">
        <v>0</v>
      </c>
      <c r="G500" s="30">
        <v>0</v>
      </c>
      <c r="H500" s="30">
        <v>0</v>
      </c>
      <c r="I500" s="95"/>
      <c r="J500" s="96"/>
      <c r="K500" s="74"/>
    </row>
    <row r="501" spans="1:11">
      <c r="A501" s="7"/>
      <c r="B501" s="89"/>
      <c r="C501" s="10" t="s">
        <v>101</v>
      </c>
      <c r="D501" s="11" t="s">
        <v>33</v>
      </c>
      <c r="E501" s="7"/>
      <c r="F501" s="21"/>
      <c r="G501" s="21"/>
      <c r="H501" s="21"/>
      <c r="I501" s="27"/>
      <c r="J501" s="28"/>
      <c r="K501" s="75"/>
    </row>
    <row r="502" spans="1:11" ht="36">
      <c r="A502" s="16" t="s">
        <v>80</v>
      </c>
      <c r="B502" s="88"/>
      <c r="C502" s="17" t="s">
        <v>3</v>
      </c>
      <c r="D502" s="50"/>
      <c r="E502" s="8"/>
      <c r="F502" s="51"/>
      <c r="G502" s="51"/>
      <c r="H502" s="51"/>
      <c r="I502" s="107"/>
      <c r="J502" s="108"/>
      <c r="K502" s="75" t="s">
        <v>207</v>
      </c>
    </row>
    <row r="503" spans="1:11" ht="36">
      <c r="A503" s="89" t="s">
        <v>75</v>
      </c>
      <c r="B503" s="89" t="s">
        <v>81</v>
      </c>
      <c r="C503" s="10"/>
      <c r="D503" s="11"/>
      <c r="E503" s="11"/>
      <c r="F503" s="52">
        <f t="shared" ref="F503:H516" si="8">F17+F152</f>
        <v>99176.51</v>
      </c>
      <c r="G503" s="52">
        <f t="shared" si="8"/>
        <v>101942.51</v>
      </c>
      <c r="H503" s="52">
        <f t="shared" si="8"/>
        <v>101942.51</v>
      </c>
      <c r="I503" s="53"/>
      <c r="J503" s="54"/>
      <c r="K503" s="87"/>
    </row>
    <row r="504" spans="1:11" ht="36">
      <c r="A504" s="89" t="s">
        <v>67</v>
      </c>
      <c r="B504" s="89" t="s">
        <v>84</v>
      </c>
      <c r="C504" s="10"/>
      <c r="D504" s="11"/>
      <c r="E504" s="11"/>
      <c r="F504" s="52">
        <f t="shared" si="8"/>
        <v>86404.69</v>
      </c>
      <c r="G504" s="52">
        <f t="shared" si="8"/>
        <v>88789.69</v>
      </c>
      <c r="H504" s="52">
        <f t="shared" si="8"/>
        <v>88789.69</v>
      </c>
      <c r="I504" s="53"/>
      <c r="J504" s="54"/>
      <c r="K504" s="87"/>
    </row>
    <row r="505" spans="1:11" ht="48">
      <c r="A505" s="89" t="s">
        <v>176</v>
      </c>
      <c r="B505" s="89" t="s">
        <v>81</v>
      </c>
      <c r="C505" s="10"/>
      <c r="D505" s="11"/>
      <c r="E505" s="11"/>
      <c r="F505" s="52">
        <f t="shared" si="8"/>
        <v>104924.95</v>
      </c>
      <c r="G505" s="52">
        <f t="shared" si="8"/>
        <v>108059.95</v>
      </c>
      <c r="H505" s="52">
        <f t="shared" si="8"/>
        <v>108059.95</v>
      </c>
      <c r="I505" s="53"/>
      <c r="J505" s="54"/>
      <c r="K505" s="87"/>
    </row>
    <row r="506" spans="1:11" ht="48">
      <c r="A506" s="89" t="s">
        <v>68</v>
      </c>
      <c r="B506" s="89" t="s">
        <v>84</v>
      </c>
      <c r="C506" s="10"/>
      <c r="D506" s="11"/>
      <c r="E506" s="11"/>
      <c r="F506" s="52">
        <f t="shared" si="8"/>
        <v>86402.63</v>
      </c>
      <c r="G506" s="52">
        <f t="shared" si="8"/>
        <v>88787.63</v>
      </c>
      <c r="H506" s="52">
        <f t="shared" si="8"/>
        <v>88787.63</v>
      </c>
      <c r="I506" s="53"/>
      <c r="J506" s="54"/>
      <c r="K506" s="87"/>
    </row>
    <row r="507" spans="1:11" ht="48">
      <c r="A507" s="89" t="s">
        <v>69</v>
      </c>
      <c r="B507" s="89" t="s">
        <v>84</v>
      </c>
      <c r="C507" s="10"/>
      <c r="D507" s="11"/>
      <c r="E507" s="11"/>
      <c r="F507" s="52">
        <f t="shared" si="8"/>
        <v>86406.02</v>
      </c>
      <c r="G507" s="52">
        <f t="shared" si="8"/>
        <v>88791.02</v>
      </c>
      <c r="H507" s="52">
        <f t="shared" si="8"/>
        <v>88791.02</v>
      </c>
      <c r="I507" s="53"/>
      <c r="J507" s="54"/>
      <c r="K507" s="87"/>
    </row>
    <row r="508" spans="1:11" ht="48">
      <c r="A508" s="20" t="s">
        <v>70</v>
      </c>
      <c r="B508" s="89" t="s">
        <v>83</v>
      </c>
      <c r="C508" s="10"/>
      <c r="D508" s="11"/>
      <c r="E508" s="11"/>
      <c r="F508" s="52">
        <f t="shared" si="8"/>
        <v>121726</v>
      </c>
      <c r="G508" s="52">
        <f t="shared" si="8"/>
        <v>125919</v>
      </c>
      <c r="H508" s="52">
        <f t="shared" si="8"/>
        <v>125919</v>
      </c>
      <c r="I508" s="53"/>
      <c r="J508" s="54"/>
      <c r="K508" s="87"/>
    </row>
    <row r="509" spans="1:11" ht="96">
      <c r="A509" s="55" t="s">
        <v>71</v>
      </c>
      <c r="B509" s="89" t="s">
        <v>83</v>
      </c>
      <c r="C509" s="10"/>
      <c r="D509" s="11"/>
      <c r="E509" s="11"/>
      <c r="F509" s="52">
        <f t="shared" si="8"/>
        <v>186999.71</v>
      </c>
      <c r="G509" s="52">
        <f t="shared" si="8"/>
        <v>192832.71</v>
      </c>
      <c r="H509" s="52">
        <f t="shared" si="8"/>
        <v>192832.71</v>
      </c>
      <c r="I509" s="53"/>
      <c r="J509" s="54"/>
      <c r="K509" s="87"/>
    </row>
    <row r="510" spans="1:11" ht="96">
      <c r="A510" s="55" t="s">
        <v>76</v>
      </c>
      <c r="B510" s="89" t="s">
        <v>82</v>
      </c>
      <c r="C510" s="10"/>
      <c r="D510" s="11"/>
      <c r="E510" s="11"/>
      <c r="F510" s="52">
        <f t="shared" si="8"/>
        <v>357317.66</v>
      </c>
      <c r="G510" s="52">
        <f t="shared" si="8"/>
        <v>369425.66</v>
      </c>
      <c r="H510" s="52">
        <f t="shared" si="8"/>
        <v>369425.66</v>
      </c>
      <c r="I510" s="53"/>
      <c r="J510" s="54"/>
      <c r="K510" s="87"/>
    </row>
    <row r="511" spans="1:11" ht="96">
      <c r="A511" s="55" t="s">
        <v>72</v>
      </c>
      <c r="B511" s="89" t="s">
        <v>83</v>
      </c>
      <c r="C511" s="10"/>
      <c r="D511" s="11"/>
      <c r="E511" s="11"/>
      <c r="F511" s="52">
        <f t="shared" si="8"/>
        <v>307873.7</v>
      </c>
      <c r="G511" s="52">
        <f t="shared" si="8"/>
        <v>318332.7</v>
      </c>
      <c r="H511" s="52">
        <f t="shared" si="8"/>
        <v>318332.7</v>
      </c>
      <c r="I511" s="53"/>
      <c r="J511" s="54"/>
      <c r="K511" s="87"/>
    </row>
    <row r="512" spans="1:11" ht="24">
      <c r="A512" s="20" t="s">
        <v>77</v>
      </c>
      <c r="B512" s="89" t="s">
        <v>81</v>
      </c>
      <c r="C512" s="10"/>
      <c r="D512" s="11"/>
      <c r="E512" s="11"/>
      <c r="F512" s="52">
        <f t="shared" si="8"/>
        <v>109344</v>
      </c>
      <c r="G512" s="52">
        <f t="shared" si="8"/>
        <v>112837</v>
      </c>
      <c r="H512" s="52">
        <f t="shared" si="8"/>
        <v>112837</v>
      </c>
      <c r="I512" s="53"/>
      <c r="J512" s="54"/>
      <c r="K512" s="87"/>
    </row>
    <row r="513" spans="1:11" ht="24">
      <c r="A513" s="89" t="s">
        <v>73</v>
      </c>
      <c r="B513" s="89" t="s">
        <v>84</v>
      </c>
      <c r="C513" s="10"/>
      <c r="D513" s="11"/>
      <c r="E513" s="11"/>
      <c r="F513" s="52">
        <f t="shared" si="8"/>
        <v>101884.73</v>
      </c>
      <c r="G513" s="52">
        <f t="shared" si="8"/>
        <v>104902.73</v>
      </c>
      <c r="H513" s="52">
        <f t="shared" si="8"/>
        <v>104902.73</v>
      </c>
      <c r="I513" s="53"/>
      <c r="J513" s="54"/>
      <c r="K513" s="87"/>
    </row>
    <row r="514" spans="1:11" ht="24">
      <c r="A514" s="20" t="s">
        <v>78</v>
      </c>
      <c r="B514" s="89" t="s">
        <v>81</v>
      </c>
      <c r="C514" s="10"/>
      <c r="D514" s="11"/>
      <c r="E514" s="11"/>
      <c r="F514" s="52">
        <f t="shared" si="8"/>
        <v>119073</v>
      </c>
      <c r="G514" s="52">
        <f t="shared" si="8"/>
        <v>122522</v>
      </c>
      <c r="H514" s="52">
        <f t="shared" si="8"/>
        <v>122522</v>
      </c>
      <c r="I514" s="53"/>
      <c r="J514" s="54"/>
      <c r="K514" s="87"/>
    </row>
    <row r="515" spans="1:11" ht="24">
      <c r="A515" s="89" t="s">
        <v>74</v>
      </c>
      <c r="B515" s="89" t="s">
        <v>84</v>
      </c>
      <c r="C515" s="10"/>
      <c r="D515" s="11"/>
      <c r="E515" s="11"/>
      <c r="F515" s="52">
        <f t="shared" si="8"/>
        <v>106994.94</v>
      </c>
      <c r="G515" s="52">
        <f t="shared" si="8"/>
        <v>109911.94</v>
      </c>
      <c r="H515" s="52">
        <f t="shared" si="8"/>
        <v>109911.94</v>
      </c>
      <c r="I515" s="53"/>
      <c r="J515" s="54"/>
      <c r="K515" s="87"/>
    </row>
    <row r="516" spans="1:11">
      <c r="A516" s="91"/>
      <c r="B516" s="89"/>
      <c r="C516" s="10"/>
      <c r="D516" s="11"/>
      <c r="E516" s="11"/>
      <c r="F516" s="52">
        <f t="shared" si="8"/>
        <v>0</v>
      </c>
      <c r="G516" s="52">
        <f t="shared" si="8"/>
        <v>0</v>
      </c>
      <c r="H516" s="52">
        <f t="shared" si="8"/>
        <v>0</v>
      </c>
      <c r="I516" s="53"/>
      <c r="J516" s="54"/>
      <c r="K516" s="87"/>
    </row>
    <row r="517" spans="1:11">
      <c r="A517" s="16" t="s">
        <v>85</v>
      </c>
      <c r="B517" s="88"/>
      <c r="C517" s="17" t="s">
        <v>4</v>
      </c>
      <c r="D517" s="50"/>
      <c r="E517" s="8"/>
      <c r="F517" s="51"/>
      <c r="G517" s="51"/>
      <c r="H517" s="51"/>
      <c r="I517" s="107"/>
      <c r="J517" s="108"/>
      <c r="K517" s="75" t="s">
        <v>192</v>
      </c>
    </row>
    <row r="518" spans="1:11" ht="24">
      <c r="A518" s="7" t="s">
        <v>181</v>
      </c>
      <c r="B518" s="89" t="s">
        <v>86</v>
      </c>
      <c r="C518" s="10"/>
      <c r="D518" s="11"/>
      <c r="E518" s="11"/>
      <c r="F518" s="52">
        <f t="shared" ref="F518:H527" si="9">F32+F167</f>
        <v>17853.66</v>
      </c>
      <c r="G518" s="52">
        <f t="shared" si="9"/>
        <v>17853.66</v>
      </c>
      <c r="H518" s="52">
        <f t="shared" si="9"/>
        <v>17853.66</v>
      </c>
      <c r="I518" s="53"/>
      <c r="J518" s="54"/>
      <c r="K518" s="87"/>
    </row>
    <row r="519" spans="1:11" ht="36">
      <c r="A519" s="7" t="s">
        <v>182</v>
      </c>
      <c r="B519" s="89" t="s">
        <v>87</v>
      </c>
      <c r="C519" s="10"/>
      <c r="D519" s="11"/>
      <c r="E519" s="11"/>
      <c r="F519" s="52">
        <f t="shared" si="9"/>
        <v>17853.66</v>
      </c>
      <c r="G519" s="52">
        <f t="shared" si="9"/>
        <v>17853.66</v>
      </c>
      <c r="H519" s="52">
        <f t="shared" si="9"/>
        <v>17853.66</v>
      </c>
      <c r="I519" s="53"/>
      <c r="J519" s="54"/>
      <c r="K519" s="87"/>
    </row>
    <row r="520" spans="1:11" ht="24">
      <c r="A520" s="7" t="s">
        <v>183</v>
      </c>
      <c r="B520" s="89" t="s">
        <v>88</v>
      </c>
      <c r="C520" s="10"/>
      <c r="D520" s="11"/>
      <c r="E520" s="11"/>
      <c r="F520" s="52">
        <f t="shared" si="9"/>
        <v>17853.66</v>
      </c>
      <c r="G520" s="52">
        <f t="shared" si="9"/>
        <v>17853.66</v>
      </c>
      <c r="H520" s="52">
        <f t="shared" si="9"/>
        <v>17853.66</v>
      </c>
      <c r="I520" s="53"/>
      <c r="J520" s="54"/>
      <c r="K520" s="87"/>
    </row>
    <row r="521" spans="1:11" ht="36">
      <c r="A521" s="7" t="s">
        <v>184</v>
      </c>
      <c r="B521" s="89" t="s">
        <v>89</v>
      </c>
      <c r="C521" s="10"/>
      <c r="D521" s="11"/>
      <c r="E521" s="11"/>
      <c r="F521" s="52">
        <f t="shared" si="9"/>
        <v>10890.73</v>
      </c>
      <c r="G521" s="52">
        <f t="shared" si="9"/>
        <v>10890.73</v>
      </c>
      <c r="H521" s="52">
        <f t="shared" si="9"/>
        <v>10890.73</v>
      </c>
      <c r="I521" s="53"/>
      <c r="J521" s="54"/>
      <c r="K521" s="87"/>
    </row>
    <row r="522" spans="1:11" ht="36">
      <c r="A522" s="7" t="s">
        <v>185</v>
      </c>
      <c r="B522" s="89" t="s">
        <v>90</v>
      </c>
      <c r="C522" s="10"/>
      <c r="D522" s="11"/>
      <c r="E522" s="11"/>
      <c r="F522" s="52">
        <f t="shared" si="9"/>
        <v>3927.8</v>
      </c>
      <c r="G522" s="52">
        <f t="shared" si="9"/>
        <v>3927.8</v>
      </c>
      <c r="H522" s="52">
        <f t="shared" si="9"/>
        <v>3927.8</v>
      </c>
      <c r="I522" s="53"/>
      <c r="J522" s="54"/>
      <c r="K522" s="87"/>
    </row>
    <row r="523" spans="1:11" ht="36">
      <c r="A523" s="55" t="s">
        <v>186</v>
      </c>
      <c r="B523" s="89" t="s">
        <v>91</v>
      </c>
      <c r="C523" s="10"/>
      <c r="D523" s="11"/>
      <c r="E523" s="11"/>
      <c r="F523" s="52">
        <f t="shared" si="9"/>
        <v>21370.45</v>
      </c>
      <c r="G523" s="52">
        <f t="shared" si="9"/>
        <v>21370.45</v>
      </c>
      <c r="H523" s="52">
        <f t="shared" si="9"/>
        <v>21370.45</v>
      </c>
      <c r="I523" s="53"/>
      <c r="J523" s="54"/>
      <c r="K523" s="87"/>
    </row>
    <row r="524" spans="1:11" ht="36">
      <c r="A524" s="55" t="s">
        <v>187</v>
      </c>
      <c r="B524" s="89" t="s">
        <v>92</v>
      </c>
      <c r="C524" s="10"/>
      <c r="D524" s="11"/>
      <c r="E524" s="11"/>
      <c r="F524" s="52">
        <f t="shared" si="9"/>
        <v>21370.45</v>
      </c>
      <c r="G524" s="52">
        <f t="shared" si="9"/>
        <v>21370.45</v>
      </c>
      <c r="H524" s="52">
        <f t="shared" si="9"/>
        <v>21370.45</v>
      </c>
      <c r="I524" s="53"/>
      <c r="J524" s="54"/>
      <c r="K524" s="87"/>
    </row>
    <row r="525" spans="1:11" ht="24">
      <c r="A525" s="55" t="s">
        <v>188</v>
      </c>
      <c r="B525" s="89" t="s">
        <v>93</v>
      </c>
      <c r="C525" s="10"/>
      <c r="D525" s="11"/>
      <c r="E525" s="11"/>
      <c r="F525" s="52">
        <f t="shared" si="9"/>
        <v>21370.45</v>
      </c>
      <c r="G525" s="52">
        <f t="shared" si="9"/>
        <v>21370.45</v>
      </c>
      <c r="H525" s="52">
        <f t="shared" si="9"/>
        <v>21370.45</v>
      </c>
      <c r="I525" s="53"/>
      <c r="J525" s="54"/>
      <c r="K525" s="87"/>
    </row>
    <row r="526" spans="1:11" ht="36">
      <c r="A526" s="55" t="s">
        <v>189</v>
      </c>
      <c r="B526" s="89" t="s">
        <v>94</v>
      </c>
      <c r="C526" s="10"/>
      <c r="D526" s="11"/>
      <c r="E526" s="11"/>
      <c r="F526" s="52">
        <f t="shared" si="9"/>
        <v>14318.2</v>
      </c>
      <c r="G526" s="52">
        <f t="shared" si="9"/>
        <v>14318.2</v>
      </c>
      <c r="H526" s="52">
        <f t="shared" si="9"/>
        <v>14318.2</v>
      </c>
      <c r="I526" s="53"/>
      <c r="J526" s="54"/>
      <c r="K526" s="87"/>
    </row>
    <row r="527" spans="1:11" ht="36">
      <c r="A527" s="55" t="s">
        <v>190</v>
      </c>
      <c r="B527" s="89" t="s">
        <v>95</v>
      </c>
      <c r="C527" s="10"/>
      <c r="D527" s="11"/>
      <c r="E527" s="11"/>
      <c r="F527" s="52">
        <f t="shared" si="9"/>
        <v>7265.95</v>
      </c>
      <c r="G527" s="52">
        <f t="shared" si="9"/>
        <v>7265.95</v>
      </c>
      <c r="H527" s="52">
        <f t="shared" si="9"/>
        <v>7265.95</v>
      </c>
      <c r="I527" s="53"/>
      <c r="J527" s="54"/>
      <c r="K527" s="87"/>
    </row>
    <row r="528" spans="1:11">
      <c r="I528" s="1"/>
      <c r="J528" s="18"/>
      <c r="K528" s="18"/>
    </row>
    <row r="529" spans="1:1271">
      <c r="A529" s="71" t="s">
        <v>118</v>
      </c>
      <c r="B529" s="126"/>
      <c r="C529" s="71"/>
      <c r="D529" s="71"/>
      <c r="E529" s="71"/>
      <c r="F529" s="71"/>
      <c r="G529" s="71"/>
      <c r="H529" s="71"/>
      <c r="I529" s="71"/>
      <c r="J529" s="71"/>
      <c r="K529" s="76"/>
    </row>
    <row r="530" spans="1:1271" ht="15" customHeight="1">
      <c r="A530" s="157" t="s">
        <v>0</v>
      </c>
      <c r="B530" s="158" t="s">
        <v>1</v>
      </c>
      <c r="C530" s="159"/>
      <c r="D530" s="160"/>
      <c r="E530" s="161"/>
      <c r="F530" s="164" t="s">
        <v>209</v>
      </c>
      <c r="G530" s="165"/>
      <c r="H530" s="165"/>
      <c r="I530" s="165"/>
      <c r="J530" s="165"/>
      <c r="K530" s="166"/>
      <c r="L530" s="139" t="s">
        <v>122</v>
      </c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  <c r="AA530" s="140"/>
      <c r="AB530" s="140"/>
      <c r="AC530" s="140"/>
      <c r="AD530" s="140"/>
      <c r="AE530" s="140"/>
      <c r="AF530" s="141"/>
      <c r="AG530" s="145" t="s">
        <v>123</v>
      </c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7"/>
      <c r="BB530" s="139" t="s">
        <v>124</v>
      </c>
      <c r="BC530" s="140"/>
      <c r="BD530" s="140"/>
      <c r="BE530" s="140"/>
      <c r="BF530" s="140"/>
      <c r="BG530" s="140"/>
      <c r="BH530" s="140"/>
      <c r="BI530" s="140"/>
      <c r="BJ530" s="140"/>
      <c r="BK530" s="140"/>
      <c r="BL530" s="140"/>
      <c r="BM530" s="140"/>
      <c r="BN530" s="140"/>
      <c r="BO530" s="140"/>
      <c r="BP530" s="140"/>
      <c r="BQ530" s="140"/>
      <c r="BR530" s="140"/>
      <c r="BS530" s="140"/>
      <c r="BT530" s="140"/>
      <c r="BU530" s="140"/>
      <c r="BV530" s="141"/>
      <c r="BW530" s="145" t="s">
        <v>125</v>
      </c>
      <c r="BX530" s="146"/>
      <c r="BY530" s="146"/>
      <c r="BZ530" s="146"/>
      <c r="CA530" s="146"/>
      <c r="CB530" s="146"/>
      <c r="CC530" s="146"/>
      <c r="CD530" s="146"/>
      <c r="CE530" s="146"/>
      <c r="CF530" s="146"/>
      <c r="CG530" s="146"/>
      <c r="CH530" s="146"/>
      <c r="CI530" s="146"/>
      <c r="CJ530" s="146"/>
      <c r="CK530" s="146"/>
      <c r="CL530" s="146"/>
      <c r="CM530" s="146"/>
      <c r="CN530" s="146"/>
      <c r="CO530" s="146"/>
      <c r="CP530" s="146"/>
      <c r="CQ530" s="147"/>
      <c r="CR530" s="139" t="s">
        <v>126</v>
      </c>
      <c r="CS530" s="140"/>
      <c r="CT530" s="140"/>
      <c r="CU530" s="140"/>
      <c r="CV530" s="140"/>
      <c r="CW530" s="140"/>
      <c r="CX530" s="140"/>
      <c r="CY530" s="140"/>
      <c r="CZ530" s="140"/>
      <c r="DA530" s="140"/>
      <c r="DB530" s="140"/>
      <c r="DC530" s="140"/>
      <c r="DD530" s="140"/>
      <c r="DE530" s="140"/>
      <c r="DF530" s="140"/>
      <c r="DG530" s="140"/>
      <c r="DH530" s="140"/>
      <c r="DI530" s="140"/>
      <c r="DJ530" s="140"/>
      <c r="DK530" s="140"/>
      <c r="DL530" s="141"/>
      <c r="DM530" s="145" t="s">
        <v>127</v>
      </c>
      <c r="DN530" s="146"/>
      <c r="DO530" s="146"/>
      <c r="DP530" s="146"/>
      <c r="DQ530" s="146"/>
      <c r="DR530" s="146"/>
      <c r="DS530" s="146"/>
      <c r="DT530" s="146"/>
      <c r="DU530" s="146"/>
      <c r="DV530" s="146"/>
      <c r="DW530" s="146"/>
      <c r="DX530" s="146"/>
      <c r="DY530" s="146"/>
      <c r="DZ530" s="146"/>
      <c r="EA530" s="146"/>
      <c r="EB530" s="146"/>
      <c r="EC530" s="146"/>
      <c r="ED530" s="146"/>
      <c r="EE530" s="146"/>
      <c r="EF530" s="146"/>
      <c r="EG530" s="147"/>
      <c r="EH530" s="139" t="s">
        <v>128</v>
      </c>
      <c r="EI530" s="140"/>
      <c r="EJ530" s="140"/>
      <c r="EK530" s="140"/>
      <c r="EL530" s="140"/>
      <c r="EM530" s="140"/>
      <c r="EN530" s="140"/>
      <c r="EO530" s="140"/>
      <c r="EP530" s="140"/>
      <c r="EQ530" s="140"/>
      <c r="ER530" s="140"/>
      <c r="ES530" s="140"/>
      <c r="ET530" s="140"/>
      <c r="EU530" s="140"/>
      <c r="EV530" s="140"/>
      <c r="EW530" s="140"/>
      <c r="EX530" s="140"/>
      <c r="EY530" s="140"/>
      <c r="EZ530" s="140"/>
      <c r="FA530" s="140"/>
      <c r="FB530" s="141"/>
      <c r="FC530" s="145" t="s">
        <v>129</v>
      </c>
      <c r="FD530" s="146"/>
      <c r="FE530" s="146"/>
      <c r="FF530" s="146"/>
      <c r="FG530" s="146"/>
      <c r="FH530" s="146"/>
      <c r="FI530" s="146"/>
      <c r="FJ530" s="146"/>
      <c r="FK530" s="146"/>
      <c r="FL530" s="146"/>
      <c r="FM530" s="146"/>
      <c r="FN530" s="146"/>
      <c r="FO530" s="146"/>
      <c r="FP530" s="146"/>
      <c r="FQ530" s="146"/>
      <c r="FR530" s="146"/>
      <c r="FS530" s="146"/>
      <c r="FT530" s="146"/>
      <c r="FU530" s="146"/>
      <c r="FV530" s="146"/>
      <c r="FW530" s="147"/>
      <c r="FX530" s="139" t="s">
        <v>130</v>
      </c>
      <c r="FY530" s="140"/>
      <c r="FZ530" s="140"/>
      <c r="GA530" s="140"/>
      <c r="GB530" s="140"/>
      <c r="GC530" s="140"/>
      <c r="GD530" s="140"/>
      <c r="GE530" s="140"/>
      <c r="GF530" s="140"/>
      <c r="GG530" s="140"/>
      <c r="GH530" s="140"/>
      <c r="GI530" s="140"/>
      <c r="GJ530" s="140"/>
      <c r="GK530" s="140"/>
      <c r="GL530" s="140"/>
      <c r="GM530" s="140"/>
      <c r="GN530" s="140"/>
      <c r="GO530" s="140"/>
      <c r="GP530" s="140"/>
      <c r="GQ530" s="140"/>
      <c r="GR530" s="141"/>
      <c r="GS530" s="145" t="s">
        <v>131</v>
      </c>
      <c r="GT530" s="146"/>
      <c r="GU530" s="146"/>
      <c r="GV530" s="146"/>
      <c r="GW530" s="146"/>
      <c r="GX530" s="146"/>
      <c r="GY530" s="146"/>
      <c r="GZ530" s="146"/>
      <c r="HA530" s="146"/>
      <c r="HB530" s="146"/>
      <c r="HC530" s="146"/>
      <c r="HD530" s="146"/>
      <c r="HE530" s="146"/>
      <c r="HF530" s="146"/>
      <c r="HG530" s="146"/>
      <c r="HH530" s="146"/>
      <c r="HI530" s="146"/>
      <c r="HJ530" s="146"/>
      <c r="HK530" s="146"/>
      <c r="HL530" s="146"/>
      <c r="HM530" s="147"/>
      <c r="HN530" s="139" t="s">
        <v>132</v>
      </c>
      <c r="HO530" s="140"/>
      <c r="HP530" s="140"/>
      <c r="HQ530" s="140"/>
      <c r="HR530" s="140"/>
      <c r="HS530" s="140"/>
      <c r="HT530" s="140"/>
      <c r="HU530" s="140"/>
      <c r="HV530" s="140"/>
      <c r="HW530" s="140"/>
      <c r="HX530" s="140"/>
      <c r="HY530" s="140"/>
      <c r="HZ530" s="140"/>
      <c r="IA530" s="140"/>
      <c r="IB530" s="140"/>
      <c r="IC530" s="140"/>
      <c r="ID530" s="140"/>
      <c r="IE530" s="140"/>
      <c r="IF530" s="140"/>
      <c r="IG530" s="140"/>
      <c r="IH530" s="141"/>
      <c r="II530" s="145" t="s">
        <v>133</v>
      </c>
      <c r="IJ530" s="146"/>
      <c r="IK530" s="146"/>
      <c r="IL530" s="146"/>
      <c r="IM530" s="146"/>
      <c r="IN530" s="146"/>
      <c r="IO530" s="146"/>
      <c r="IP530" s="146"/>
      <c r="IQ530" s="146"/>
      <c r="IR530" s="146"/>
      <c r="IS530" s="146"/>
      <c r="IT530" s="146"/>
      <c r="IU530" s="146"/>
      <c r="IV530" s="146"/>
      <c r="IW530" s="146"/>
      <c r="IX530" s="146"/>
      <c r="IY530" s="146"/>
      <c r="IZ530" s="146"/>
      <c r="JA530" s="146"/>
      <c r="JB530" s="146"/>
      <c r="JC530" s="147"/>
      <c r="JD530" s="139" t="s">
        <v>177</v>
      </c>
      <c r="JE530" s="140"/>
      <c r="JF530" s="140"/>
      <c r="JG530" s="140"/>
      <c r="JH530" s="140"/>
      <c r="JI530" s="140"/>
      <c r="JJ530" s="140"/>
      <c r="JK530" s="140"/>
      <c r="JL530" s="140"/>
      <c r="JM530" s="140"/>
      <c r="JN530" s="140"/>
      <c r="JO530" s="140"/>
      <c r="JP530" s="140"/>
      <c r="JQ530" s="140"/>
      <c r="JR530" s="140"/>
      <c r="JS530" s="140"/>
      <c r="JT530" s="140"/>
      <c r="JU530" s="140"/>
      <c r="JV530" s="140"/>
      <c r="JW530" s="140"/>
      <c r="JX530" s="141"/>
      <c r="JY530" s="145" t="s">
        <v>134</v>
      </c>
      <c r="JZ530" s="146"/>
      <c r="KA530" s="146"/>
      <c r="KB530" s="146"/>
      <c r="KC530" s="146"/>
      <c r="KD530" s="146"/>
      <c r="KE530" s="146"/>
      <c r="KF530" s="146"/>
      <c r="KG530" s="146"/>
      <c r="KH530" s="146"/>
      <c r="KI530" s="146"/>
      <c r="KJ530" s="146"/>
      <c r="KK530" s="146"/>
      <c r="KL530" s="146"/>
      <c r="KM530" s="146"/>
      <c r="KN530" s="146"/>
      <c r="KO530" s="146"/>
      <c r="KP530" s="146"/>
      <c r="KQ530" s="146"/>
      <c r="KR530" s="146"/>
      <c r="KS530" s="147"/>
      <c r="KT530" s="139" t="s">
        <v>135</v>
      </c>
      <c r="KU530" s="140"/>
      <c r="KV530" s="140"/>
      <c r="KW530" s="140"/>
      <c r="KX530" s="140"/>
      <c r="KY530" s="140"/>
      <c r="KZ530" s="140"/>
      <c r="LA530" s="140"/>
      <c r="LB530" s="140"/>
      <c r="LC530" s="140"/>
      <c r="LD530" s="140"/>
      <c r="LE530" s="140"/>
      <c r="LF530" s="140"/>
      <c r="LG530" s="140"/>
      <c r="LH530" s="140"/>
      <c r="LI530" s="140"/>
      <c r="LJ530" s="140"/>
      <c r="LK530" s="140"/>
      <c r="LL530" s="140"/>
      <c r="LM530" s="140"/>
      <c r="LN530" s="141"/>
      <c r="LO530" s="145" t="s">
        <v>178</v>
      </c>
      <c r="LP530" s="146"/>
      <c r="LQ530" s="146"/>
      <c r="LR530" s="146"/>
      <c r="LS530" s="146"/>
      <c r="LT530" s="146"/>
      <c r="LU530" s="146"/>
      <c r="LV530" s="146"/>
      <c r="LW530" s="146"/>
      <c r="LX530" s="146"/>
      <c r="LY530" s="146"/>
      <c r="LZ530" s="146"/>
      <c r="MA530" s="146"/>
      <c r="MB530" s="146"/>
      <c r="MC530" s="146"/>
      <c r="MD530" s="146"/>
      <c r="ME530" s="146"/>
      <c r="MF530" s="146"/>
      <c r="MG530" s="146"/>
      <c r="MH530" s="146"/>
      <c r="MI530" s="147"/>
      <c r="MJ530" s="139" t="s">
        <v>136</v>
      </c>
      <c r="MK530" s="140"/>
      <c r="ML530" s="140"/>
      <c r="MM530" s="140"/>
      <c r="MN530" s="140"/>
      <c r="MO530" s="140"/>
      <c r="MP530" s="140"/>
      <c r="MQ530" s="140"/>
      <c r="MR530" s="140"/>
      <c r="MS530" s="140"/>
      <c r="MT530" s="140"/>
      <c r="MU530" s="140"/>
      <c r="MV530" s="140"/>
      <c r="MW530" s="140"/>
      <c r="MX530" s="140"/>
      <c r="MY530" s="140"/>
      <c r="MZ530" s="140"/>
      <c r="NA530" s="140"/>
      <c r="NB530" s="140"/>
      <c r="NC530" s="140"/>
      <c r="ND530" s="141"/>
      <c r="NE530" s="145" t="s">
        <v>137</v>
      </c>
      <c r="NF530" s="146"/>
      <c r="NG530" s="146"/>
      <c r="NH530" s="146"/>
      <c r="NI530" s="146"/>
      <c r="NJ530" s="146"/>
      <c r="NK530" s="146"/>
      <c r="NL530" s="146"/>
      <c r="NM530" s="146"/>
      <c r="NN530" s="146"/>
      <c r="NO530" s="146"/>
      <c r="NP530" s="146"/>
      <c r="NQ530" s="146"/>
      <c r="NR530" s="146"/>
      <c r="NS530" s="146"/>
      <c r="NT530" s="146"/>
      <c r="NU530" s="146"/>
      <c r="NV530" s="146"/>
      <c r="NW530" s="146"/>
      <c r="NX530" s="146"/>
      <c r="NY530" s="147"/>
      <c r="NZ530" s="139" t="s">
        <v>138</v>
      </c>
      <c r="OA530" s="140"/>
      <c r="OB530" s="140"/>
      <c r="OC530" s="140"/>
      <c r="OD530" s="140"/>
      <c r="OE530" s="140"/>
      <c r="OF530" s="140"/>
      <c r="OG530" s="140"/>
      <c r="OH530" s="140"/>
      <c r="OI530" s="140"/>
      <c r="OJ530" s="140"/>
      <c r="OK530" s="140"/>
      <c r="OL530" s="140"/>
      <c r="OM530" s="140"/>
      <c r="ON530" s="140"/>
      <c r="OO530" s="140"/>
      <c r="OP530" s="140"/>
      <c r="OQ530" s="140"/>
      <c r="OR530" s="140"/>
      <c r="OS530" s="140"/>
      <c r="OT530" s="141"/>
      <c r="OU530" s="145" t="s">
        <v>139</v>
      </c>
      <c r="OV530" s="146"/>
      <c r="OW530" s="146"/>
      <c r="OX530" s="146"/>
      <c r="OY530" s="146"/>
      <c r="OZ530" s="146"/>
      <c r="PA530" s="146"/>
      <c r="PB530" s="146"/>
      <c r="PC530" s="146"/>
      <c r="PD530" s="146"/>
      <c r="PE530" s="146"/>
      <c r="PF530" s="146"/>
      <c r="PG530" s="146"/>
      <c r="PH530" s="146"/>
      <c r="PI530" s="146"/>
      <c r="PJ530" s="146"/>
      <c r="PK530" s="146"/>
      <c r="PL530" s="146"/>
      <c r="PM530" s="146"/>
      <c r="PN530" s="146"/>
      <c r="PO530" s="147"/>
      <c r="PP530" s="139" t="s">
        <v>140</v>
      </c>
      <c r="PQ530" s="140"/>
      <c r="PR530" s="140"/>
      <c r="PS530" s="140"/>
      <c r="PT530" s="140"/>
      <c r="PU530" s="140"/>
      <c r="PV530" s="140"/>
      <c r="PW530" s="140"/>
      <c r="PX530" s="140"/>
      <c r="PY530" s="140"/>
      <c r="PZ530" s="140"/>
      <c r="QA530" s="140"/>
      <c r="QB530" s="140"/>
      <c r="QC530" s="140"/>
      <c r="QD530" s="140"/>
      <c r="QE530" s="140"/>
      <c r="QF530" s="140"/>
      <c r="QG530" s="140"/>
      <c r="QH530" s="140"/>
      <c r="QI530" s="140"/>
      <c r="QJ530" s="141"/>
      <c r="QK530" s="145" t="s">
        <v>141</v>
      </c>
      <c r="QL530" s="146"/>
      <c r="QM530" s="146"/>
      <c r="QN530" s="146"/>
      <c r="QO530" s="146"/>
      <c r="QP530" s="146"/>
      <c r="QQ530" s="146"/>
      <c r="QR530" s="146"/>
      <c r="QS530" s="146"/>
      <c r="QT530" s="146"/>
      <c r="QU530" s="146"/>
      <c r="QV530" s="146"/>
      <c r="QW530" s="146"/>
      <c r="QX530" s="146"/>
      <c r="QY530" s="146"/>
      <c r="QZ530" s="146"/>
      <c r="RA530" s="146"/>
      <c r="RB530" s="146"/>
      <c r="RC530" s="146"/>
      <c r="RD530" s="146"/>
      <c r="RE530" s="147"/>
      <c r="RF530" s="139" t="s">
        <v>142</v>
      </c>
      <c r="RG530" s="140"/>
      <c r="RH530" s="140"/>
      <c r="RI530" s="140"/>
      <c r="RJ530" s="140"/>
      <c r="RK530" s="140"/>
      <c r="RL530" s="140"/>
      <c r="RM530" s="140"/>
      <c r="RN530" s="140"/>
      <c r="RO530" s="140"/>
      <c r="RP530" s="140"/>
      <c r="RQ530" s="140"/>
      <c r="RR530" s="140"/>
      <c r="RS530" s="140"/>
      <c r="RT530" s="140"/>
      <c r="RU530" s="140"/>
      <c r="RV530" s="140"/>
      <c r="RW530" s="140"/>
      <c r="RX530" s="140"/>
      <c r="RY530" s="140"/>
      <c r="RZ530" s="141"/>
      <c r="SA530" s="145" t="s">
        <v>143</v>
      </c>
      <c r="SB530" s="146"/>
      <c r="SC530" s="146"/>
      <c r="SD530" s="146"/>
      <c r="SE530" s="146"/>
      <c r="SF530" s="146"/>
      <c r="SG530" s="146"/>
      <c r="SH530" s="146"/>
      <c r="SI530" s="146"/>
      <c r="SJ530" s="146"/>
      <c r="SK530" s="146"/>
      <c r="SL530" s="146"/>
      <c r="SM530" s="146"/>
      <c r="SN530" s="146"/>
      <c r="SO530" s="146"/>
      <c r="SP530" s="146"/>
      <c r="SQ530" s="146"/>
      <c r="SR530" s="146"/>
      <c r="SS530" s="146"/>
      <c r="ST530" s="146"/>
      <c r="SU530" s="147"/>
      <c r="SV530" s="139" t="s">
        <v>144</v>
      </c>
      <c r="SW530" s="140"/>
      <c r="SX530" s="140"/>
      <c r="SY530" s="140"/>
      <c r="SZ530" s="140"/>
      <c r="TA530" s="140"/>
      <c r="TB530" s="140"/>
      <c r="TC530" s="140"/>
      <c r="TD530" s="140"/>
      <c r="TE530" s="140"/>
      <c r="TF530" s="140"/>
      <c r="TG530" s="140"/>
      <c r="TH530" s="140"/>
      <c r="TI530" s="140"/>
      <c r="TJ530" s="140"/>
      <c r="TK530" s="140"/>
      <c r="TL530" s="140"/>
      <c r="TM530" s="140"/>
      <c r="TN530" s="140"/>
      <c r="TO530" s="140"/>
      <c r="TP530" s="141"/>
      <c r="TQ530" s="145" t="s">
        <v>216</v>
      </c>
      <c r="TR530" s="146"/>
      <c r="TS530" s="146"/>
      <c r="TT530" s="146"/>
      <c r="TU530" s="146"/>
      <c r="TV530" s="146"/>
      <c r="TW530" s="146"/>
      <c r="TX530" s="146"/>
      <c r="TY530" s="146"/>
      <c r="TZ530" s="146"/>
      <c r="UA530" s="146"/>
      <c r="UB530" s="146"/>
      <c r="UC530" s="146"/>
      <c r="UD530" s="146"/>
      <c r="UE530" s="146"/>
      <c r="UF530" s="146"/>
      <c r="UG530" s="146"/>
      <c r="UH530" s="146"/>
      <c r="UI530" s="146"/>
      <c r="UJ530" s="146"/>
      <c r="UK530" s="147"/>
      <c r="UL530" s="139" t="s">
        <v>145</v>
      </c>
      <c r="UM530" s="140"/>
      <c r="UN530" s="140"/>
      <c r="UO530" s="140"/>
      <c r="UP530" s="140"/>
      <c r="UQ530" s="140"/>
      <c r="UR530" s="140"/>
      <c r="US530" s="140"/>
      <c r="UT530" s="140"/>
      <c r="UU530" s="140"/>
      <c r="UV530" s="140"/>
      <c r="UW530" s="140"/>
      <c r="UX530" s="140"/>
      <c r="UY530" s="140"/>
      <c r="UZ530" s="140"/>
      <c r="VA530" s="140"/>
      <c r="VB530" s="140"/>
      <c r="VC530" s="140"/>
      <c r="VD530" s="140"/>
      <c r="VE530" s="140"/>
      <c r="VF530" s="141"/>
      <c r="VG530" s="145" t="s">
        <v>146</v>
      </c>
      <c r="VH530" s="146"/>
      <c r="VI530" s="146"/>
      <c r="VJ530" s="146"/>
      <c r="VK530" s="146"/>
      <c r="VL530" s="146"/>
      <c r="VM530" s="146"/>
      <c r="VN530" s="146"/>
      <c r="VO530" s="146"/>
      <c r="VP530" s="146"/>
      <c r="VQ530" s="146"/>
      <c r="VR530" s="146"/>
      <c r="VS530" s="146"/>
      <c r="VT530" s="146"/>
      <c r="VU530" s="146"/>
      <c r="VV530" s="146"/>
      <c r="VW530" s="146"/>
      <c r="VX530" s="146"/>
      <c r="VY530" s="146"/>
      <c r="VZ530" s="146"/>
      <c r="WA530" s="147"/>
      <c r="WB530" s="139" t="s">
        <v>147</v>
      </c>
      <c r="WC530" s="140"/>
      <c r="WD530" s="140"/>
      <c r="WE530" s="140"/>
      <c r="WF530" s="140"/>
      <c r="WG530" s="140"/>
      <c r="WH530" s="140"/>
      <c r="WI530" s="140"/>
      <c r="WJ530" s="140"/>
      <c r="WK530" s="140"/>
      <c r="WL530" s="140"/>
      <c r="WM530" s="140"/>
      <c r="WN530" s="140"/>
      <c r="WO530" s="140"/>
      <c r="WP530" s="140"/>
      <c r="WQ530" s="140"/>
      <c r="WR530" s="140"/>
      <c r="WS530" s="140"/>
      <c r="WT530" s="140"/>
      <c r="WU530" s="140"/>
      <c r="WV530" s="141"/>
      <c r="WW530" s="145" t="s">
        <v>148</v>
      </c>
      <c r="WX530" s="146"/>
      <c r="WY530" s="146"/>
      <c r="WZ530" s="146"/>
      <c r="XA530" s="146"/>
      <c r="XB530" s="146"/>
      <c r="XC530" s="146"/>
      <c r="XD530" s="146"/>
      <c r="XE530" s="146"/>
      <c r="XF530" s="146"/>
      <c r="XG530" s="146"/>
      <c r="XH530" s="146"/>
      <c r="XI530" s="146"/>
      <c r="XJ530" s="146"/>
      <c r="XK530" s="146"/>
      <c r="XL530" s="146"/>
      <c r="XM530" s="146"/>
      <c r="XN530" s="146"/>
      <c r="XO530" s="146"/>
      <c r="XP530" s="146"/>
      <c r="XQ530" s="147"/>
      <c r="XR530" s="139" t="s">
        <v>149</v>
      </c>
      <c r="XS530" s="140"/>
      <c r="XT530" s="140"/>
      <c r="XU530" s="140"/>
      <c r="XV530" s="140"/>
      <c r="XW530" s="140"/>
      <c r="XX530" s="140"/>
      <c r="XY530" s="140"/>
      <c r="XZ530" s="140"/>
      <c r="YA530" s="140"/>
      <c r="YB530" s="140"/>
      <c r="YC530" s="140"/>
      <c r="YD530" s="140"/>
      <c r="YE530" s="140"/>
      <c r="YF530" s="140"/>
      <c r="YG530" s="140"/>
      <c r="YH530" s="140"/>
      <c r="YI530" s="140"/>
      <c r="YJ530" s="140"/>
      <c r="YK530" s="140"/>
      <c r="YL530" s="141"/>
      <c r="YM530" s="145" t="s">
        <v>150</v>
      </c>
      <c r="YN530" s="146"/>
      <c r="YO530" s="146"/>
      <c r="YP530" s="146"/>
      <c r="YQ530" s="146"/>
      <c r="YR530" s="146"/>
      <c r="YS530" s="146"/>
      <c r="YT530" s="146"/>
      <c r="YU530" s="146"/>
      <c r="YV530" s="146"/>
      <c r="YW530" s="146"/>
      <c r="YX530" s="146"/>
      <c r="YY530" s="146"/>
      <c r="YZ530" s="146"/>
      <c r="ZA530" s="146"/>
      <c r="ZB530" s="146"/>
      <c r="ZC530" s="146"/>
      <c r="ZD530" s="146"/>
      <c r="ZE530" s="146"/>
      <c r="ZF530" s="146"/>
      <c r="ZG530" s="147"/>
      <c r="ZH530" s="139" t="s">
        <v>151</v>
      </c>
      <c r="ZI530" s="140"/>
      <c r="ZJ530" s="140"/>
      <c r="ZK530" s="140"/>
      <c r="ZL530" s="140"/>
      <c r="ZM530" s="140"/>
      <c r="ZN530" s="140"/>
      <c r="ZO530" s="140"/>
      <c r="ZP530" s="140"/>
      <c r="ZQ530" s="140"/>
      <c r="ZR530" s="140"/>
      <c r="ZS530" s="140"/>
      <c r="ZT530" s="140"/>
      <c r="ZU530" s="140"/>
      <c r="ZV530" s="140"/>
      <c r="ZW530" s="140"/>
      <c r="ZX530" s="140"/>
      <c r="ZY530" s="140"/>
      <c r="ZZ530" s="140"/>
      <c r="AAA530" s="140"/>
      <c r="AAB530" s="141"/>
      <c r="AAC530" s="145" t="s">
        <v>179</v>
      </c>
      <c r="AAD530" s="146"/>
      <c r="AAE530" s="146"/>
      <c r="AAF530" s="146"/>
      <c r="AAG530" s="146"/>
      <c r="AAH530" s="146"/>
      <c r="AAI530" s="146"/>
      <c r="AAJ530" s="146"/>
      <c r="AAK530" s="146"/>
      <c r="AAL530" s="146"/>
      <c r="AAM530" s="146"/>
      <c r="AAN530" s="146"/>
      <c r="AAO530" s="146"/>
      <c r="AAP530" s="146"/>
      <c r="AAQ530" s="146"/>
      <c r="AAR530" s="146"/>
      <c r="AAS530" s="146"/>
      <c r="AAT530" s="146"/>
      <c r="AAU530" s="146"/>
      <c r="AAV530" s="146"/>
      <c r="AAW530" s="147"/>
      <c r="AAX530" s="139" t="s">
        <v>152</v>
      </c>
      <c r="AAY530" s="140"/>
      <c r="AAZ530" s="140"/>
      <c r="ABA530" s="140"/>
      <c r="ABB530" s="140"/>
      <c r="ABC530" s="140"/>
      <c r="ABD530" s="140"/>
      <c r="ABE530" s="140"/>
      <c r="ABF530" s="140"/>
      <c r="ABG530" s="140"/>
      <c r="ABH530" s="140"/>
      <c r="ABI530" s="140"/>
      <c r="ABJ530" s="140"/>
      <c r="ABK530" s="140"/>
      <c r="ABL530" s="140"/>
      <c r="ABM530" s="140"/>
      <c r="ABN530" s="140"/>
      <c r="ABO530" s="140"/>
      <c r="ABP530" s="140"/>
      <c r="ABQ530" s="140"/>
      <c r="ABR530" s="141"/>
      <c r="ABS530" s="145" t="s">
        <v>153</v>
      </c>
      <c r="ABT530" s="146"/>
      <c r="ABU530" s="146"/>
      <c r="ABV530" s="146"/>
      <c r="ABW530" s="146"/>
      <c r="ABX530" s="146"/>
      <c r="ABY530" s="146"/>
      <c r="ABZ530" s="146"/>
      <c r="ACA530" s="146"/>
      <c r="ACB530" s="146"/>
      <c r="ACC530" s="146"/>
      <c r="ACD530" s="146"/>
      <c r="ACE530" s="146"/>
      <c r="ACF530" s="146"/>
      <c r="ACG530" s="146"/>
      <c r="ACH530" s="146"/>
      <c r="ACI530" s="146"/>
      <c r="ACJ530" s="146"/>
      <c r="ACK530" s="146"/>
      <c r="ACL530" s="146"/>
      <c r="ACM530" s="147"/>
      <c r="ACN530" s="139" t="s">
        <v>154</v>
      </c>
      <c r="ACO530" s="140"/>
      <c r="ACP530" s="140"/>
      <c r="ACQ530" s="140"/>
      <c r="ACR530" s="140"/>
      <c r="ACS530" s="140"/>
      <c r="ACT530" s="140"/>
      <c r="ACU530" s="140"/>
      <c r="ACV530" s="140"/>
      <c r="ACW530" s="140"/>
      <c r="ACX530" s="140"/>
      <c r="ACY530" s="140"/>
      <c r="ACZ530" s="140"/>
      <c r="ADA530" s="140"/>
      <c r="ADB530" s="140"/>
      <c r="ADC530" s="140"/>
      <c r="ADD530" s="140"/>
      <c r="ADE530" s="140"/>
      <c r="ADF530" s="140"/>
      <c r="ADG530" s="140"/>
      <c r="ADH530" s="141"/>
      <c r="ADI530" s="145" t="s">
        <v>155</v>
      </c>
      <c r="ADJ530" s="146"/>
      <c r="ADK530" s="146"/>
      <c r="ADL530" s="146"/>
      <c r="ADM530" s="146"/>
      <c r="ADN530" s="146"/>
      <c r="ADO530" s="146"/>
      <c r="ADP530" s="146"/>
      <c r="ADQ530" s="146"/>
      <c r="ADR530" s="146"/>
      <c r="ADS530" s="146"/>
      <c r="ADT530" s="146"/>
      <c r="ADU530" s="146"/>
      <c r="ADV530" s="146"/>
      <c r="ADW530" s="146"/>
      <c r="ADX530" s="146"/>
      <c r="ADY530" s="146"/>
      <c r="ADZ530" s="146"/>
      <c r="AEA530" s="146"/>
      <c r="AEB530" s="146"/>
      <c r="AEC530" s="147"/>
      <c r="AED530" s="139" t="s">
        <v>156</v>
      </c>
      <c r="AEE530" s="140"/>
      <c r="AEF530" s="140"/>
      <c r="AEG530" s="140"/>
      <c r="AEH530" s="140"/>
      <c r="AEI530" s="140"/>
      <c r="AEJ530" s="140"/>
      <c r="AEK530" s="140"/>
      <c r="AEL530" s="140"/>
      <c r="AEM530" s="140"/>
      <c r="AEN530" s="140"/>
      <c r="AEO530" s="140"/>
      <c r="AEP530" s="140"/>
      <c r="AEQ530" s="140"/>
      <c r="AER530" s="140"/>
      <c r="AES530" s="140"/>
      <c r="AET530" s="140"/>
      <c r="AEU530" s="140"/>
      <c r="AEV530" s="140"/>
      <c r="AEW530" s="140"/>
      <c r="AEX530" s="141"/>
      <c r="AEY530" s="145" t="s">
        <v>212</v>
      </c>
      <c r="AEZ530" s="146"/>
      <c r="AFA530" s="146"/>
      <c r="AFB530" s="146"/>
      <c r="AFC530" s="146"/>
      <c r="AFD530" s="146"/>
      <c r="AFE530" s="146"/>
      <c r="AFF530" s="146"/>
      <c r="AFG530" s="146"/>
      <c r="AFH530" s="146"/>
      <c r="AFI530" s="146"/>
      <c r="AFJ530" s="146"/>
      <c r="AFK530" s="146"/>
      <c r="AFL530" s="146"/>
      <c r="AFM530" s="146"/>
      <c r="AFN530" s="146"/>
      <c r="AFO530" s="146"/>
      <c r="AFP530" s="146"/>
      <c r="AFQ530" s="146"/>
      <c r="AFR530" s="146"/>
      <c r="AFS530" s="147"/>
      <c r="AFT530" s="139" t="s">
        <v>157</v>
      </c>
      <c r="AFU530" s="140"/>
      <c r="AFV530" s="140"/>
      <c r="AFW530" s="140"/>
      <c r="AFX530" s="140"/>
      <c r="AFY530" s="140"/>
      <c r="AFZ530" s="140"/>
      <c r="AGA530" s="140"/>
      <c r="AGB530" s="140"/>
      <c r="AGC530" s="140"/>
      <c r="AGD530" s="140"/>
      <c r="AGE530" s="140"/>
      <c r="AGF530" s="140"/>
      <c r="AGG530" s="140"/>
      <c r="AGH530" s="140"/>
      <c r="AGI530" s="140"/>
      <c r="AGJ530" s="140"/>
      <c r="AGK530" s="140"/>
      <c r="AGL530" s="140"/>
      <c r="AGM530" s="140"/>
      <c r="AGN530" s="141"/>
      <c r="AGO530" s="145" t="s">
        <v>158</v>
      </c>
      <c r="AGP530" s="146"/>
      <c r="AGQ530" s="146"/>
      <c r="AGR530" s="146"/>
      <c r="AGS530" s="146"/>
      <c r="AGT530" s="146"/>
      <c r="AGU530" s="146"/>
      <c r="AGV530" s="146"/>
      <c r="AGW530" s="146"/>
      <c r="AGX530" s="146"/>
      <c r="AGY530" s="146"/>
      <c r="AGZ530" s="146"/>
      <c r="AHA530" s="146"/>
      <c r="AHB530" s="146"/>
      <c r="AHC530" s="146"/>
      <c r="AHD530" s="146"/>
      <c r="AHE530" s="146"/>
      <c r="AHF530" s="146"/>
      <c r="AHG530" s="146"/>
      <c r="AHH530" s="146"/>
      <c r="AHI530" s="147"/>
      <c r="AHJ530" s="139" t="s">
        <v>159</v>
      </c>
      <c r="AHK530" s="140"/>
      <c r="AHL530" s="140"/>
      <c r="AHM530" s="140"/>
      <c r="AHN530" s="140"/>
      <c r="AHO530" s="140"/>
      <c r="AHP530" s="140"/>
      <c r="AHQ530" s="140"/>
      <c r="AHR530" s="140"/>
      <c r="AHS530" s="140"/>
      <c r="AHT530" s="140"/>
      <c r="AHU530" s="140"/>
      <c r="AHV530" s="140"/>
      <c r="AHW530" s="140"/>
      <c r="AHX530" s="140"/>
      <c r="AHY530" s="140"/>
      <c r="AHZ530" s="140"/>
      <c r="AIA530" s="140"/>
      <c r="AIB530" s="140"/>
      <c r="AIC530" s="140"/>
      <c r="AID530" s="141"/>
      <c r="AIE530" s="145" t="s">
        <v>160</v>
      </c>
      <c r="AIF530" s="146"/>
      <c r="AIG530" s="146"/>
      <c r="AIH530" s="146"/>
      <c r="AII530" s="146"/>
      <c r="AIJ530" s="146"/>
      <c r="AIK530" s="146"/>
      <c r="AIL530" s="146"/>
      <c r="AIM530" s="146"/>
      <c r="AIN530" s="146"/>
      <c r="AIO530" s="146"/>
      <c r="AIP530" s="146"/>
      <c r="AIQ530" s="146"/>
      <c r="AIR530" s="146"/>
      <c r="AIS530" s="146"/>
      <c r="AIT530" s="146"/>
      <c r="AIU530" s="146"/>
      <c r="AIV530" s="146"/>
      <c r="AIW530" s="146"/>
      <c r="AIX530" s="146"/>
      <c r="AIY530" s="147"/>
      <c r="AIZ530" s="139" t="s">
        <v>161</v>
      </c>
      <c r="AJA530" s="140"/>
      <c r="AJB530" s="140"/>
      <c r="AJC530" s="140"/>
      <c r="AJD530" s="140"/>
      <c r="AJE530" s="140"/>
      <c r="AJF530" s="140"/>
      <c r="AJG530" s="140"/>
      <c r="AJH530" s="140"/>
      <c r="AJI530" s="140"/>
      <c r="AJJ530" s="140"/>
      <c r="AJK530" s="140"/>
      <c r="AJL530" s="140"/>
      <c r="AJM530" s="140"/>
      <c r="AJN530" s="140"/>
      <c r="AJO530" s="140"/>
      <c r="AJP530" s="140"/>
      <c r="AJQ530" s="140"/>
      <c r="AJR530" s="140"/>
      <c r="AJS530" s="140"/>
      <c r="AJT530" s="141"/>
      <c r="AJU530" s="145" t="s">
        <v>162</v>
      </c>
      <c r="AJV530" s="146"/>
      <c r="AJW530" s="146"/>
      <c r="AJX530" s="146"/>
      <c r="AJY530" s="146"/>
      <c r="AJZ530" s="146"/>
      <c r="AKA530" s="146"/>
      <c r="AKB530" s="146"/>
      <c r="AKC530" s="146"/>
      <c r="AKD530" s="146"/>
      <c r="AKE530" s="146"/>
      <c r="AKF530" s="146"/>
      <c r="AKG530" s="146"/>
      <c r="AKH530" s="146"/>
      <c r="AKI530" s="146"/>
      <c r="AKJ530" s="146"/>
      <c r="AKK530" s="146"/>
      <c r="AKL530" s="146"/>
      <c r="AKM530" s="146"/>
      <c r="AKN530" s="146"/>
      <c r="AKO530" s="147"/>
      <c r="AKP530" s="139" t="s">
        <v>163</v>
      </c>
      <c r="AKQ530" s="140"/>
      <c r="AKR530" s="140"/>
      <c r="AKS530" s="140"/>
      <c r="AKT530" s="140"/>
      <c r="AKU530" s="140"/>
      <c r="AKV530" s="140"/>
      <c r="AKW530" s="140"/>
      <c r="AKX530" s="140"/>
      <c r="AKY530" s="140"/>
      <c r="AKZ530" s="140"/>
      <c r="ALA530" s="140"/>
      <c r="ALB530" s="140"/>
      <c r="ALC530" s="140"/>
      <c r="ALD530" s="140"/>
      <c r="ALE530" s="140"/>
      <c r="ALF530" s="140"/>
      <c r="ALG530" s="140"/>
      <c r="ALH530" s="140"/>
      <c r="ALI530" s="140"/>
      <c r="ALJ530" s="141"/>
      <c r="ALK530" s="145" t="s">
        <v>164</v>
      </c>
      <c r="ALL530" s="146"/>
      <c r="ALM530" s="146"/>
      <c r="ALN530" s="146"/>
      <c r="ALO530" s="146"/>
      <c r="ALP530" s="146"/>
      <c r="ALQ530" s="146"/>
      <c r="ALR530" s="146"/>
      <c r="ALS530" s="146"/>
      <c r="ALT530" s="146"/>
      <c r="ALU530" s="146"/>
      <c r="ALV530" s="146"/>
      <c r="ALW530" s="146"/>
      <c r="ALX530" s="146"/>
      <c r="ALY530" s="146"/>
      <c r="ALZ530" s="146"/>
      <c r="AMA530" s="146"/>
      <c r="AMB530" s="146"/>
      <c r="AMC530" s="146"/>
      <c r="AMD530" s="146"/>
      <c r="AME530" s="147"/>
      <c r="AMF530" s="139" t="s">
        <v>165</v>
      </c>
      <c r="AMG530" s="140"/>
      <c r="AMH530" s="140"/>
      <c r="AMI530" s="140"/>
      <c r="AMJ530" s="140"/>
      <c r="AMK530" s="140"/>
      <c r="AML530" s="140"/>
      <c r="AMM530" s="140"/>
      <c r="AMN530" s="140"/>
      <c r="AMO530" s="140"/>
      <c r="AMP530" s="140"/>
      <c r="AMQ530" s="140"/>
      <c r="AMR530" s="140"/>
      <c r="AMS530" s="140"/>
      <c r="AMT530" s="140"/>
      <c r="AMU530" s="140"/>
      <c r="AMV530" s="140"/>
      <c r="AMW530" s="140"/>
      <c r="AMX530" s="140"/>
      <c r="AMY530" s="140"/>
      <c r="AMZ530" s="141"/>
      <c r="ANA530" s="145" t="s">
        <v>175</v>
      </c>
      <c r="ANB530" s="146"/>
      <c r="ANC530" s="146"/>
      <c r="AND530" s="146"/>
      <c r="ANE530" s="146"/>
      <c r="ANF530" s="146"/>
      <c r="ANG530" s="146"/>
      <c r="ANH530" s="146"/>
      <c r="ANI530" s="146"/>
      <c r="ANJ530" s="146"/>
      <c r="ANK530" s="146"/>
      <c r="ANL530" s="146"/>
      <c r="ANM530" s="146"/>
      <c r="ANN530" s="146"/>
      <c r="ANO530" s="146"/>
      <c r="ANP530" s="146"/>
      <c r="ANQ530" s="146"/>
      <c r="ANR530" s="146"/>
      <c r="ANS530" s="146"/>
      <c r="ANT530" s="146"/>
      <c r="ANU530" s="147"/>
      <c r="ANV530" s="139" t="s">
        <v>166</v>
      </c>
      <c r="ANW530" s="140"/>
      <c r="ANX530" s="140"/>
      <c r="ANY530" s="140"/>
      <c r="ANZ530" s="140"/>
      <c r="AOA530" s="140"/>
      <c r="AOB530" s="140"/>
      <c r="AOC530" s="140"/>
      <c r="AOD530" s="140"/>
      <c r="AOE530" s="140"/>
      <c r="AOF530" s="140"/>
      <c r="AOG530" s="140"/>
      <c r="AOH530" s="140"/>
      <c r="AOI530" s="140"/>
      <c r="AOJ530" s="140"/>
      <c r="AOK530" s="140"/>
      <c r="AOL530" s="140"/>
      <c r="AOM530" s="140"/>
      <c r="AON530" s="140"/>
      <c r="AOO530" s="140"/>
      <c r="AOP530" s="141"/>
      <c r="AOQ530" s="133" t="s">
        <v>167</v>
      </c>
      <c r="AOR530" s="134"/>
      <c r="AOS530" s="134"/>
      <c r="AOT530" s="134"/>
      <c r="AOU530" s="134"/>
      <c r="AOV530" s="134"/>
      <c r="AOW530" s="134"/>
      <c r="AOX530" s="134"/>
      <c r="AOY530" s="134"/>
      <c r="AOZ530" s="134"/>
      <c r="APA530" s="134"/>
      <c r="APB530" s="134"/>
      <c r="APC530" s="134"/>
      <c r="APD530" s="134"/>
      <c r="APE530" s="134"/>
      <c r="APF530" s="134"/>
      <c r="APG530" s="134"/>
      <c r="APH530" s="134"/>
      <c r="API530" s="134"/>
      <c r="APJ530" s="134"/>
      <c r="APK530" s="135"/>
      <c r="APL530" s="139" t="s">
        <v>168</v>
      </c>
      <c r="APM530" s="140"/>
      <c r="APN530" s="140"/>
      <c r="APO530" s="140"/>
      <c r="APP530" s="140"/>
      <c r="APQ530" s="140"/>
      <c r="APR530" s="140"/>
      <c r="APS530" s="140"/>
      <c r="APT530" s="140"/>
      <c r="APU530" s="140"/>
      <c r="APV530" s="140"/>
      <c r="APW530" s="140"/>
      <c r="APX530" s="140"/>
      <c r="APY530" s="140"/>
      <c r="APZ530" s="140"/>
      <c r="AQA530" s="140"/>
      <c r="AQB530" s="140"/>
      <c r="AQC530" s="140"/>
      <c r="AQD530" s="140"/>
      <c r="AQE530" s="140"/>
      <c r="AQF530" s="141"/>
      <c r="AQG530" s="133" t="s">
        <v>169</v>
      </c>
      <c r="AQH530" s="134"/>
      <c r="AQI530" s="134"/>
      <c r="AQJ530" s="134"/>
      <c r="AQK530" s="134"/>
      <c r="AQL530" s="134"/>
      <c r="AQM530" s="134"/>
      <c r="AQN530" s="134"/>
      <c r="AQO530" s="134"/>
      <c r="AQP530" s="134"/>
      <c r="AQQ530" s="134"/>
      <c r="AQR530" s="134"/>
      <c r="AQS530" s="134"/>
      <c r="AQT530" s="134"/>
      <c r="AQU530" s="134"/>
      <c r="AQV530" s="134"/>
      <c r="AQW530" s="134"/>
      <c r="AQX530" s="134"/>
      <c r="AQY530" s="134"/>
      <c r="AQZ530" s="134"/>
      <c r="ARA530" s="135"/>
      <c r="ARB530" s="139" t="s">
        <v>170</v>
      </c>
      <c r="ARC530" s="140"/>
      <c r="ARD530" s="140"/>
      <c r="ARE530" s="140"/>
      <c r="ARF530" s="140"/>
      <c r="ARG530" s="140"/>
      <c r="ARH530" s="140"/>
      <c r="ARI530" s="140"/>
      <c r="ARJ530" s="140"/>
      <c r="ARK530" s="140"/>
      <c r="ARL530" s="140"/>
      <c r="ARM530" s="140"/>
      <c r="ARN530" s="140"/>
      <c r="ARO530" s="140"/>
      <c r="ARP530" s="140"/>
      <c r="ARQ530" s="140"/>
      <c r="ARR530" s="140"/>
      <c r="ARS530" s="140"/>
      <c r="ART530" s="140"/>
      <c r="ARU530" s="140"/>
      <c r="ARV530" s="141"/>
      <c r="ARW530" s="133" t="s">
        <v>171</v>
      </c>
      <c r="ARX530" s="134"/>
      <c r="ARY530" s="134"/>
      <c r="ARZ530" s="134"/>
      <c r="ASA530" s="134"/>
      <c r="ASB530" s="134"/>
      <c r="ASC530" s="134"/>
      <c r="ASD530" s="134"/>
      <c r="ASE530" s="134"/>
      <c r="ASF530" s="134"/>
      <c r="ASG530" s="134"/>
      <c r="ASH530" s="134"/>
      <c r="ASI530" s="134"/>
      <c r="ASJ530" s="134"/>
      <c r="ASK530" s="134"/>
      <c r="ASL530" s="134"/>
      <c r="ASM530" s="134"/>
      <c r="ASN530" s="134"/>
      <c r="ASO530" s="134"/>
      <c r="ASP530" s="134"/>
      <c r="ASQ530" s="135"/>
      <c r="ASR530" s="139" t="s">
        <v>172</v>
      </c>
      <c r="ASS530" s="140"/>
      <c r="AST530" s="140"/>
      <c r="ASU530" s="140"/>
      <c r="ASV530" s="140"/>
      <c r="ASW530" s="140"/>
      <c r="ASX530" s="140"/>
      <c r="ASY530" s="140"/>
      <c r="ASZ530" s="140"/>
      <c r="ATA530" s="140"/>
      <c r="ATB530" s="140"/>
      <c r="ATC530" s="140"/>
      <c r="ATD530" s="140"/>
      <c r="ATE530" s="140"/>
      <c r="ATF530" s="140"/>
      <c r="ATG530" s="140"/>
      <c r="ATH530" s="140"/>
      <c r="ATI530" s="140"/>
      <c r="ATJ530" s="140"/>
      <c r="ATK530" s="140"/>
      <c r="ATL530" s="141"/>
      <c r="ATM530" s="133" t="s">
        <v>173</v>
      </c>
      <c r="ATN530" s="134"/>
      <c r="ATO530" s="134"/>
      <c r="ATP530" s="134"/>
      <c r="ATQ530" s="134"/>
      <c r="ATR530" s="134"/>
      <c r="ATS530" s="134"/>
      <c r="ATT530" s="134"/>
      <c r="ATU530" s="134"/>
      <c r="ATV530" s="134"/>
      <c r="ATW530" s="134"/>
      <c r="ATX530" s="134"/>
      <c r="ATY530" s="134"/>
      <c r="ATZ530" s="134"/>
      <c r="AUA530" s="134"/>
      <c r="AUB530" s="134"/>
      <c r="AUC530" s="134"/>
      <c r="AUD530" s="134"/>
      <c r="AUE530" s="134"/>
      <c r="AUF530" s="134"/>
      <c r="AUG530" s="135"/>
      <c r="AUH530" s="139" t="s">
        <v>174</v>
      </c>
      <c r="AUI530" s="140"/>
      <c r="AUJ530" s="140"/>
      <c r="AUK530" s="140"/>
      <c r="AUL530" s="140"/>
      <c r="AUM530" s="140"/>
      <c r="AUN530" s="140"/>
      <c r="AUO530" s="140"/>
      <c r="AUP530" s="140"/>
      <c r="AUQ530" s="140"/>
      <c r="AUR530" s="140"/>
      <c r="AUS530" s="140"/>
      <c r="AUT530" s="140"/>
      <c r="AUU530" s="140"/>
      <c r="AUV530" s="140"/>
      <c r="AUW530" s="140"/>
      <c r="AUX530" s="140"/>
      <c r="AUY530" s="140"/>
      <c r="AUZ530" s="140"/>
      <c r="AVA530" s="140"/>
      <c r="AVB530" s="141"/>
      <c r="AVC530" s="133" t="s">
        <v>213</v>
      </c>
      <c r="AVD530" s="134"/>
      <c r="AVE530" s="134"/>
      <c r="AVF530" s="134"/>
      <c r="AVG530" s="134"/>
      <c r="AVH530" s="134"/>
      <c r="AVI530" s="134"/>
      <c r="AVJ530" s="134"/>
      <c r="AVK530" s="134"/>
      <c r="AVL530" s="134"/>
      <c r="AVM530" s="134"/>
      <c r="AVN530" s="134"/>
      <c r="AVO530" s="134"/>
      <c r="AVP530" s="134"/>
      <c r="AVQ530" s="134"/>
      <c r="AVR530" s="134"/>
      <c r="AVS530" s="134"/>
      <c r="AVT530" s="134"/>
      <c r="AVU530" s="134"/>
      <c r="AVV530" s="134"/>
      <c r="AVW530" s="135"/>
    </row>
    <row r="531" spans="1:1271" ht="45.75" customHeight="1">
      <c r="A531" s="157"/>
      <c r="B531" s="158"/>
      <c r="C531" s="159"/>
      <c r="D531" s="162"/>
      <c r="E531" s="163"/>
      <c r="F531" s="136" t="s">
        <v>210</v>
      </c>
      <c r="G531" s="137"/>
      <c r="H531" s="138"/>
      <c r="I531" s="136" t="s">
        <v>211</v>
      </c>
      <c r="J531" s="137"/>
      <c r="K531" s="138"/>
      <c r="L531" s="142" t="s">
        <v>193</v>
      </c>
      <c r="M531" s="143"/>
      <c r="N531" s="144"/>
      <c r="O531" s="142" t="s">
        <v>194</v>
      </c>
      <c r="P531" s="143"/>
      <c r="Q531" s="144"/>
      <c r="R531" s="142" t="s">
        <v>195</v>
      </c>
      <c r="S531" s="143"/>
      <c r="T531" s="144"/>
      <c r="U531" s="142" t="s">
        <v>196</v>
      </c>
      <c r="V531" s="143"/>
      <c r="W531" s="144"/>
      <c r="X531" s="142" t="s">
        <v>197</v>
      </c>
      <c r="Y531" s="143"/>
      <c r="Z531" s="144"/>
      <c r="AA531" s="142" t="s">
        <v>198</v>
      </c>
      <c r="AB531" s="143"/>
      <c r="AC531" s="144"/>
      <c r="AD531" s="142" t="s">
        <v>199</v>
      </c>
      <c r="AE531" s="143"/>
      <c r="AF531" s="144"/>
      <c r="AG531" s="136" t="s">
        <v>193</v>
      </c>
      <c r="AH531" s="137"/>
      <c r="AI531" s="138"/>
      <c r="AJ531" s="136" t="s">
        <v>194</v>
      </c>
      <c r="AK531" s="137"/>
      <c r="AL531" s="138"/>
      <c r="AM531" s="136" t="s">
        <v>195</v>
      </c>
      <c r="AN531" s="137"/>
      <c r="AO531" s="138"/>
      <c r="AP531" s="136" t="s">
        <v>196</v>
      </c>
      <c r="AQ531" s="137"/>
      <c r="AR531" s="138"/>
      <c r="AS531" s="136" t="s">
        <v>197</v>
      </c>
      <c r="AT531" s="137"/>
      <c r="AU531" s="138"/>
      <c r="AV531" s="136" t="s">
        <v>198</v>
      </c>
      <c r="AW531" s="137"/>
      <c r="AX531" s="138"/>
      <c r="AY531" s="136" t="s">
        <v>199</v>
      </c>
      <c r="AZ531" s="137"/>
      <c r="BA531" s="138"/>
      <c r="BB531" s="142" t="s">
        <v>193</v>
      </c>
      <c r="BC531" s="143"/>
      <c r="BD531" s="144"/>
      <c r="BE531" s="142" t="s">
        <v>194</v>
      </c>
      <c r="BF531" s="143"/>
      <c r="BG531" s="144"/>
      <c r="BH531" s="142" t="s">
        <v>195</v>
      </c>
      <c r="BI531" s="143"/>
      <c r="BJ531" s="144"/>
      <c r="BK531" s="142" t="s">
        <v>196</v>
      </c>
      <c r="BL531" s="143"/>
      <c r="BM531" s="144"/>
      <c r="BN531" s="142" t="s">
        <v>197</v>
      </c>
      <c r="BO531" s="143"/>
      <c r="BP531" s="144"/>
      <c r="BQ531" s="142" t="s">
        <v>198</v>
      </c>
      <c r="BR531" s="143"/>
      <c r="BS531" s="144"/>
      <c r="BT531" s="142" t="s">
        <v>199</v>
      </c>
      <c r="BU531" s="143"/>
      <c r="BV531" s="144"/>
      <c r="BW531" s="136" t="s">
        <v>193</v>
      </c>
      <c r="BX531" s="137"/>
      <c r="BY531" s="138"/>
      <c r="BZ531" s="136" t="s">
        <v>194</v>
      </c>
      <c r="CA531" s="137"/>
      <c r="CB531" s="138"/>
      <c r="CC531" s="136" t="s">
        <v>195</v>
      </c>
      <c r="CD531" s="137"/>
      <c r="CE531" s="138"/>
      <c r="CF531" s="136" t="s">
        <v>196</v>
      </c>
      <c r="CG531" s="137"/>
      <c r="CH531" s="138"/>
      <c r="CI531" s="136" t="s">
        <v>197</v>
      </c>
      <c r="CJ531" s="137"/>
      <c r="CK531" s="138"/>
      <c r="CL531" s="136" t="s">
        <v>198</v>
      </c>
      <c r="CM531" s="137"/>
      <c r="CN531" s="138"/>
      <c r="CO531" s="136" t="s">
        <v>199</v>
      </c>
      <c r="CP531" s="137"/>
      <c r="CQ531" s="138"/>
      <c r="CR531" s="142" t="s">
        <v>193</v>
      </c>
      <c r="CS531" s="143"/>
      <c r="CT531" s="144"/>
      <c r="CU531" s="142" t="s">
        <v>194</v>
      </c>
      <c r="CV531" s="143"/>
      <c r="CW531" s="144"/>
      <c r="CX531" s="142" t="s">
        <v>195</v>
      </c>
      <c r="CY531" s="143"/>
      <c r="CZ531" s="144"/>
      <c r="DA531" s="142" t="s">
        <v>196</v>
      </c>
      <c r="DB531" s="143"/>
      <c r="DC531" s="144"/>
      <c r="DD531" s="142" t="s">
        <v>197</v>
      </c>
      <c r="DE531" s="143"/>
      <c r="DF531" s="144"/>
      <c r="DG531" s="142" t="s">
        <v>198</v>
      </c>
      <c r="DH531" s="143"/>
      <c r="DI531" s="144"/>
      <c r="DJ531" s="142" t="s">
        <v>199</v>
      </c>
      <c r="DK531" s="143"/>
      <c r="DL531" s="144"/>
      <c r="DM531" s="136" t="s">
        <v>193</v>
      </c>
      <c r="DN531" s="137"/>
      <c r="DO531" s="138"/>
      <c r="DP531" s="136" t="s">
        <v>194</v>
      </c>
      <c r="DQ531" s="137"/>
      <c r="DR531" s="138"/>
      <c r="DS531" s="136" t="s">
        <v>195</v>
      </c>
      <c r="DT531" s="137"/>
      <c r="DU531" s="138"/>
      <c r="DV531" s="136" t="s">
        <v>196</v>
      </c>
      <c r="DW531" s="137"/>
      <c r="DX531" s="138"/>
      <c r="DY531" s="136" t="s">
        <v>197</v>
      </c>
      <c r="DZ531" s="137"/>
      <c r="EA531" s="138"/>
      <c r="EB531" s="136" t="s">
        <v>198</v>
      </c>
      <c r="EC531" s="137"/>
      <c r="ED531" s="138"/>
      <c r="EE531" s="136" t="s">
        <v>199</v>
      </c>
      <c r="EF531" s="137"/>
      <c r="EG531" s="138"/>
      <c r="EH531" s="142" t="s">
        <v>193</v>
      </c>
      <c r="EI531" s="143"/>
      <c r="EJ531" s="144"/>
      <c r="EK531" s="142" t="s">
        <v>194</v>
      </c>
      <c r="EL531" s="143"/>
      <c r="EM531" s="144"/>
      <c r="EN531" s="142" t="s">
        <v>195</v>
      </c>
      <c r="EO531" s="143"/>
      <c r="EP531" s="144"/>
      <c r="EQ531" s="142" t="s">
        <v>196</v>
      </c>
      <c r="ER531" s="143"/>
      <c r="ES531" s="144"/>
      <c r="ET531" s="142" t="s">
        <v>197</v>
      </c>
      <c r="EU531" s="143"/>
      <c r="EV531" s="144"/>
      <c r="EW531" s="142" t="s">
        <v>198</v>
      </c>
      <c r="EX531" s="143"/>
      <c r="EY531" s="144"/>
      <c r="EZ531" s="142" t="s">
        <v>199</v>
      </c>
      <c r="FA531" s="143"/>
      <c r="FB531" s="144"/>
      <c r="FC531" s="136" t="s">
        <v>193</v>
      </c>
      <c r="FD531" s="137"/>
      <c r="FE531" s="138"/>
      <c r="FF531" s="136" t="s">
        <v>194</v>
      </c>
      <c r="FG531" s="137"/>
      <c r="FH531" s="138"/>
      <c r="FI531" s="136" t="s">
        <v>195</v>
      </c>
      <c r="FJ531" s="137"/>
      <c r="FK531" s="138"/>
      <c r="FL531" s="136" t="s">
        <v>196</v>
      </c>
      <c r="FM531" s="137"/>
      <c r="FN531" s="138"/>
      <c r="FO531" s="136" t="s">
        <v>197</v>
      </c>
      <c r="FP531" s="137"/>
      <c r="FQ531" s="138"/>
      <c r="FR531" s="136" t="s">
        <v>198</v>
      </c>
      <c r="FS531" s="137"/>
      <c r="FT531" s="138"/>
      <c r="FU531" s="136" t="s">
        <v>199</v>
      </c>
      <c r="FV531" s="137"/>
      <c r="FW531" s="138"/>
      <c r="FX531" s="142" t="s">
        <v>193</v>
      </c>
      <c r="FY531" s="143"/>
      <c r="FZ531" s="144"/>
      <c r="GA531" s="142" t="s">
        <v>194</v>
      </c>
      <c r="GB531" s="143"/>
      <c r="GC531" s="144"/>
      <c r="GD531" s="142" t="s">
        <v>195</v>
      </c>
      <c r="GE531" s="143"/>
      <c r="GF531" s="144"/>
      <c r="GG531" s="142" t="s">
        <v>196</v>
      </c>
      <c r="GH531" s="143"/>
      <c r="GI531" s="144"/>
      <c r="GJ531" s="142" t="s">
        <v>197</v>
      </c>
      <c r="GK531" s="143"/>
      <c r="GL531" s="144"/>
      <c r="GM531" s="142" t="s">
        <v>198</v>
      </c>
      <c r="GN531" s="143"/>
      <c r="GO531" s="144"/>
      <c r="GP531" s="142" t="s">
        <v>199</v>
      </c>
      <c r="GQ531" s="143"/>
      <c r="GR531" s="144"/>
      <c r="GS531" s="136" t="s">
        <v>193</v>
      </c>
      <c r="GT531" s="137"/>
      <c r="GU531" s="138"/>
      <c r="GV531" s="136" t="s">
        <v>194</v>
      </c>
      <c r="GW531" s="137"/>
      <c r="GX531" s="138"/>
      <c r="GY531" s="136" t="s">
        <v>195</v>
      </c>
      <c r="GZ531" s="137"/>
      <c r="HA531" s="138"/>
      <c r="HB531" s="136" t="s">
        <v>196</v>
      </c>
      <c r="HC531" s="137"/>
      <c r="HD531" s="138"/>
      <c r="HE531" s="136" t="s">
        <v>197</v>
      </c>
      <c r="HF531" s="137"/>
      <c r="HG531" s="138"/>
      <c r="HH531" s="136" t="s">
        <v>198</v>
      </c>
      <c r="HI531" s="137"/>
      <c r="HJ531" s="138"/>
      <c r="HK531" s="136" t="s">
        <v>199</v>
      </c>
      <c r="HL531" s="137"/>
      <c r="HM531" s="138"/>
      <c r="HN531" s="142" t="s">
        <v>193</v>
      </c>
      <c r="HO531" s="143"/>
      <c r="HP531" s="144"/>
      <c r="HQ531" s="142" t="s">
        <v>194</v>
      </c>
      <c r="HR531" s="143"/>
      <c r="HS531" s="144"/>
      <c r="HT531" s="142" t="s">
        <v>195</v>
      </c>
      <c r="HU531" s="143"/>
      <c r="HV531" s="144"/>
      <c r="HW531" s="142" t="s">
        <v>196</v>
      </c>
      <c r="HX531" s="143"/>
      <c r="HY531" s="144"/>
      <c r="HZ531" s="142" t="s">
        <v>197</v>
      </c>
      <c r="IA531" s="143"/>
      <c r="IB531" s="144"/>
      <c r="IC531" s="142" t="s">
        <v>198</v>
      </c>
      <c r="ID531" s="143"/>
      <c r="IE531" s="144"/>
      <c r="IF531" s="142" t="s">
        <v>199</v>
      </c>
      <c r="IG531" s="143"/>
      <c r="IH531" s="144"/>
      <c r="II531" s="136" t="s">
        <v>193</v>
      </c>
      <c r="IJ531" s="137"/>
      <c r="IK531" s="138"/>
      <c r="IL531" s="136" t="s">
        <v>194</v>
      </c>
      <c r="IM531" s="137"/>
      <c r="IN531" s="138"/>
      <c r="IO531" s="136" t="s">
        <v>195</v>
      </c>
      <c r="IP531" s="137"/>
      <c r="IQ531" s="138"/>
      <c r="IR531" s="136" t="s">
        <v>196</v>
      </c>
      <c r="IS531" s="137"/>
      <c r="IT531" s="138"/>
      <c r="IU531" s="136" t="s">
        <v>197</v>
      </c>
      <c r="IV531" s="137"/>
      <c r="IW531" s="138"/>
      <c r="IX531" s="136" t="s">
        <v>198</v>
      </c>
      <c r="IY531" s="137"/>
      <c r="IZ531" s="138"/>
      <c r="JA531" s="136" t="s">
        <v>199</v>
      </c>
      <c r="JB531" s="137"/>
      <c r="JC531" s="138"/>
      <c r="JD531" s="142" t="s">
        <v>193</v>
      </c>
      <c r="JE531" s="143"/>
      <c r="JF531" s="144"/>
      <c r="JG531" s="142" t="s">
        <v>194</v>
      </c>
      <c r="JH531" s="143"/>
      <c r="JI531" s="144"/>
      <c r="JJ531" s="142" t="s">
        <v>195</v>
      </c>
      <c r="JK531" s="143"/>
      <c r="JL531" s="144"/>
      <c r="JM531" s="142" t="s">
        <v>196</v>
      </c>
      <c r="JN531" s="143"/>
      <c r="JO531" s="144"/>
      <c r="JP531" s="142" t="s">
        <v>197</v>
      </c>
      <c r="JQ531" s="143"/>
      <c r="JR531" s="144"/>
      <c r="JS531" s="142" t="s">
        <v>198</v>
      </c>
      <c r="JT531" s="143"/>
      <c r="JU531" s="144"/>
      <c r="JV531" s="142" t="s">
        <v>199</v>
      </c>
      <c r="JW531" s="143"/>
      <c r="JX531" s="144"/>
      <c r="JY531" s="136" t="s">
        <v>193</v>
      </c>
      <c r="JZ531" s="137"/>
      <c r="KA531" s="138"/>
      <c r="KB531" s="136" t="s">
        <v>194</v>
      </c>
      <c r="KC531" s="137"/>
      <c r="KD531" s="138"/>
      <c r="KE531" s="136" t="s">
        <v>195</v>
      </c>
      <c r="KF531" s="137"/>
      <c r="KG531" s="138"/>
      <c r="KH531" s="136" t="s">
        <v>196</v>
      </c>
      <c r="KI531" s="137"/>
      <c r="KJ531" s="138"/>
      <c r="KK531" s="136" t="s">
        <v>197</v>
      </c>
      <c r="KL531" s="137"/>
      <c r="KM531" s="138"/>
      <c r="KN531" s="136" t="s">
        <v>198</v>
      </c>
      <c r="KO531" s="137"/>
      <c r="KP531" s="138"/>
      <c r="KQ531" s="136" t="s">
        <v>199</v>
      </c>
      <c r="KR531" s="137"/>
      <c r="KS531" s="138"/>
      <c r="KT531" s="136" t="s">
        <v>193</v>
      </c>
      <c r="KU531" s="137"/>
      <c r="KV531" s="138"/>
      <c r="KW531" s="136" t="s">
        <v>194</v>
      </c>
      <c r="KX531" s="137"/>
      <c r="KY531" s="138"/>
      <c r="KZ531" s="136" t="s">
        <v>195</v>
      </c>
      <c r="LA531" s="137"/>
      <c r="LB531" s="138"/>
      <c r="LC531" s="136" t="s">
        <v>196</v>
      </c>
      <c r="LD531" s="137"/>
      <c r="LE531" s="138"/>
      <c r="LF531" s="136" t="s">
        <v>197</v>
      </c>
      <c r="LG531" s="137"/>
      <c r="LH531" s="138"/>
      <c r="LI531" s="136" t="s">
        <v>198</v>
      </c>
      <c r="LJ531" s="137"/>
      <c r="LK531" s="138"/>
      <c r="LL531" s="136" t="s">
        <v>199</v>
      </c>
      <c r="LM531" s="137"/>
      <c r="LN531" s="138"/>
      <c r="LO531" s="136" t="s">
        <v>193</v>
      </c>
      <c r="LP531" s="137"/>
      <c r="LQ531" s="138"/>
      <c r="LR531" s="136" t="s">
        <v>194</v>
      </c>
      <c r="LS531" s="137"/>
      <c r="LT531" s="138"/>
      <c r="LU531" s="136" t="s">
        <v>195</v>
      </c>
      <c r="LV531" s="137"/>
      <c r="LW531" s="138"/>
      <c r="LX531" s="136" t="s">
        <v>196</v>
      </c>
      <c r="LY531" s="137"/>
      <c r="LZ531" s="138"/>
      <c r="MA531" s="136" t="s">
        <v>197</v>
      </c>
      <c r="MB531" s="137"/>
      <c r="MC531" s="138"/>
      <c r="MD531" s="136" t="s">
        <v>198</v>
      </c>
      <c r="ME531" s="137"/>
      <c r="MF531" s="138"/>
      <c r="MG531" s="136" t="s">
        <v>199</v>
      </c>
      <c r="MH531" s="137"/>
      <c r="MI531" s="138"/>
      <c r="MJ531" s="142" t="s">
        <v>193</v>
      </c>
      <c r="MK531" s="143"/>
      <c r="ML531" s="144"/>
      <c r="MM531" s="142" t="s">
        <v>194</v>
      </c>
      <c r="MN531" s="143"/>
      <c r="MO531" s="144"/>
      <c r="MP531" s="142" t="s">
        <v>195</v>
      </c>
      <c r="MQ531" s="143"/>
      <c r="MR531" s="144"/>
      <c r="MS531" s="142" t="s">
        <v>196</v>
      </c>
      <c r="MT531" s="143"/>
      <c r="MU531" s="144"/>
      <c r="MV531" s="142" t="s">
        <v>197</v>
      </c>
      <c r="MW531" s="143"/>
      <c r="MX531" s="144"/>
      <c r="MY531" s="142" t="s">
        <v>198</v>
      </c>
      <c r="MZ531" s="143"/>
      <c r="NA531" s="144"/>
      <c r="NB531" s="142" t="s">
        <v>199</v>
      </c>
      <c r="NC531" s="143"/>
      <c r="ND531" s="144"/>
      <c r="NE531" s="136" t="s">
        <v>193</v>
      </c>
      <c r="NF531" s="137"/>
      <c r="NG531" s="138"/>
      <c r="NH531" s="136" t="s">
        <v>194</v>
      </c>
      <c r="NI531" s="137"/>
      <c r="NJ531" s="138"/>
      <c r="NK531" s="136" t="s">
        <v>195</v>
      </c>
      <c r="NL531" s="137"/>
      <c r="NM531" s="138"/>
      <c r="NN531" s="136" t="s">
        <v>196</v>
      </c>
      <c r="NO531" s="137"/>
      <c r="NP531" s="138"/>
      <c r="NQ531" s="136" t="s">
        <v>197</v>
      </c>
      <c r="NR531" s="137"/>
      <c r="NS531" s="138"/>
      <c r="NT531" s="136" t="s">
        <v>198</v>
      </c>
      <c r="NU531" s="137"/>
      <c r="NV531" s="138"/>
      <c r="NW531" s="136" t="s">
        <v>199</v>
      </c>
      <c r="NX531" s="137"/>
      <c r="NY531" s="138"/>
      <c r="NZ531" s="142" t="s">
        <v>193</v>
      </c>
      <c r="OA531" s="143"/>
      <c r="OB531" s="144"/>
      <c r="OC531" s="142" t="s">
        <v>194</v>
      </c>
      <c r="OD531" s="143"/>
      <c r="OE531" s="144"/>
      <c r="OF531" s="142" t="s">
        <v>195</v>
      </c>
      <c r="OG531" s="143"/>
      <c r="OH531" s="144"/>
      <c r="OI531" s="142" t="s">
        <v>196</v>
      </c>
      <c r="OJ531" s="143"/>
      <c r="OK531" s="144"/>
      <c r="OL531" s="142" t="s">
        <v>197</v>
      </c>
      <c r="OM531" s="143"/>
      <c r="ON531" s="144"/>
      <c r="OO531" s="142" t="s">
        <v>198</v>
      </c>
      <c r="OP531" s="143"/>
      <c r="OQ531" s="144"/>
      <c r="OR531" s="142" t="s">
        <v>199</v>
      </c>
      <c r="OS531" s="143"/>
      <c r="OT531" s="144"/>
      <c r="OU531" s="136" t="s">
        <v>193</v>
      </c>
      <c r="OV531" s="137"/>
      <c r="OW531" s="138"/>
      <c r="OX531" s="136" t="s">
        <v>194</v>
      </c>
      <c r="OY531" s="137"/>
      <c r="OZ531" s="138"/>
      <c r="PA531" s="136" t="s">
        <v>195</v>
      </c>
      <c r="PB531" s="137"/>
      <c r="PC531" s="138"/>
      <c r="PD531" s="136" t="s">
        <v>196</v>
      </c>
      <c r="PE531" s="137"/>
      <c r="PF531" s="138"/>
      <c r="PG531" s="136" t="s">
        <v>197</v>
      </c>
      <c r="PH531" s="137"/>
      <c r="PI531" s="138"/>
      <c r="PJ531" s="136" t="s">
        <v>198</v>
      </c>
      <c r="PK531" s="137"/>
      <c r="PL531" s="138"/>
      <c r="PM531" s="136" t="s">
        <v>199</v>
      </c>
      <c r="PN531" s="137"/>
      <c r="PO531" s="138"/>
      <c r="PP531" s="142" t="s">
        <v>193</v>
      </c>
      <c r="PQ531" s="143"/>
      <c r="PR531" s="144"/>
      <c r="PS531" s="142" t="s">
        <v>194</v>
      </c>
      <c r="PT531" s="143"/>
      <c r="PU531" s="144"/>
      <c r="PV531" s="142" t="s">
        <v>195</v>
      </c>
      <c r="PW531" s="143"/>
      <c r="PX531" s="144"/>
      <c r="PY531" s="142" t="s">
        <v>196</v>
      </c>
      <c r="PZ531" s="143"/>
      <c r="QA531" s="144"/>
      <c r="QB531" s="142" t="s">
        <v>197</v>
      </c>
      <c r="QC531" s="143"/>
      <c r="QD531" s="144"/>
      <c r="QE531" s="142" t="s">
        <v>198</v>
      </c>
      <c r="QF531" s="143"/>
      <c r="QG531" s="144"/>
      <c r="QH531" s="142" t="s">
        <v>199</v>
      </c>
      <c r="QI531" s="143"/>
      <c r="QJ531" s="144"/>
      <c r="QK531" s="136" t="s">
        <v>193</v>
      </c>
      <c r="QL531" s="137"/>
      <c r="QM531" s="138"/>
      <c r="QN531" s="136" t="s">
        <v>194</v>
      </c>
      <c r="QO531" s="137"/>
      <c r="QP531" s="138"/>
      <c r="QQ531" s="136" t="s">
        <v>195</v>
      </c>
      <c r="QR531" s="137"/>
      <c r="QS531" s="138"/>
      <c r="QT531" s="136" t="s">
        <v>196</v>
      </c>
      <c r="QU531" s="137"/>
      <c r="QV531" s="138"/>
      <c r="QW531" s="136" t="s">
        <v>197</v>
      </c>
      <c r="QX531" s="137"/>
      <c r="QY531" s="138"/>
      <c r="QZ531" s="136" t="s">
        <v>198</v>
      </c>
      <c r="RA531" s="137"/>
      <c r="RB531" s="138"/>
      <c r="RC531" s="136" t="s">
        <v>199</v>
      </c>
      <c r="RD531" s="137"/>
      <c r="RE531" s="138"/>
      <c r="RF531" s="142" t="s">
        <v>193</v>
      </c>
      <c r="RG531" s="143"/>
      <c r="RH531" s="144"/>
      <c r="RI531" s="142" t="s">
        <v>194</v>
      </c>
      <c r="RJ531" s="143"/>
      <c r="RK531" s="144"/>
      <c r="RL531" s="142" t="s">
        <v>195</v>
      </c>
      <c r="RM531" s="143"/>
      <c r="RN531" s="144"/>
      <c r="RO531" s="142" t="s">
        <v>196</v>
      </c>
      <c r="RP531" s="143"/>
      <c r="RQ531" s="144"/>
      <c r="RR531" s="142" t="s">
        <v>197</v>
      </c>
      <c r="RS531" s="143"/>
      <c r="RT531" s="144"/>
      <c r="RU531" s="142" t="s">
        <v>198</v>
      </c>
      <c r="RV531" s="143"/>
      <c r="RW531" s="144"/>
      <c r="RX531" s="142" t="s">
        <v>199</v>
      </c>
      <c r="RY531" s="143"/>
      <c r="RZ531" s="144"/>
      <c r="SA531" s="136" t="s">
        <v>193</v>
      </c>
      <c r="SB531" s="137"/>
      <c r="SC531" s="138"/>
      <c r="SD531" s="136" t="s">
        <v>194</v>
      </c>
      <c r="SE531" s="137"/>
      <c r="SF531" s="138"/>
      <c r="SG531" s="136" t="s">
        <v>195</v>
      </c>
      <c r="SH531" s="137"/>
      <c r="SI531" s="138"/>
      <c r="SJ531" s="136" t="s">
        <v>196</v>
      </c>
      <c r="SK531" s="137"/>
      <c r="SL531" s="138"/>
      <c r="SM531" s="136" t="s">
        <v>197</v>
      </c>
      <c r="SN531" s="137"/>
      <c r="SO531" s="138"/>
      <c r="SP531" s="136" t="s">
        <v>198</v>
      </c>
      <c r="SQ531" s="137"/>
      <c r="SR531" s="138"/>
      <c r="SS531" s="136" t="s">
        <v>199</v>
      </c>
      <c r="ST531" s="137"/>
      <c r="SU531" s="138"/>
      <c r="SV531" s="142" t="s">
        <v>193</v>
      </c>
      <c r="SW531" s="143"/>
      <c r="SX531" s="144"/>
      <c r="SY531" s="142" t="s">
        <v>194</v>
      </c>
      <c r="SZ531" s="143"/>
      <c r="TA531" s="144"/>
      <c r="TB531" s="142" t="s">
        <v>195</v>
      </c>
      <c r="TC531" s="143"/>
      <c r="TD531" s="144"/>
      <c r="TE531" s="142" t="s">
        <v>196</v>
      </c>
      <c r="TF531" s="143"/>
      <c r="TG531" s="144"/>
      <c r="TH531" s="142" t="s">
        <v>197</v>
      </c>
      <c r="TI531" s="143"/>
      <c r="TJ531" s="144"/>
      <c r="TK531" s="142" t="s">
        <v>198</v>
      </c>
      <c r="TL531" s="143"/>
      <c r="TM531" s="144"/>
      <c r="TN531" s="142" t="s">
        <v>199</v>
      </c>
      <c r="TO531" s="143"/>
      <c r="TP531" s="144"/>
      <c r="TQ531" s="136" t="s">
        <v>193</v>
      </c>
      <c r="TR531" s="137"/>
      <c r="TS531" s="138"/>
      <c r="TT531" s="136" t="s">
        <v>194</v>
      </c>
      <c r="TU531" s="137"/>
      <c r="TV531" s="138"/>
      <c r="TW531" s="136" t="s">
        <v>195</v>
      </c>
      <c r="TX531" s="137"/>
      <c r="TY531" s="138"/>
      <c r="TZ531" s="136" t="s">
        <v>196</v>
      </c>
      <c r="UA531" s="137"/>
      <c r="UB531" s="138"/>
      <c r="UC531" s="136" t="s">
        <v>197</v>
      </c>
      <c r="UD531" s="137"/>
      <c r="UE531" s="138"/>
      <c r="UF531" s="136" t="s">
        <v>198</v>
      </c>
      <c r="UG531" s="137"/>
      <c r="UH531" s="138"/>
      <c r="UI531" s="136" t="s">
        <v>199</v>
      </c>
      <c r="UJ531" s="137"/>
      <c r="UK531" s="138"/>
      <c r="UL531" s="142" t="s">
        <v>193</v>
      </c>
      <c r="UM531" s="143"/>
      <c r="UN531" s="144"/>
      <c r="UO531" s="142" t="s">
        <v>194</v>
      </c>
      <c r="UP531" s="143"/>
      <c r="UQ531" s="144"/>
      <c r="UR531" s="142" t="s">
        <v>195</v>
      </c>
      <c r="US531" s="143"/>
      <c r="UT531" s="144"/>
      <c r="UU531" s="142" t="s">
        <v>196</v>
      </c>
      <c r="UV531" s="143"/>
      <c r="UW531" s="144"/>
      <c r="UX531" s="142" t="s">
        <v>197</v>
      </c>
      <c r="UY531" s="143"/>
      <c r="UZ531" s="144"/>
      <c r="VA531" s="142" t="s">
        <v>198</v>
      </c>
      <c r="VB531" s="143"/>
      <c r="VC531" s="144"/>
      <c r="VD531" s="142" t="s">
        <v>199</v>
      </c>
      <c r="VE531" s="143"/>
      <c r="VF531" s="144"/>
      <c r="VG531" s="136" t="s">
        <v>193</v>
      </c>
      <c r="VH531" s="137"/>
      <c r="VI531" s="138"/>
      <c r="VJ531" s="136" t="s">
        <v>194</v>
      </c>
      <c r="VK531" s="137"/>
      <c r="VL531" s="138"/>
      <c r="VM531" s="136" t="s">
        <v>195</v>
      </c>
      <c r="VN531" s="137"/>
      <c r="VO531" s="138"/>
      <c r="VP531" s="136" t="s">
        <v>196</v>
      </c>
      <c r="VQ531" s="137"/>
      <c r="VR531" s="138"/>
      <c r="VS531" s="136" t="s">
        <v>197</v>
      </c>
      <c r="VT531" s="137"/>
      <c r="VU531" s="138"/>
      <c r="VV531" s="136" t="s">
        <v>198</v>
      </c>
      <c r="VW531" s="137"/>
      <c r="VX531" s="138"/>
      <c r="VY531" s="136" t="s">
        <v>199</v>
      </c>
      <c r="VZ531" s="137"/>
      <c r="WA531" s="138"/>
      <c r="WB531" s="142" t="s">
        <v>193</v>
      </c>
      <c r="WC531" s="143"/>
      <c r="WD531" s="144"/>
      <c r="WE531" s="142" t="s">
        <v>194</v>
      </c>
      <c r="WF531" s="143"/>
      <c r="WG531" s="144"/>
      <c r="WH531" s="142" t="s">
        <v>195</v>
      </c>
      <c r="WI531" s="143"/>
      <c r="WJ531" s="144"/>
      <c r="WK531" s="142" t="s">
        <v>196</v>
      </c>
      <c r="WL531" s="143"/>
      <c r="WM531" s="144"/>
      <c r="WN531" s="142" t="s">
        <v>197</v>
      </c>
      <c r="WO531" s="143"/>
      <c r="WP531" s="144"/>
      <c r="WQ531" s="142" t="s">
        <v>198</v>
      </c>
      <c r="WR531" s="143"/>
      <c r="WS531" s="144"/>
      <c r="WT531" s="142" t="s">
        <v>199</v>
      </c>
      <c r="WU531" s="143"/>
      <c r="WV531" s="144"/>
      <c r="WW531" s="136" t="s">
        <v>193</v>
      </c>
      <c r="WX531" s="137"/>
      <c r="WY531" s="138"/>
      <c r="WZ531" s="136" t="s">
        <v>194</v>
      </c>
      <c r="XA531" s="137"/>
      <c r="XB531" s="138"/>
      <c r="XC531" s="136" t="s">
        <v>195</v>
      </c>
      <c r="XD531" s="137"/>
      <c r="XE531" s="138"/>
      <c r="XF531" s="136" t="s">
        <v>196</v>
      </c>
      <c r="XG531" s="137"/>
      <c r="XH531" s="138"/>
      <c r="XI531" s="136" t="s">
        <v>197</v>
      </c>
      <c r="XJ531" s="137"/>
      <c r="XK531" s="138"/>
      <c r="XL531" s="136" t="s">
        <v>198</v>
      </c>
      <c r="XM531" s="137"/>
      <c r="XN531" s="138"/>
      <c r="XO531" s="136" t="s">
        <v>199</v>
      </c>
      <c r="XP531" s="137"/>
      <c r="XQ531" s="138"/>
      <c r="XR531" s="142" t="s">
        <v>193</v>
      </c>
      <c r="XS531" s="143"/>
      <c r="XT531" s="144"/>
      <c r="XU531" s="142" t="s">
        <v>194</v>
      </c>
      <c r="XV531" s="143"/>
      <c r="XW531" s="144"/>
      <c r="XX531" s="142" t="s">
        <v>195</v>
      </c>
      <c r="XY531" s="143"/>
      <c r="XZ531" s="144"/>
      <c r="YA531" s="142" t="s">
        <v>196</v>
      </c>
      <c r="YB531" s="143"/>
      <c r="YC531" s="144"/>
      <c r="YD531" s="142" t="s">
        <v>197</v>
      </c>
      <c r="YE531" s="143"/>
      <c r="YF531" s="144"/>
      <c r="YG531" s="142" t="s">
        <v>198</v>
      </c>
      <c r="YH531" s="143"/>
      <c r="YI531" s="144"/>
      <c r="YJ531" s="142" t="s">
        <v>199</v>
      </c>
      <c r="YK531" s="143"/>
      <c r="YL531" s="144"/>
      <c r="YM531" s="136" t="s">
        <v>193</v>
      </c>
      <c r="YN531" s="137"/>
      <c r="YO531" s="138"/>
      <c r="YP531" s="136" t="s">
        <v>194</v>
      </c>
      <c r="YQ531" s="137"/>
      <c r="YR531" s="138"/>
      <c r="YS531" s="136" t="s">
        <v>195</v>
      </c>
      <c r="YT531" s="137"/>
      <c r="YU531" s="138"/>
      <c r="YV531" s="136" t="s">
        <v>196</v>
      </c>
      <c r="YW531" s="137"/>
      <c r="YX531" s="138"/>
      <c r="YY531" s="136" t="s">
        <v>197</v>
      </c>
      <c r="YZ531" s="137"/>
      <c r="ZA531" s="138"/>
      <c r="ZB531" s="136" t="s">
        <v>198</v>
      </c>
      <c r="ZC531" s="137"/>
      <c r="ZD531" s="138"/>
      <c r="ZE531" s="136" t="s">
        <v>199</v>
      </c>
      <c r="ZF531" s="137"/>
      <c r="ZG531" s="138"/>
      <c r="ZH531" s="142" t="s">
        <v>193</v>
      </c>
      <c r="ZI531" s="143"/>
      <c r="ZJ531" s="144"/>
      <c r="ZK531" s="142" t="s">
        <v>194</v>
      </c>
      <c r="ZL531" s="143"/>
      <c r="ZM531" s="144"/>
      <c r="ZN531" s="142" t="s">
        <v>195</v>
      </c>
      <c r="ZO531" s="143"/>
      <c r="ZP531" s="144"/>
      <c r="ZQ531" s="142" t="s">
        <v>196</v>
      </c>
      <c r="ZR531" s="143"/>
      <c r="ZS531" s="144"/>
      <c r="ZT531" s="142" t="s">
        <v>197</v>
      </c>
      <c r="ZU531" s="143"/>
      <c r="ZV531" s="144"/>
      <c r="ZW531" s="142" t="s">
        <v>198</v>
      </c>
      <c r="ZX531" s="143"/>
      <c r="ZY531" s="144"/>
      <c r="ZZ531" s="142" t="s">
        <v>199</v>
      </c>
      <c r="AAA531" s="143"/>
      <c r="AAB531" s="144"/>
      <c r="AAC531" s="136" t="s">
        <v>193</v>
      </c>
      <c r="AAD531" s="137"/>
      <c r="AAE531" s="138"/>
      <c r="AAF531" s="136" t="s">
        <v>194</v>
      </c>
      <c r="AAG531" s="137"/>
      <c r="AAH531" s="138"/>
      <c r="AAI531" s="136" t="s">
        <v>195</v>
      </c>
      <c r="AAJ531" s="137"/>
      <c r="AAK531" s="138"/>
      <c r="AAL531" s="136" t="s">
        <v>196</v>
      </c>
      <c r="AAM531" s="137"/>
      <c r="AAN531" s="138"/>
      <c r="AAO531" s="136" t="s">
        <v>197</v>
      </c>
      <c r="AAP531" s="137"/>
      <c r="AAQ531" s="138"/>
      <c r="AAR531" s="136" t="s">
        <v>198</v>
      </c>
      <c r="AAS531" s="137"/>
      <c r="AAT531" s="138"/>
      <c r="AAU531" s="136" t="s">
        <v>199</v>
      </c>
      <c r="AAV531" s="137"/>
      <c r="AAW531" s="138"/>
      <c r="AAX531" s="142" t="s">
        <v>193</v>
      </c>
      <c r="AAY531" s="143"/>
      <c r="AAZ531" s="144"/>
      <c r="ABA531" s="142" t="s">
        <v>194</v>
      </c>
      <c r="ABB531" s="143"/>
      <c r="ABC531" s="144"/>
      <c r="ABD531" s="142" t="s">
        <v>195</v>
      </c>
      <c r="ABE531" s="143"/>
      <c r="ABF531" s="144"/>
      <c r="ABG531" s="142" t="s">
        <v>196</v>
      </c>
      <c r="ABH531" s="143"/>
      <c r="ABI531" s="144"/>
      <c r="ABJ531" s="142" t="s">
        <v>197</v>
      </c>
      <c r="ABK531" s="143"/>
      <c r="ABL531" s="144"/>
      <c r="ABM531" s="142" t="s">
        <v>198</v>
      </c>
      <c r="ABN531" s="143"/>
      <c r="ABO531" s="144"/>
      <c r="ABP531" s="142" t="s">
        <v>199</v>
      </c>
      <c r="ABQ531" s="143"/>
      <c r="ABR531" s="144"/>
      <c r="ABS531" s="136" t="s">
        <v>193</v>
      </c>
      <c r="ABT531" s="137"/>
      <c r="ABU531" s="138"/>
      <c r="ABV531" s="136" t="s">
        <v>194</v>
      </c>
      <c r="ABW531" s="137"/>
      <c r="ABX531" s="138"/>
      <c r="ABY531" s="136" t="s">
        <v>195</v>
      </c>
      <c r="ABZ531" s="137"/>
      <c r="ACA531" s="138"/>
      <c r="ACB531" s="136" t="s">
        <v>196</v>
      </c>
      <c r="ACC531" s="137"/>
      <c r="ACD531" s="138"/>
      <c r="ACE531" s="136" t="s">
        <v>197</v>
      </c>
      <c r="ACF531" s="137"/>
      <c r="ACG531" s="138"/>
      <c r="ACH531" s="136" t="s">
        <v>198</v>
      </c>
      <c r="ACI531" s="137"/>
      <c r="ACJ531" s="138"/>
      <c r="ACK531" s="136" t="s">
        <v>199</v>
      </c>
      <c r="ACL531" s="137"/>
      <c r="ACM531" s="138"/>
      <c r="ACN531" s="142" t="s">
        <v>193</v>
      </c>
      <c r="ACO531" s="143"/>
      <c r="ACP531" s="144"/>
      <c r="ACQ531" s="142" t="s">
        <v>194</v>
      </c>
      <c r="ACR531" s="143"/>
      <c r="ACS531" s="144"/>
      <c r="ACT531" s="142" t="s">
        <v>195</v>
      </c>
      <c r="ACU531" s="143"/>
      <c r="ACV531" s="144"/>
      <c r="ACW531" s="142" t="s">
        <v>196</v>
      </c>
      <c r="ACX531" s="143"/>
      <c r="ACY531" s="144"/>
      <c r="ACZ531" s="142" t="s">
        <v>197</v>
      </c>
      <c r="ADA531" s="143"/>
      <c r="ADB531" s="144"/>
      <c r="ADC531" s="142" t="s">
        <v>198</v>
      </c>
      <c r="ADD531" s="143"/>
      <c r="ADE531" s="144"/>
      <c r="ADF531" s="142" t="s">
        <v>199</v>
      </c>
      <c r="ADG531" s="143"/>
      <c r="ADH531" s="144"/>
      <c r="ADI531" s="136" t="s">
        <v>193</v>
      </c>
      <c r="ADJ531" s="137"/>
      <c r="ADK531" s="138"/>
      <c r="ADL531" s="136" t="s">
        <v>194</v>
      </c>
      <c r="ADM531" s="137"/>
      <c r="ADN531" s="138"/>
      <c r="ADO531" s="136" t="s">
        <v>195</v>
      </c>
      <c r="ADP531" s="137"/>
      <c r="ADQ531" s="138"/>
      <c r="ADR531" s="136" t="s">
        <v>196</v>
      </c>
      <c r="ADS531" s="137"/>
      <c r="ADT531" s="138"/>
      <c r="ADU531" s="136" t="s">
        <v>197</v>
      </c>
      <c r="ADV531" s="137"/>
      <c r="ADW531" s="138"/>
      <c r="ADX531" s="136" t="s">
        <v>198</v>
      </c>
      <c r="ADY531" s="137"/>
      <c r="ADZ531" s="138"/>
      <c r="AEA531" s="136" t="s">
        <v>199</v>
      </c>
      <c r="AEB531" s="137"/>
      <c r="AEC531" s="138"/>
      <c r="AED531" s="142" t="s">
        <v>193</v>
      </c>
      <c r="AEE531" s="143"/>
      <c r="AEF531" s="144"/>
      <c r="AEG531" s="142" t="s">
        <v>194</v>
      </c>
      <c r="AEH531" s="143"/>
      <c r="AEI531" s="144"/>
      <c r="AEJ531" s="142" t="s">
        <v>195</v>
      </c>
      <c r="AEK531" s="143"/>
      <c r="AEL531" s="144"/>
      <c r="AEM531" s="142" t="s">
        <v>196</v>
      </c>
      <c r="AEN531" s="143"/>
      <c r="AEO531" s="144"/>
      <c r="AEP531" s="142" t="s">
        <v>197</v>
      </c>
      <c r="AEQ531" s="143"/>
      <c r="AER531" s="144"/>
      <c r="AES531" s="142" t="s">
        <v>198</v>
      </c>
      <c r="AET531" s="143"/>
      <c r="AEU531" s="144"/>
      <c r="AEV531" s="142" t="s">
        <v>199</v>
      </c>
      <c r="AEW531" s="143"/>
      <c r="AEX531" s="144"/>
      <c r="AEY531" s="136" t="s">
        <v>193</v>
      </c>
      <c r="AEZ531" s="137"/>
      <c r="AFA531" s="138"/>
      <c r="AFB531" s="136" t="s">
        <v>194</v>
      </c>
      <c r="AFC531" s="137"/>
      <c r="AFD531" s="138"/>
      <c r="AFE531" s="136" t="s">
        <v>195</v>
      </c>
      <c r="AFF531" s="137"/>
      <c r="AFG531" s="138"/>
      <c r="AFH531" s="136" t="s">
        <v>196</v>
      </c>
      <c r="AFI531" s="137"/>
      <c r="AFJ531" s="138"/>
      <c r="AFK531" s="136" t="s">
        <v>197</v>
      </c>
      <c r="AFL531" s="137"/>
      <c r="AFM531" s="138"/>
      <c r="AFN531" s="136" t="s">
        <v>198</v>
      </c>
      <c r="AFO531" s="137"/>
      <c r="AFP531" s="138"/>
      <c r="AFQ531" s="136" t="s">
        <v>199</v>
      </c>
      <c r="AFR531" s="137"/>
      <c r="AFS531" s="138"/>
      <c r="AFT531" s="142" t="s">
        <v>193</v>
      </c>
      <c r="AFU531" s="143"/>
      <c r="AFV531" s="144"/>
      <c r="AFW531" s="142" t="s">
        <v>194</v>
      </c>
      <c r="AFX531" s="143"/>
      <c r="AFY531" s="144"/>
      <c r="AFZ531" s="142" t="s">
        <v>195</v>
      </c>
      <c r="AGA531" s="143"/>
      <c r="AGB531" s="144"/>
      <c r="AGC531" s="142" t="s">
        <v>196</v>
      </c>
      <c r="AGD531" s="143"/>
      <c r="AGE531" s="144"/>
      <c r="AGF531" s="142" t="s">
        <v>197</v>
      </c>
      <c r="AGG531" s="143"/>
      <c r="AGH531" s="144"/>
      <c r="AGI531" s="142" t="s">
        <v>198</v>
      </c>
      <c r="AGJ531" s="143"/>
      <c r="AGK531" s="144"/>
      <c r="AGL531" s="142" t="s">
        <v>199</v>
      </c>
      <c r="AGM531" s="143"/>
      <c r="AGN531" s="144"/>
      <c r="AGO531" s="136" t="s">
        <v>193</v>
      </c>
      <c r="AGP531" s="137"/>
      <c r="AGQ531" s="138"/>
      <c r="AGR531" s="136" t="s">
        <v>194</v>
      </c>
      <c r="AGS531" s="137"/>
      <c r="AGT531" s="138"/>
      <c r="AGU531" s="136" t="s">
        <v>195</v>
      </c>
      <c r="AGV531" s="137"/>
      <c r="AGW531" s="138"/>
      <c r="AGX531" s="136" t="s">
        <v>196</v>
      </c>
      <c r="AGY531" s="137"/>
      <c r="AGZ531" s="138"/>
      <c r="AHA531" s="136" t="s">
        <v>197</v>
      </c>
      <c r="AHB531" s="137"/>
      <c r="AHC531" s="138"/>
      <c r="AHD531" s="136" t="s">
        <v>198</v>
      </c>
      <c r="AHE531" s="137"/>
      <c r="AHF531" s="138"/>
      <c r="AHG531" s="136" t="s">
        <v>199</v>
      </c>
      <c r="AHH531" s="137"/>
      <c r="AHI531" s="138"/>
      <c r="AHJ531" s="142" t="s">
        <v>193</v>
      </c>
      <c r="AHK531" s="143"/>
      <c r="AHL531" s="144"/>
      <c r="AHM531" s="142" t="s">
        <v>194</v>
      </c>
      <c r="AHN531" s="143"/>
      <c r="AHO531" s="144"/>
      <c r="AHP531" s="142" t="s">
        <v>195</v>
      </c>
      <c r="AHQ531" s="143"/>
      <c r="AHR531" s="144"/>
      <c r="AHS531" s="142" t="s">
        <v>196</v>
      </c>
      <c r="AHT531" s="143"/>
      <c r="AHU531" s="144"/>
      <c r="AHV531" s="142" t="s">
        <v>197</v>
      </c>
      <c r="AHW531" s="143"/>
      <c r="AHX531" s="144"/>
      <c r="AHY531" s="142" t="s">
        <v>198</v>
      </c>
      <c r="AHZ531" s="143"/>
      <c r="AIA531" s="144"/>
      <c r="AIB531" s="142" t="s">
        <v>199</v>
      </c>
      <c r="AIC531" s="143"/>
      <c r="AID531" s="144"/>
      <c r="AIE531" s="136" t="s">
        <v>193</v>
      </c>
      <c r="AIF531" s="137"/>
      <c r="AIG531" s="138"/>
      <c r="AIH531" s="136" t="s">
        <v>194</v>
      </c>
      <c r="AII531" s="137"/>
      <c r="AIJ531" s="138"/>
      <c r="AIK531" s="136" t="s">
        <v>195</v>
      </c>
      <c r="AIL531" s="137"/>
      <c r="AIM531" s="138"/>
      <c r="AIN531" s="136" t="s">
        <v>196</v>
      </c>
      <c r="AIO531" s="137"/>
      <c r="AIP531" s="138"/>
      <c r="AIQ531" s="136" t="s">
        <v>197</v>
      </c>
      <c r="AIR531" s="137"/>
      <c r="AIS531" s="138"/>
      <c r="AIT531" s="136" t="s">
        <v>198</v>
      </c>
      <c r="AIU531" s="137"/>
      <c r="AIV531" s="138"/>
      <c r="AIW531" s="136" t="s">
        <v>199</v>
      </c>
      <c r="AIX531" s="137"/>
      <c r="AIY531" s="138"/>
      <c r="AIZ531" s="142" t="s">
        <v>193</v>
      </c>
      <c r="AJA531" s="143"/>
      <c r="AJB531" s="144"/>
      <c r="AJC531" s="142" t="s">
        <v>194</v>
      </c>
      <c r="AJD531" s="143"/>
      <c r="AJE531" s="144"/>
      <c r="AJF531" s="142" t="s">
        <v>195</v>
      </c>
      <c r="AJG531" s="143"/>
      <c r="AJH531" s="144"/>
      <c r="AJI531" s="142" t="s">
        <v>196</v>
      </c>
      <c r="AJJ531" s="143"/>
      <c r="AJK531" s="144"/>
      <c r="AJL531" s="142" t="s">
        <v>197</v>
      </c>
      <c r="AJM531" s="143"/>
      <c r="AJN531" s="144"/>
      <c r="AJO531" s="142" t="s">
        <v>198</v>
      </c>
      <c r="AJP531" s="143"/>
      <c r="AJQ531" s="144"/>
      <c r="AJR531" s="142" t="s">
        <v>199</v>
      </c>
      <c r="AJS531" s="143"/>
      <c r="AJT531" s="144"/>
      <c r="AJU531" s="136" t="s">
        <v>193</v>
      </c>
      <c r="AJV531" s="137"/>
      <c r="AJW531" s="138"/>
      <c r="AJX531" s="136" t="s">
        <v>194</v>
      </c>
      <c r="AJY531" s="137"/>
      <c r="AJZ531" s="138"/>
      <c r="AKA531" s="136" t="s">
        <v>195</v>
      </c>
      <c r="AKB531" s="137"/>
      <c r="AKC531" s="138"/>
      <c r="AKD531" s="136" t="s">
        <v>196</v>
      </c>
      <c r="AKE531" s="137"/>
      <c r="AKF531" s="138"/>
      <c r="AKG531" s="136" t="s">
        <v>197</v>
      </c>
      <c r="AKH531" s="137"/>
      <c r="AKI531" s="138"/>
      <c r="AKJ531" s="136" t="s">
        <v>198</v>
      </c>
      <c r="AKK531" s="137"/>
      <c r="AKL531" s="138"/>
      <c r="AKM531" s="136" t="s">
        <v>199</v>
      </c>
      <c r="AKN531" s="137"/>
      <c r="AKO531" s="138"/>
      <c r="AKP531" s="142" t="s">
        <v>193</v>
      </c>
      <c r="AKQ531" s="143"/>
      <c r="AKR531" s="144"/>
      <c r="AKS531" s="142" t="s">
        <v>194</v>
      </c>
      <c r="AKT531" s="143"/>
      <c r="AKU531" s="144"/>
      <c r="AKV531" s="142" t="s">
        <v>195</v>
      </c>
      <c r="AKW531" s="143"/>
      <c r="AKX531" s="144"/>
      <c r="AKY531" s="142" t="s">
        <v>196</v>
      </c>
      <c r="AKZ531" s="143"/>
      <c r="ALA531" s="144"/>
      <c r="ALB531" s="142" t="s">
        <v>197</v>
      </c>
      <c r="ALC531" s="143"/>
      <c r="ALD531" s="144"/>
      <c r="ALE531" s="142" t="s">
        <v>198</v>
      </c>
      <c r="ALF531" s="143"/>
      <c r="ALG531" s="144"/>
      <c r="ALH531" s="142" t="s">
        <v>199</v>
      </c>
      <c r="ALI531" s="143"/>
      <c r="ALJ531" s="144"/>
      <c r="ALK531" s="136" t="s">
        <v>193</v>
      </c>
      <c r="ALL531" s="137"/>
      <c r="ALM531" s="138"/>
      <c r="ALN531" s="136" t="s">
        <v>194</v>
      </c>
      <c r="ALO531" s="137"/>
      <c r="ALP531" s="138"/>
      <c r="ALQ531" s="136" t="s">
        <v>195</v>
      </c>
      <c r="ALR531" s="137"/>
      <c r="ALS531" s="138"/>
      <c r="ALT531" s="136" t="s">
        <v>196</v>
      </c>
      <c r="ALU531" s="137"/>
      <c r="ALV531" s="138"/>
      <c r="ALW531" s="136" t="s">
        <v>197</v>
      </c>
      <c r="ALX531" s="137"/>
      <c r="ALY531" s="138"/>
      <c r="ALZ531" s="136" t="s">
        <v>198</v>
      </c>
      <c r="AMA531" s="137"/>
      <c r="AMB531" s="138"/>
      <c r="AMC531" s="136" t="s">
        <v>199</v>
      </c>
      <c r="AMD531" s="137"/>
      <c r="AME531" s="138"/>
      <c r="AMF531" s="142" t="s">
        <v>193</v>
      </c>
      <c r="AMG531" s="143"/>
      <c r="AMH531" s="144"/>
      <c r="AMI531" s="142" t="s">
        <v>194</v>
      </c>
      <c r="AMJ531" s="143"/>
      <c r="AMK531" s="144"/>
      <c r="AML531" s="142" t="s">
        <v>195</v>
      </c>
      <c r="AMM531" s="143"/>
      <c r="AMN531" s="144"/>
      <c r="AMO531" s="142" t="s">
        <v>196</v>
      </c>
      <c r="AMP531" s="143"/>
      <c r="AMQ531" s="144"/>
      <c r="AMR531" s="142" t="s">
        <v>197</v>
      </c>
      <c r="AMS531" s="143"/>
      <c r="AMT531" s="144"/>
      <c r="AMU531" s="142" t="s">
        <v>198</v>
      </c>
      <c r="AMV531" s="143"/>
      <c r="AMW531" s="144"/>
      <c r="AMX531" s="142" t="s">
        <v>199</v>
      </c>
      <c r="AMY531" s="143"/>
      <c r="AMZ531" s="144"/>
      <c r="ANA531" s="136" t="s">
        <v>193</v>
      </c>
      <c r="ANB531" s="137"/>
      <c r="ANC531" s="138"/>
      <c r="AND531" s="136" t="s">
        <v>194</v>
      </c>
      <c r="ANE531" s="137"/>
      <c r="ANF531" s="138"/>
      <c r="ANG531" s="136" t="s">
        <v>195</v>
      </c>
      <c r="ANH531" s="137"/>
      <c r="ANI531" s="138"/>
      <c r="ANJ531" s="136" t="s">
        <v>196</v>
      </c>
      <c r="ANK531" s="137"/>
      <c r="ANL531" s="138"/>
      <c r="ANM531" s="136" t="s">
        <v>197</v>
      </c>
      <c r="ANN531" s="137"/>
      <c r="ANO531" s="138"/>
      <c r="ANP531" s="136" t="s">
        <v>198</v>
      </c>
      <c r="ANQ531" s="137"/>
      <c r="ANR531" s="138"/>
      <c r="ANS531" s="136" t="s">
        <v>199</v>
      </c>
      <c r="ANT531" s="137"/>
      <c r="ANU531" s="138"/>
      <c r="ANV531" s="142" t="s">
        <v>193</v>
      </c>
      <c r="ANW531" s="143"/>
      <c r="ANX531" s="144"/>
      <c r="ANY531" s="142" t="s">
        <v>194</v>
      </c>
      <c r="ANZ531" s="143"/>
      <c r="AOA531" s="144"/>
      <c r="AOB531" s="142" t="s">
        <v>195</v>
      </c>
      <c r="AOC531" s="143"/>
      <c r="AOD531" s="144"/>
      <c r="AOE531" s="142" t="s">
        <v>196</v>
      </c>
      <c r="AOF531" s="143"/>
      <c r="AOG531" s="144"/>
      <c r="AOH531" s="142" t="s">
        <v>197</v>
      </c>
      <c r="AOI531" s="143"/>
      <c r="AOJ531" s="144"/>
      <c r="AOK531" s="142" t="s">
        <v>198</v>
      </c>
      <c r="AOL531" s="143"/>
      <c r="AOM531" s="144"/>
      <c r="AON531" s="142" t="s">
        <v>199</v>
      </c>
      <c r="AOO531" s="143"/>
      <c r="AOP531" s="144"/>
      <c r="AOQ531" s="136" t="s">
        <v>193</v>
      </c>
      <c r="AOR531" s="137"/>
      <c r="AOS531" s="138"/>
      <c r="AOT531" s="136" t="s">
        <v>194</v>
      </c>
      <c r="AOU531" s="137"/>
      <c r="AOV531" s="138"/>
      <c r="AOW531" s="136" t="s">
        <v>195</v>
      </c>
      <c r="AOX531" s="137"/>
      <c r="AOY531" s="138"/>
      <c r="AOZ531" s="136" t="s">
        <v>196</v>
      </c>
      <c r="APA531" s="137"/>
      <c r="APB531" s="138"/>
      <c r="APC531" s="136" t="s">
        <v>197</v>
      </c>
      <c r="APD531" s="137"/>
      <c r="APE531" s="138"/>
      <c r="APF531" s="136" t="s">
        <v>198</v>
      </c>
      <c r="APG531" s="137"/>
      <c r="APH531" s="138"/>
      <c r="API531" s="136" t="s">
        <v>199</v>
      </c>
      <c r="APJ531" s="137"/>
      <c r="APK531" s="138"/>
      <c r="APL531" s="142" t="s">
        <v>193</v>
      </c>
      <c r="APM531" s="143"/>
      <c r="APN531" s="144"/>
      <c r="APO531" s="142" t="s">
        <v>194</v>
      </c>
      <c r="APP531" s="143"/>
      <c r="APQ531" s="144"/>
      <c r="APR531" s="142" t="s">
        <v>195</v>
      </c>
      <c r="APS531" s="143"/>
      <c r="APT531" s="144"/>
      <c r="APU531" s="142" t="s">
        <v>196</v>
      </c>
      <c r="APV531" s="143"/>
      <c r="APW531" s="144"/>
      <c r="APX531" s="142" t="s">
        <v>197</v>
      </c>
      <c r="APY531" s="143"/>
      <c r="APZ531" s="144"/>
      <c r="AQA531" s="142" t="s">
        <v>198</v>
      </c>
      <c r="AQB531" s="143"/>
      <c r="AQC531" s="144"/>
      <c r="AQD531" s="142" t="s">
        <v>199</v>
      </c>
      <c r="AQE531" s="143"/>
      <c r="AQF531" s="144"/>
      <c r="AQG531" s="136" t="s">
        <v>193</v>
      </c>
      <c r="AQH531" s="137"/>
      <c r="AQI531" s="138"/>
      <c r="AQJ531" s="136" t="s">
        <v>194</v>
      </c>
      <c r="AQK531" s="137"/>
      <c r="AQL531" s="138"/>
      <c r="AQM531" s="136" t="s">
        <v>195</v>
      </c>
      <c r="AQN531" s="137"/>
      <c r="AQO531" s="138"/>
      <c r="AQP531" s="136" t="s">
        <v>196</v>
      </c>
      <c r="AQQ531" s="137"/>
      <c r="AQR531" s="138"/>
      <c r="AQS531" s="136" t="s">
        <v>197</v>
      </c>
      <c r="AQT531" s="137"/>
      <c r="AQU531" s="138"/>
      <c r="AQV531" s="136" t="s">
        <v>198</v>
      </c>
      <c r="AQW531" s="137"/>
      <c r="AQX531" s="138"/>
      <c r="AQY531" s="136" t="s">
        <v>199</v>
      </c>
      <c r="AQZ531" s="137"/>
      <c r="ARA531" s="138"/>
      <c r="ARB531" s="142" t="s">
        <v>193</v>
      </c>
      <c r="ARC531" s="143"/>
      <c r="ARD531" s="144"/>
      <c r="ARE531" s="142" t="s">
        <v>194</v>
      </c>
      <c r="ARF531" s="143"/>
      <c r="ARG531" s="144"/>
      <c r="ARH531" s="142" t="s">
        <v>195</v>
      </c>
      <c r="ARI531" s="143"/>
      <c r="ARJ531" s="144"/>
      <c r="ARK531" s="142" t="s">
        <v>196</v>
      </c>
      <c r="ARL531" s="143"/>
      <c r="ARM531" s="144"/>
      <c r="ARN531" s="142" t="s">
        <v>197</v>
      </c>
      <c r="ARO531" s="143"/>
      <c r="ARP531" s="144"/>
      <c r="ARQ531" s="142" t="s">
        <v>198</v>
      </c>
      <c r="ARR531" s="143"/>
      <c r="ARS531" s="144"/>
      <c r="ART531" s="142" t="s">
        <v>199</v>
      </c>
      <c r="ARU531" s="143"/>
      <c r="ARV531" s="144"/>
      <c r="ARW531" s="136" t="s">
        <v>193</v>
      </c>
      <c r="ARX531" s="137"/>
      <c r="ARY531" s="138"/>
      <c r="ARZ531" s="136" t="s">
        <v>194</v>
      </c>
      <c r="ASA531" s="137"/>
      <c r="ASB531" s="138"/>
      <c r="ASC531" s="136" t="s">
        <v>195</v>
      </c>
      <c r="ASD531" s="137"/>
      <c r="ASE531" s="138"/>
      <c r="ASF531" s="136" t="s">
        <v>196</v>
      </c>
      <c r="ASG531" s="137"/>
      <c r="ASH531" s="138"/>
      <c r="ASI531" s="136" t="s">
        <v>197</v>
      </c>
      <c r="ASJ531" s="137"/>
      <c r="ASK531" s="138"/>
      <c r="ASL531" s="136" t="s">
        <v>198</v>
      </c>
      <c r="ASM531" s="137"/>
      <c r="ASN531" s="138"/>
      <c r="ASO531" s="136" t="s">
        <v>199</v>
      </c>
      <c r="ASP531" s="137"/>
      <c r="ASQ531" s="138"/>
      <c r="ASR531" s="142" t="s">
        <v>193</v>
      </c>
      <c r="ASS531" s="143"/>
      <c r="AST531" s="144"/>
      <c r="ASU531" s="142" t="s">
        <v>194</v>
      </c>
      <c r="ASV531" s="143"/>
      <c r="ASW531" s="144"/>
      <c r="ASX531" s="142" t="s">
        <v>195</v>
      </c>
      <c r="ASY531" s="143"/>
      <c r="ASZ531" s="144"/>
      <c r="ATA531" s="142" t="s">
        <v>196</v>
      </c>
      <c r="ATB531" s="143"/>
      <c r="ATC531" s="144"/>
      <c r="ATD531" s="142" t="s">
        <v>197</v>
      </c>
      <c r="ATE531" s="143"/>
      <c r="ATF531" s="144"/>
      <c r="ATG531" s="142" t="s">
        <v>198</v>
      </c>
      <c r="ATH531" s="143"/>
      <c r="ATI531" s="144"/>
      <c r="ATJ531" s="142" t="s">
        <v>199</v>
      </c>
      <c r="ATK531" s="143"/>
      <c r="ATL531" s="144"/>
      <c r="ATM531" s="136" t="s">
        <v>193</v>
      </c>
      <c r="ATN531" s="137"/>
      <c r="ATO531" s="138"/>
      <c r="ATP531" s="136" t="s">
        <v>194</v>
      </c>
      <c r="ATQ531" s="137"/>
      <c r="ATR531" s="138"/>
      <c r="ATS531" s="136" t="s">
        <v>195</v>
      </c>
      <c r="ATT531" s="137"/>
      <c r="ATU531" s="138"/>
      <c r="ATV531" s="136" t="s">
        <v>196</v>
      </c>
      <c r="ATW531" s="137"/>
      <c r="ATX531" s="138"/>
      <c r="ATY531" s="136" t="s">
        <v>197</v>
      </c>
      <c r="ATZ531" s="137"/>
      <c r="AUA531" s="138"/>
      <c r="AUB531" s="136" t="s">
        <v>198</v>
      </c>
      <c r="AUC531" s="137"/>
      <c r="AUD531" s="138"/>
      <c r="AUE531" s="136" t="s">
        <v>199</v>
      </c>
      <c r="AUF531" s="137"/>
      <c r="AUG531" s="138"/>
      <c r="AUH531" s="142" t="s">
        <v>193</v>
      </c>
      <c r="AUI531" s="143"/>
      <c r="AUJ531" s="144"/>
      <c r="AUK531" s="142" t="s">
        <v>194</v>
      </c>
      <c r="AUL531" s="143"/>
      <c r="AUM531" s="144"/>
      <c r="AUN531" s="142" t="s">
        <v>195</v>
      </c>
      <c r="AUO531" s="143"/>
      <c r="AUP531" s="144"/>
      <c r="AUQ531" s="142" t="s">
        <v>196</v>
      </c>
      <c r="AUR531" s="143"/>
      <c r="AUS531" s="144"/>
      <c r="AUT531" s="142" t="s">
        <v>197</v>
      </c>
      <c r="AUU531" s="143"/>
      <c r="AUV531" s="144"/>
      <c r="AUW531" s="142" t="s">
        <v>198</v>
      </c>
      <c r="AUX531" s="143"/>
      <c r="AUY531" s="144"/>
      <c r="AUZ531" s="142" t="s">
        <v>199</v>
      </c>
      <c r="AVA531" s="143"/>
      <c r="AVB531" s="144"/>
      <c r="AVC531" s="136" t="s">
        <v>193</v>
      </c>
      <c r="AVD531" s="137"/>
      <c r="AVE531" s="138"/>
      <c r="AVF531" s="136" t="s">
        <v>194</v>
      </c>
      <c r="AVG531" s="137"/>
      <c r="AVH531" s="138"/>
      <c r="AVI531" s="136" t="s">
        <v>195</v>
      </c>
      <c r="AVJ531" s="137"/>
      <c r="AVK531" s="138"/>
      <c r="AVL531" s="136" t="s">
        <v>196</v>
      </c>
      <c r="AVM531" s="137"/>
      <c r="AVN531" s="138"/>
      <c r="AVO531" s="136" t="s">
        <v>197</v>
      </c>
      <c r="AVP531" s="137"/>
      <c r="AVQ531" s="138"/>
      <c r="AVR531" s="136" t="s">
        <v>198</v>
      </c>
      <c r="AVS531" s="137"/>
      <c r="AVT531" s="138"/>
      <c r="AVU531" s="136" t="s">
        <v>199</v>
      </c>
      <c r="AVV531" s="137"/>
      <c r="AVW531" s="138"/>
    </row>
    <row r="532" spans="1:1271">
      <c r="A532" s="101"/>
      <c r="B532" s="127"/>
      <c r="C532" s="102"/>
      <c r="D532" s="98"/>
      <c r="E532" s="97"/>
      <c r="F532" s="101">
        <v>2019</v>
      </c>
      <c r="G532" s="101">
        <v>2020</v>
      </c>
      <c r="H532" s="101">
        <v>2021</v>
      </c>
      <c r="I532" s="101">
        <v>2019</v>
      </c>
      <c r="J532" s="101">
        <v>2020</v>
      </c>
      <c r="K532" s="101">
        <v>2021</v>
      </c>
      <c r="L532" s="101">
        <v>2019</v>
      </c>
      <c r="M532" s="101">
        <v>2020</v>
      </c>
      <c r="N532" s="101">
        <v>2021</v>
      </c>
      <c r="O532" s="101">
        <v>2019</v>
      </c>
      <c r="P532" s="101">
        <v>2020</v>
      </c>
      <c r="Q532" s="101">
        <v>2021</v>
      </c>
      <c r="R532" s="101">
        <v>2019</v>
      </c>
      <c r="S532" s="101">
        <v>2020</v>
      </c>
      <c r="T532" s="101">
        <v>2021</v>
      </c>
      <c r="U532" s="101">
        <v>2019</v>
      </c>
      <c r="V532" s="101">
        <v>2020</v>
      </c>
      <c r="W532" s="101">
        <v>2021</v>
      </c>
      <c r="X532" s="101">
        <v>2019</v>
      </c>
      <c r="Y532" s="101">
        <v>2020</v>
      </c>
      <c r="Z532" s="101">
        <v>2021</v>
      </c>
      <c r="AA532" s="101">
        <v>2019</v>
      </c>
      <c r="AB532" s="101">
        <v>2020</v>
      </c>
      <c r="AC532" s="101">
        <v>2021</v>
      </c>
      <c r="AD532" s="101">
        <v>2019</v>
      </c>
      <c r="AE532" s="101">
        <v>2020</v>
      </c>
      <c r="AF532" s="101">
        <v>2021</v>
      </c>
      <c r="AG532" s="101">
        <v>2019</v>
      </c>
      <c r="AH532" s="101">
        <v>2020</v>
      </c>
      <c r="AI532" s="101">
        <v>2021</v>
      </c>
      <c r="AJ532" s="101">
        <v>2019</v>
      </c>
      <c r="AK532" s="101">
        <v>2020</v>
      </c>
      <c r="AL532" s="101">
        <v>2021</v>
      </c>
      <c r="AM532" s="101">
        <v>2019</v>
      </c>
      <c r="AN532" s="101">
        <v>2020</v>
      </c>
      <c r="AO532" s="101">
        <v>2021</v>
      </c>
      <c r="AP532" s="101">
        <v>2019</v>
      </c>
      <c r="AQ532" s="101">
        <v>2020</v>
      </c>
      <c r="AR532" s="101">
        <v>2021</v>
      </c>
      <c r="AS532" s="101">
        <v>2019</v>
      </c>
      <c r="AT532" s="101">
        <v>2020</v>
      </c>
      <c r="AU532" s="101">
        <v>2021</v>
      </c>
      <c r="AV532" s="101">
        <v>2019</v>
      </c>
      <c r="AW532" s="101">
        <v>2020</v>
      </c>
      <c r="AX532" s="101">
        <v>2021</v>
      </c>
      <c r="AY532" s="101">
        <v>2019</v>
      </c>
      <c r="AZ532" s="101">
        <v>2020</v>
      </c>
      <c r="BA532" s="101">
        <v>2021</v>
      </c>
      <c r="BB532" s="101">
        <v>2019</v>
      </c>
      <c r="BC532" s="101">
        <v>2020</v>
      </c>
      <c r="BD532" s="101">
        <v>2021</v>
      </c>
      <c r="BE532" s="101">
        <v>2019</v>
      </c>
      <c r="BF532" s="101">
        <v>2020</v>
      </c>
      <c r="BG532" s="101">
        <v>2021</v>
      </c>
      <c r="BH532" s="101">
        <v>2019</v>
      </c>
      <c r="BI532" s="101">
        <v>2020</v>
      </c>
      <c r="BJ532" s="101">
        <v>2021</v>
      </c>
      <c r="BK532" s="101">
        <v>2019</v>
      </c>
      <c r="BL532" s="101">
        <v>2020</v>
      </c>
      <c r="BM532" s="101">
        <v>2021</v>
      </c>
      <c r="BN532" s="101">
        <v>2019</v>
      </c>
      <c r="BO532" s="101">
        <v>2020</v>
      </c>
      <c r="BP532" s="101">
        <v>2021</v>
      </c>
      <c r="BQ532" s="101">
        <v>2019</v>
      </c>
      <c r="BR532" s="101">
        <v>2020</v>
      </c>
      <c r="BS532" s="101">
        <v>2021</v>
      </c>
      <c r="BT532" s="101">
        <v>2019</v>
      </c>
      <c r="BU532" s="101">
        <v>2020</v>
      </c>
      <c r="BV532" s="101">
        <v>2021</v>
      </c>
      <c r="BW532" s="101">
        <v>2019</v>
      </c>
      <c r="BX532" s="101">
        <v>2020</v>
      </c>
      <c r="BY532" s="101">
        <v>2021</v>
      </c>
      <c r="BZ532" s="101">
        <v>2019</v>
      </c>
      <c r="CA532" s="101">
        <v>2020</v>
      </c>
      <c r="CB532" s="101">
        <v>2021</v>
      </c>
      <c r="CC532" s="101">
        <v>2019</v>
      </c>
      <c r="CD532" s="101">
        <v>2020</v>
      </c>
      <c r="CE532" s="101">
        <v>2021</v>
      </c>
      <c r="CF532" s="101">
        <v>2019</v>
      </c>
      <c r="CG532" s="101">
        <v>2020</v>
      </c>
      <c r="CH532" s="101">
        <v>2021</v>
      </c>
      <c r="CI532" s="101">
        <v>2019</v>
      </c>
      <c r="CJ532" s="101">
        <v>2020</v>
      </c>
      <c r="CK532" s="101">
        <v>2021</v>
      </c>
      <c r="CL532" s="101">
        <v>2019</v>
      </c>
      <c r="CM532" s="101">
        <v>2020</v>
      </c>
      <c r="CN532" s="101">
        <v>2021</v>
      </c>
      <c r="CO532" s="101">
        <v>2019</v>
      </c>
      <c r="CP532" s="101">
        <v>2020</v>
      </c>
      <c r="CQ532" s="101">
        <v>2021</v>
      </c>
      <c r="CR532" s="101">
        <v>2019</v>
      </c>
      <c r="CS532" s="101">
        <v>2020</v>
      </c>
      <c r="CT532" s="101">
        <v>2021</v>
      </c>
      <c r="CU532" s="101">
        <v>2019</v>
      </c>
      <c r="CV532" s="101">
        <v>2020</v>
      </c>
      <c r="CW532" s="101">
        <v>2021</v>
      </c>
      <c r="CX532" s="101">
        <v>2019</v>
      </c>
      <c r="CY532" s="101">
        <v>2020</v>
      </c>
      <c r="CZ532" s="101">
        <v>2021</v>
      </c>
      <c r="DA532" s="101">
        <v>2019</v>
      </c>
      <c r="DB532" s="101">
        <v>2020</v>
      </c>
      <c r="DC532" s="101">
        <v>2021</v>
      </c>
      <c r="DD532" s="101">
        <v>2019</v>
      </c>
      <c r="DE532" s="101">
        <v>2020</v>
      </c>
      <c r="DF532" s="101">
        <v>2021</v>
      </c>
      <c r="DG532" s="101">
        <v>2019</v>
      </c>
      <c r="DH532" s="101">
        <v>2020</v>
      </c>
      <c r="DI532" s="101">
        <v>2021</v>
      </c>
      <c r="DJ532" s="101">
        <v>2019</v>
      </c>
      <c r="DK532" s="101">
        <v>2020</v>
      </c>
      <c r="DL532" s="101">
        <v>2021</v>
      </c>
      <c r="DM532" s="101">
        <v>2019</v>
      </c>
      <c r="DN532" s="101">
        <v>2020</v>
      </c>
      <c r="DO532" s="101">
        <v>2021</v>
      </c>
      <c r="DP532" s="101">
        <v>2019</v>
      </c>
      <c r="DQ532" s="101">
        <v>2020</v>
      </c>
      <c r="DR532" s="101">
        <v>2021</v>
      </c>
      <c r="DS532" s="101">
        <v>2019</v>
      </c>
      <c r="DT532" s="101">
        <v>2020</v>
      </c>
      <c r="DU532" s="101">
        <v>2021</v>
      </c>
      <c r="DV532" s="101">
        <v>2019</v>
      </c>
      <c r="DW532" s="101">
        <v>2020</v>
      </c>
      <c r="DX532" s="101">
        <v>2021</v>
      </c>
      <c r="DY532" s="101">
        <v>2019</v>
      </c>
      <c r="DZ532" s="101">
        <v>2020</v>
      </c>
      <c r="EA532" s="101">
        <v>2021</v>
      </c>
      <c r="EB532" s="101">
        <v>2019</v>
      </c>
      <c r="EC532" s="101">
        <v>2020</v>
      </c>
      <c r="ED532" s="101">
        <v>2021</v>
      </c>
      <c r="EE532" s="101">
        <v>2019</v>
      </c>
      <c r="EF532" s="101">
        <v>2020</v>
      </c>
      <c r="EG532" s="101">
        <v>2021</v>
      </c>
      <c r="EH532" s="101">
        <v>2019</v>
      </c>
      <c r="EI532" s="101">
        <v>2020</v>
      </c>
      <c r="EJ532" s="101">
        <v>2021</v>
      </c>
      <c r="EK532" s="101">
        <v>2019</v>
      </c>
      <c r="EL532" s="101">
        <v>2020</v>
      </c>
      <c r="EM532" s="101">
        <v>2021</v>
      </c>
      <c r="EN532" s="101">
        <v>2019</v>
      </c>
      <c r="EO532" s="101">
        <v>2020</v>
      </c>
      <c r="EP532" s="101">
        <v>2021</v>
      </c>
      <c r="EQ532" s="101">
        <v>2019</v>
      </c>
      <c r="ER532" s="101">
        <v>2020</v>
      </c>
      <c r="ES532" s="101">
        <v>2021</v>
      </c>
      <c r="ET532" s="101">
        <v>2019</v>
      </c>
      <c r="EU532" s="101">
        <v>2020</v>
      </c>
      <c r="EV532" s="101">
        <v>2021</v>
      </c>
      <c r="EW532" s="101">
        <v>2019</v>
      </c>
      <c r="EX532" s="101">
        <v>2020</v>
      </c>
      <c r="EY532" s="101">
        <v>2021</v>
      </c>
      <c r="EZ532" s="101">
        <v>2019</v>
      </c>
      <c r="FA532" s="101">
        <v>2020</v>
      </c>
      <c r="FB532" s="101">
        <v>2021</v>
      </c>
      <c r="FC532" s="101">
        <v>2019</v>
      </c>
      <c r="FD532" s="101">
        <v>2020</v>
      </c>
      <c r="FE532" s="101">
        <v>2021</v>
      </c>
      <c r="FF532" s="101">
        <v>2019</v>
      </c>
      <c r="FG532" s="101">
        <v>2020</v>
      </c>
      <c r="FH532" s="101">
        <v>2021</v>
      </c>
      <c r="FI532" s="101">
        <v>2019</v>
      </c>
      <c r="FJ532" s="101">
        <v>2020</v>
      </c>
      <c r="FK532" s="101">
        <v>2021</v>
      </c>
      <c r="FL532" s="101">
        <v>2019</v>
      </c>
      <c r="FM532" s="101">
        <v>2020</v>
      </c>
      <c r="FN532" s="101">
        <v>2021</v>
      </c>
      <c r="FO532" s="101">
        <v>2019</v>
      </c>
      <c r="FP532" s="101">
        <v>2020</v>
      </c>
      <c r="FQ532" s="101">
        <v>2021</v>
      </c>
      <c r="FR532" s="101">
        <v>2019</v>
      </c>
      <c r="FS532" s="101">
        <v>2020</v>
      </c>
      <c r="FT532" s="101">
        <v>2021</v>
      </c>
      <c r="FU532" s="101">
        <v>2019</v>
      </c>
      <c r="FV532" s="101">
        <v>2020</v>
      </c>
      <c r="FW532" s="101">
        <v>2021</v>
      </c>
      <c r="FX532" s="101">
        <v>2019</v>
      </c>
      <c r="FY532" s="101">
        <v>2020</v>
      </c>
      <c r="FZ532" s="101">
        <v>2021</v>
      </c>
      <c r="GA532" s="101">
        <v>2019</v>
      </c>
      <c r="GB532" s="101">
        <v>2020</v>
      </c>
      <c r="GC532" s="101">
        <v>2021</v>
      </c>
      <c r="GD532" s="101">
        <v>2019</v>
      </c>
      <c r="GE532" s="101">
        <v>2020</v>
      </c>
      <c r="GF532" s="101">
        <v>2021</v>
      </c>
      <c r="GG532" s="101">
        <v>2019</v>
      </c>
      <c r="GH532" s="101">
        <v>2020</v>
      </c>
      <c r="GI532" s="101">
        <v>2021</v>
      </c>
      <c r="GJ532" s="101">
        <v>2019</v>
      </c>
      <c r="GK532" s="101">
        <v>2020</v>
      </c>
      <c r="GL532" s="101">
        <v>2021</v>
      </c>
      <c r="GM532" s="101">
        <v>2019</v>
      </c>
      <c r="GN532" s="101">
        <v>2020</v>
      </c>
      <c r="GO532" s="101">
        <v>2021</v>
      </c>
      <c r="GP532" s="101">
        <v>2019</v>
      </c>
      <c r="GQ532" s="101">
        <v>2020</v>
      </c>
      <c r="GR532" s="101">
        <v>2021</v>
      </c>
      <c r="GS532" s="101">
        <v>2019</v>
      </c>
      <c r="GT532" s="101">
        <v>2020</v>
      </c>
      <c r="GU532" s="101">
        <v>2021</v>
      </c>
      <c r="GV532" s="101">
        <v>2019</v>
      </c>
      <c r="GW532" s="101">
        <v>2020</v>
      </c>
      <c r="GX532" s="101">
        <v>2021</v>
      </c>
      <c r="GY532" s="101">
        <v>2019</v>
      </c>
      <c r="GZ532" s="101">
        <v>2020</v>
      </c>
      <c r="HA532" s="101">
        <v>2021</v>
      </c>
      <c r="HB532" s="101">
        <v>2019</v>
      </c>
      <c r="HC532" s="101">
        <v>2020</v>
      </c>
      <c r="HD532" s="101">
        <v>2021</v>
      </c>
      <c r="HE532" s="101">
        <v>2019</v>
      </c>
      <c r="HF532" s="101">
        <v>2020</v>
      </c>
      <c r="HG532" s="101">
        <v>2021</v>
      </c>
      <c r="HH532" s="101">
        <v>2019</v>
      </c>
      <c r="HI532" s="101">
        <v>2020</v>
      </c>
      <c r="HJ532" s="101">
        <v>2021</v>
      </c>
      <c r="HK532" s="101">
        <v>2019</v>
      </c>
      <c r="HL532" s="101">
        <v>2020</v>
      </c>
      <c r="HM532" s="101">
        <v>2021</v>
      </c>
      <c r="HN532" s="101">
        <v>2019</v>
      </c>
      <c r="HO532" s="101">
        <v>2020</v>
      </c>
      <c r="HP532" s="101">
        <v>2021</v>
      </c>
      <c r="HQ532" s="101">
        <v>2019</v>
      </c>
      <c r="HR532" s="101">
        <v>2020</v>
      </c>
      <c r="HS532" s="101">
        <v>2021</v>
      </c>
      <c r="HT532" s="101">
        <v>2019</v>
      </c>
      <c r="HU532" s="101">
        <v>2020</v>
      </c>
      <c r="HV532" s="101">
        <v>2021</v>
      </c>
      <c r="HW532" s="101">
        <v>2019</v>
      </c>
      <c r="HX532" s="101">
        <v>2020</v>
      </c>
      <c r="HY532" s="101">
        <v>2021</v>
      </c>
      <c r="HZ532" s="101">
        <v>2019</v>
      </c>
      <c r="IA532" s="101">
        <v>2020</v>
      </c>
      <c r="IB532" s="101">
        <v>2021</v>
      </c>
      <c r="IC532" s="101">
        <v>2019</v>
      </c>
      <c r="ID532" s="101">
        <v>2020</v>
      </c>
      <c r="IE532" s="101">
        <v>2021</v>
      </c>
      <c r="IF532" s="101">
        <v>2019</v>
      </c>
      <c r="IG532" s="101">
        <v>2020</v>
      </c>
      <c r="IH532" s="101">
        <v>2021</v>
      </c>
      <c r="II532" s="101">
        <v>2019</v>
      </c>
      <c r="IJ532" s="101">
        <v>2020</v>
      </c>
      <c r="IK532" s="101">
        <v>2021</v>
      </c>
      <c r="IL532" s="101">
        <v>2019</v>
      </c>
      <c r="IM532" s="101">
        <v>2020</v>
      </c>
      <c r="IN532" s="101">
        <v>2021</v>
      </c>
      <c r="IO532" s="101">
        <v>2019</v>
      </c>
      <c r="IP532" s="101">
        <v>2020</v>
      </c>
      <c r="IQ532" s="101">
        <v>2021</v>
      </c>
      <c r="IR532" s="101">
        <v>2019</v>
      </c>
      <c r="IS532" s="101">
        <v>2020</v>
      </c>
      <c r="IT532" s="101">
        <v>2021</v>
      </c>
      <c r="IU532" s="101">
        <v>2019</v>
      </c>
      <c r="IV532" s="101">
        <v>2020</v>
      </c>
      <c r="IW532" s="101">
        <v>2021</v>
      </c>
      <c r="IX532" s="101">
        <v>2019</v>
      </c>
      <c r="IY532" s="101">
        <v>2020</v>
      </c>
      <c r="IZ532" s="101">
        <v>2021</v>
      </c>
      <c r="JA532" s="101">
        <v>2019</v>
      </c>
      <c r="JB532" s="101">
        <v>2020</v>
      </c>
      <c r="JC532" s="101">
        <v>2021</v>
      </c>
      <c r="JD532" s="101">
        <v>2019</v>
      </c>
      <c r="JE532" s="101">
        <v>2020</v>
      </c>
      <c r="JF532" s="101">
        <v>2021</v>
      </c>
      <c r="JG532" s="101">
        <v>2019</v>
      </c>
      <c r="JH532" s="101">
        <v>2020</v>
      </c>
      <c r="JI532" s="101">
        <v>2021</v>
      </c>
      <c r="JJ532" s="101">
        <v>2019</v>
      </c>
      <c r="JK532" s="101">
        <v>2020</v>
      </c>
      <c r="JL532" s="101">
        <v>2021</v>
      </c>
      <c r="JM532" s="101">
        <v>2019</v>
      </c>
      <c r="JN532" s="101">
        <v>2020</v>
      </c>
      <c r="JO532" s="101">
        <v>2021</v>
      </c>
      <c r="JP532" s="101">
        <v>2019</v>
      </c>
      <c r="JQ532" s="101">
        <v>2020</v>
      </c>
      <c r="JR532" s="101">
        <v>2021</v>
      </c>
      <c r="JS532" s="101">
        <v>2019</v>
      </c>
      <c r="JT532" s="101">
        <v>2020</v>
      </c>
      <c r="JU532" s="101">
        <v>2021</v>
      </c>
      <c r="JV532" s="101">
        <v>2019</v>
      </c>
      <c r="JW532" s="101">
        <v>2020</v>
      </c>
      <c r="JX532" s="101">
        <v>2021</v>
      </c>
      <c r="JY532" s="101">
        <v>2019</v>
      </c>
      <c r="JZ532" s="101">
        <v>2020</v>
      </c>
      <c r="KA532" s="101">
        <v>2021</v>
      </c>
      <c r="KB532" s="101">
        <v>2019</v>
      </c>
      <c r="KC532" s="101">
        <v>2020</v>
      </c>
      <c r="KD532" s="101">
        <v>2021</v>
      </c>
      <c r="KE532" s="101">
        <v>2019</v>
      </c>
      <c r="KF532" s="101">
        <v>2020</v>
      </c>
      <c r="KG532" s="101">
        <v>2021</v>
      </c>
      <c r="KH532" s="101">
        <v>2019</v>
      </c>
      <c r="KI532" s="101">
        <v>2020</v>
      </c>
      <c r="KJ532" s="101">
        <v>2021</v>
      </c>
      <c r="KK532" s="101">
        <v>2019</v>
      </c>
      <c r="KL532" s="101">
        <v>2020</v>
      </c>
      <c r="KM532" s="101">
        <v>2021</v>
      </c>
      <c r="KN532" s="101">
        <v>2019</v>
      </c>
      <c r="KO532" s="101">
        <v>2020</v>
      </c>
      <c r="KP532" s="101">
        <v>2021</v>
      </c>
      <c r="KQ532" s="101">
        <v>2019</v>
      </c>
      <c r="KR532" s="101">
        <v>2020</v>
      </c>
      <c r="KS532" s="101">
        <v>2021</v>
      </c>
      <c r="KT532" s="101">
        <v>2019</v>
      </c>
      <c r="KU532" s="101">
        <v>2020</v>
      </c>
      <c r="KV532" s="101">
        <v>2021</v>
      </c>
      <c r="KW532" s="101">
        <v>2019</v>
      </c>
      <c r="KX532" s="101">
        <v>2020</v>
      </c>
      <c r="KY532" s="101">
        <v>2021</v>
      </c>
      <c r="KZ532" s="101">
        <v>2019</v>
      </c>
      <c r="LA532" s="101">
        <v>2020</v>
      </c>
      <c r="LB532" s="101">
        <v>2021</v>
      </c>
      <c r="LC532" s="101">
        <v>2019</v>
      </c>
      <c r="LD532" s="101">
        <v>2020</v>
      </c>
      <c r="LE532" s="101">
        <v>2021</v>
      </c>
      <c r="LF532" s="101">
        <v>2019</v>
      </c>
      <c r="LG532" s="101">
        <v>2020</v>
      </c>
      <c r="LH532" s="101">
        <v>2021</v>
      </c>
      <c r="LI532" s="101">
        <v>2019</v>
      </c>
      <c r="LJ532" s="101">
        <v>2020</v>
      </c>
      <c r="LK532" s="101">
        <v>2021</v>
      </c>
      <c r="LL532" s="101">
        <v>2019</v>
      </c>
      <c r="LM532" s="101">
        <v>2020</v>
      </c>
      <c r="LN532" s="101">
        <v>2021</v>
      </c>
      <c r="LO532" s="101">
        <v>2019</v>
      </c>
      <c r="LP532" s="101">
        <v>2020</v>
      </c>
      <c r="LQ532" s="101">
        <v>2021</v>
      </c>
      <c r="LR532" s="101">
        <v>2019</v>
      </c>
      <c r="LS532" s="101">
        <v>2020</v>
      </c>
      <c r="LT532" s="101">
        <v>2021</v>
      </c>
      <c r="LU532" s="101">
        <v>2019</v>
      </c>
      <c r="LV532" s="101">
        <v>2020</v>
      </c>
      <c r="LW532" s="101">
        <v>2021</v>
      </c>
      <c r="LX532" s="101">
        <v>2019</v>
      </c>
      <c r="LY532" s="101">
        <v>2020</v>
      </c>
      <c r="LZ532" s="101">
        <v>2021</v>
      </c>
      <c r="MA532" s="101">
        <v>2019</v>
      </c>
      <c r="MB532" s="101">
        <v>2020</v>
      </c>
      <c r="MC532" s="101">
        <v>2021</v>
      </c>
      <c r="MD532" s="101">
        <v>2019</v>
      </c>
      <c r="ME532" s="101">
        <v>2020</v>
      </c>
      <c r="MF532" s="101">
        <v>2021</v>
      </c>
      <c r="MG532" s="101">
        <v>2019</v>
      </c>
      <c r="MH532" s="101">
        <v>2020</v>
      </c>
      <c r="MI532" s="101">
        <v>2021</v>
      </c>
      <c r="MJ532" s="101">
        <v>2019</v>
      </c>
      <c r="MK532" s="101">
        <v>2020</v>
      </c>
      <c r="ML532" s="101">
        <v>2021</v>
      </c>
      <c r="MM532" s="101">
        <v>2019</v>
      </c>
      <c r="MN532" s="101">
        <v>2020</v>
      </c>
      <c r="MO532" s="101">
        <v>2021</v>
      </c>
      <c r="MP532" s="101">
        <v>2019</v>
      </c>
      <c r="MQ532" s="101">
        <v>2020</v>
      </c>
      <c r="MR532" s="101">
        <v>2021</v>
      </c>
      <c r="MS532" s="101">
        <v>2019</v>
      </c>
      <c r="MT532" s="101">
        <v>2020</v>
      </c>
      <c r="MU532" s="101">
        <v>2021</v>
      </c>
      <c r="MV532" s="101">
        <v>2019</v>
      </c>
      <c r="MW532" s="101">
        <v>2020</v>
      </c>
      <c r="MX532" s="101">
        <v>2021</v>
      </c>
      <c r="MY532" s="101">
        <v>2019</v>
      </c>
      <c r="MZ532" s="101">
        <v>2020</v>
      </c>
      <c r="NA532" s="101">
        <v>2021</v>
      </c>
      <c r="NB532" s="101">
        <v>2019</v>
      </c>
      <c r="NC532" s="101">
        <v>2020</v>
      </c>
      <c r="ND532" s="101">
        <v>2021</v>
      </c>
      <c r="NE532" s="101">
        <v>2019</v>
      </c>
      <c r="NF532" s="101">
        <v>2020</v>
      </c>
      <c r="NG532" s="101">
        <v>2021</v>
      </c>
      <c r="NH532" s="101">
        <v>2019</v>
      </c>
      <c r="NI532" s="101">
        <v>2020</v>
      </c>
      <c r="NJ532" s="101">
        <v>2021</v>
      </c>
      <c r="NK532" s="101">
        <v>2019</v>
      </c>
      <c r="NL532" s="101">
        <v>2020</v>
      </c>
      <c r="NM532" s="101">
        <v>2021</v>
      </c>
      <c r="NN532" s="101">
        <v>2019</v>
      </c>
      <c r="NO532" s="101">
        <v>2020</v>
      </c>
      <c r="NP532" s="101">
        <v>2021</v>
      </c>
      <c r="NQ532" s="101">
        <v>2019</v>
      </c>
      <c r="NR532" s="101">
        <v>2020</v>
      </c>
      <c r="NS532" s="101">
        <v>2021</v>
      </c>
      <c r="NT532" s="101">
        <v>2019</v>
      </c>
      <c r="NU532" s="101">
        <v>2020</v>
      </c>
      <c r="NV532" s="101">
        <v>2021</v>
      </c>
      <c r="NW532" s="101">
        <v>2019</v>
      </c>
      <c r="NX532" s="101">
        <v>2020</v>
      </c>
      <c r="NY532" s="101">
        <v>2021</v>
      </c>
      <c r="NZ532" s="101">
        <v>2019</v>
      </c>
      <c r="OA532" s="101">
        <v>2020</v>
      </c>
      <c r="OB532" s="101">
        <v>2021</v>
      </c>
      <c r="OC532" s="101">
        <v>2019</v>
      </c>
      <c r="OD532" s="101">
        <v>2020</v>
      </c>
      <c r="OE532" s="101">
        <v>2021</v>
      </c>
      <c r="OF532" s="101">
        <v>2019</v>
      </c>
      <c r="OG532" s="101">
        <v>2020</v>
      </c>
      <c r="OH532" s="101">
        <v>2021</v>
      </c>
      <c r="OI532" s="101">
        <v>2019</v>
      </c>
      <c r="OJ532" s="101">
        <v>2020</v>
      </c>
      <c r="OK532" s="101">
        <v>2021</v>
      </c>
      <c r="OL532" s="101">
        <v>2019</v>
      </c>
      <c r="OM532" s="101">
        <v>2020</v>
      </c>
      <c r="ON532" s="101">
        <v>2021</v>
      </c>
      <c r="OO532" s="101">
        <v>2019</v>
      </c>
      <c r="OP532" s="101">
        <v>2020</v>
      </c>
      <c r="OQ532" s="101">
        <v>2021</v>
      </c>
      <c r="OR532" s="101">
        <v>2019</v>
      </c>
      <c r="OS532" s="101">
        <v>2020</v>
      </c>
      <c r="OT532" s="101">
        <v>2021</v>
      </c>
      <c r="OU532" s="101">
        <v>2019</v>
      </c>
      <c r="OV532" s="101">
        <v>2020</v>
      </c>
      <c r="OW532" s="101">
        <v>2021</v>
      </c>
      <c r="OX532" s="101">
        <v>2019</v>
      </c>
      <c r="OY532" s="101">
        <v>2020</v>
      </c>
      <c r="OZ532" s="101">
        <v>2021</v>
      </c>
      <c r="PA532" s="101">
        <v>2019</v>
      </c>
      <c r="PB532" s="101">
        <v>2020</v>
      </c>
      <c r="PC532" s="101">
        <v>2021</v>
      </c>
      <c r="PD532" s="101">
        <v>2019</v>
      </c>
      <c r="PE532" s="101">
        <v>2020</v>
      </c>
      <c r="PF532" s="101">
        <v>2021</v>
      </c>
      <c r="PG532" s="101">
        <v>2019</v>
      </c>
      <c r="PH532" s="101">
        <v>2020</v>
      </c>
      <c r="PI532" s="101">
        <v>2021</v>
      </c>
      <c r="PJ532" s="101">
        <v>2019</v>
      </c>
      <c r="PK532" s="101">
        <v>2020</v>
      </c>
      <c r="PL532" s="101">
        <v>2021</v>
      </c>
      <c r="PM532" s="101">
        <v>2019</v>
      </c>
      <c r="PN532" s="101">
        <v>2020</v>
      </c>
      <c r="PO532" s="101">
        <v>2021</v>
      </c>
      <c r="PP532" s="101">
        <v>2019</v>
      </c>
      <c r="PQ532" s="101">
        <v>2020</v>
      </c>
      <c r="PR532" s="101">
        <v>2021</v>
      </c>
      <c r="PS532" s="101">
        <v>2019</v>
      </c>
      <c r="PT532" s="101">
        <v>2020</v>
      </c>
      <c r="PU532" s="101">
        <v>2021</v>
      </c>
      <c r="PV532" s="101">
        <v>2019</v>
      </c>
      <c r="PW532" s="101">
        <v>2020</v>
      </c>
      <c r="PX532" s="101">
        <v>2021</v>
      </c>
      <c r="PY532" s="101">
        <v>2019</v>
      </c>
      <c r="PZ532" s="101">
        <v>2020</v>
      </c>
      <c r="QA532" s="101">
        <v>2021</v>
      </c>
      <c r="QB532" s="101">
        <v>2019</v>
      </c>
      <c r="QC532" s="101">
        <v>2020</v>
      </c>
      <c r="QD532" s="101">
        <v>2021</v>
      </c>
      <c r="QE532" s="101">
        <v>2019</v>
      </c>
      <c r="QF532" s="101">
        <v>2020</v>
      </c>
      <c r="QG532" s="101">
        <v>2021</v>
      </c>
      <c r="QH532" s="101">
        <v>2019</v>
      </c>
      <c r="QI532" s="101">
        <v>2020</v>
      </c>
      <c r="QJ532" s="101">
        <v>2021</v>
      </c>
      <c r="QK532" s="101">
        <v>2019</v>
      </c>
      <c r="QL532" s="101">
        <v>2020</v>
      </c>
      <c r="QM532" s="101">
        <v>2021</v>
      </c>
      <c r="QN532" s="101">
        <v>2019</v>
      </c>
      <c r="QO532" s="101">
        <v>2020</v>
      </c>
      <c r="QP532" s="101">
        <v>2021</v>
      </c>
      <c r="QQ532" s="101">
        <v>2019</v>
      </c>
      <c r="QR532" s="101">
        <v>2020</v>
      </c>
      <c r="QS532" s="101">
        <v>2021</v>
      </c>
      <c r="QT532" s="101">
        <v>2019</v>
      </c>
      <c r="QU532" s="101">
        <v>2020</v>
      </c>
      <c r="QV532" s="101">
        <v>2021</v>
      </c>
      <c r="QW532" s="101">
        <v>2019</v>
      </c>
      <c r="QX532" s="101">
        <v>2020</v>
      </c>
      <c r="QY532" s="101">
        <v>2021</v>
      </c>
      <c r="QZ532" s="101">
        <v>2019</v>
      </c>
      <c r="RA532" s="101">
        <v>2020</v>
      </c>
      <c r="RB532" s="101">
        <v>2021</v>
      </c>
      <c r="RC532" s="101">
        <v>2019</v>
      </c>
      <c r="RD532" s="101">
        <v>2020</v>
      </c>
      <c r="RE532" s="101">
        <v>2021</v>
      </c>
      <c r="RF532" s="101">
        <v>2019</v>
      </c>
      <c r="RG532" s="101">
        <v>2020</v>
      </c>
      <c r="RH532" s="101">
        <v>2021</v>
      </c>
      <c r="RI532" s="101">
        <v>2019</v>
      </c>
      <c r="RJ532" s="101">
        <v>2020</v>
      </c>
      <c r="RK532" s="101">
        <v>2021</v>
      </c>
      <c r="RL532" s="101">
        <v>2019</v>
      </c>
      <c r="RM532" s="101">
        <v>2020</v>
      </c>
      <c r="RN532" s="101">
        <v>2021</v>
      </c>
      <c r="RO532" s="101">
        <v>2019</v>
      </c>
      <c r="RP532" s="101">
        <v>2020</v>
      </c>
      <c r="RQ532" s="101">
        <v>2021</v>
      </c>
      <c r="RR532" s="101">
        <v>2019</v>
      </c>
      <c r="RS532" s="101">
        <v>2020</v>
      </c>
      <c r="RT532" s="101">
        <v>2021</v>
      </c>
      <c r="RU532" s="101">
        <v>2019</v>
      </c>
      <c r="RV532" s="101">
        <v>2020</v>
      </c>
      <c r="RW532" s="101">
        <v>2021</v>
      </c>
      <c r="RX532" s="101">
        <v>2019</v>
      </c>
      <c r="RY532" s="101">
        <v>2020</v>
      </c>
      <c r="RZ532" s="101">
        <v>2021</v>
      </c>
      <c r="SA532" s="101">
        <v>2019</v>
      </c>
      <c r="SB532" s="101">
        <v>2020</v>
      </c>
      <c r="SC532" s="101">
        <v>2021</v>
      </c>
      <c r="SD532" s="101">
        <v>2019</v>
      </c>
      <c r="SE532" s="101">
        <v>2020</v>
      </c>
      <c r="SF532" s="101">
        <v>2021</v>
      </c>
      <c r="SG532" s="101">
        <v>2019</v>
      </c>
      <c r="SH532" s="101">
        <v>2020</v>
      </c>
      <c r="SI532" s="101">
        <v>2021</v>
      </c>
      <c r="SJ532" s="101">
        <v>2019</v>
      </c>
      <c r="SK532" s="101">
        <v>2020</v>
      </c>
      <c r="SL532" s="101">
        <v>2021</v>
      </c>
      <c r="SM532" s="101">
        <v>2019</v>
      </c>
      <c r="SN532" s="101">
        <v>2020</v>
      </c>
      <c r="SO532" s="101">
        <v>2021</v>
      </c>
      <c r="SP532" s="101">
        <v>2019</v>
      </c>
      <c r="SQ532" s="101">
        <v>2020</v>
      </c>
      <c r="SR532" s="101">
        <v>2021</v>
      </c>
      <c r="SS532" s="101">
        <v>2019</v>
      </c>
      <c r="ST532" s="101">
        <v>2020</v>
      </c>
      <c r="SU532" s="101">
        <v>2021</v>
      </c>
      <c r="SV532" s="101">
        <v>2019</v>
      </c>
      <c r="SW532" s="101">
        <v>2020</v>
      </c>
      <c r="SX532" s="101">
        <v>2021</v>
      </c>
      <c r="SY532" s="101">
        <v>2019</v>
      </c>
      <c r="SZ532" s="101">
        <v>2020</v>
      </c>
      <c r="TA532" s="101">
        <v>2021</v>
      </c>
      <c r="TB532" s="101">
        <v>2019</v>
      </c>
      <c r="TC532" s="101">
        <v>2020</v>
      </c>
      <c r="TD532" s="101">
        <v>2021</v>
      </c>
      <c r="TE532" s="101">
        <v>2019</v>
      </c>
      <c r="TF532" s="101">
        <v>2020</v>
      </c>
      <c r="TG532" s="101">
        <v>2021</v>
      </c>
      <c r="TH532" s="101">
        <v>2019</v>
      </c>
      <c r="TI532" s="101">
        <v>2020</v>
      </c>
      <c r="TJ532" s="101">
        <v>2021</v>
      </c>
      <c r="TK532" s="101">
        <v>2019</v>
      </c>
      <c r="TL532" s="101">
        <v>2020</v>
      </c>
      <c r="TM532" s="101">
        <v>2021</v>
      </c>
      <c r="TN532" s="101">
        <v>2019</v>
      </c>
      <c r="TO532" s="101">
        <v>2020</v>
      </c>
      <c r="TP532" s="101">
        <v>2021</v>
      </c>
      <c r="TQ532" s="101">
        <v>2019</v>
      </c>
      <c r="TR532" s="101">
        <v>2020</v>
      </c>
      <c r="TS532" s="101">
        <v>2021</v>
      </c>
      <c r="TT532" s="101">
        <v>2019</v>
      </c>
      <c r="TU532" s="101">
        <v>2020</v>
      </c>
      <c r="TV532" s="101">
        <v>2021</v>
      </c>
      <c r="TW532" s="101">
        <v>2019</v>
      </c>
      <c r="TX532" s="101">
        <v>2020</v>
      </c>
      <c r="TY532" s="101">
        <v>2021</v>
      </c>
      <c r="TZ532" s="101">
        <v>2019</v>
      </c>
      <c r="UA532" s="101">
        <v>2020</v>
      </c>
      <c r="UB532" s="101">
        <v>2021</v>
      </c>
      <c r="UC532" s="101">
        <v>2019</v>
      </c>
      <c r="UD532" s="101">
        <v>2020</v>
      </c>
      <c r="UE532" s="101">
        <v>2021</v>
      </c>
      <c r="UF532" s="101">
        <v>2019</v>
      </c>
      <c r="UG532" s="101">
        <v>2020</v>
      </c>
      <c r="UH532" s="101">
        <v>2021</v>
      </c>
      <c r="UI532" s="101">
        <v>2019</v>
      </c>
      <c r="UJ532" s="101">
        <v>2020</v>
      </c>
      <c r="UK532" s="101">
        <v>2021</v>
      </c>
      <c r="UL532" s="101">
        <v>2019</v>
      </c>
      <c r="UM532" s="101">
        <v>2020</v>
      </c>
      <c r="UN532" s="101">
        <v>2021</v>
      </c>
      <c r="UO532" s="101">
        <v>2019</v>
      </c>
      <c r="UP532" s="101">
        <v>2020</v>
      </c>
      <c r="UQ532" s="101">
        <v>2021</v>
      </c>
      <c r="UR532" s="101">
        <v>2019</v>
      </c>
      <c r="US532" s="101">
        <v>2020</v>
      </c>
      <c r="UT532" s="101">
        <v>2021</v>
      </c>
      <c r="UU532" s="101">
        <v>2019</v>
      </c>
      <c r="UV532" s="101">
        <v>2020</v>
      </c>
      <c r="UW532" s="101">
        <v>2021</v>
      </c>
      <c r="UX532" s="101">
        <v>2019</v>
      </c>
      <c r="UY532" s="101">
        <v>2020</v>
      </c>
      <c r="UZ532" s="101">
        <v>2021</v>
      </c>
      <c r="VA532" s="101">
        <v>2019</v>
      </c>
      <c r="VB532" s="101">
        <v>2020</v>
      </c>
      <c r="VC532" s="101">
        <v>2021</v>
      </c>
      <c r="VD532" s="101">
        <v>2019</v>
      </c>
      <c r="VE532" s="101">
        <v>2020</v>
      </c>
      <c r="VF532" s="101">
        <v>2021</v>
      </c>
      <c r="VG532" s="101">
        <v>2019</v>
      </c>
      <c r="VH532" s="101">
        <v>2020</v>
      </c>
      <c r="VI532" s="101">
        <v>2021</v>
      </c>
      <c r="VJ532" s="101">
        <v>2019</v>
      </c>
      <c r="VK532" s="101">
        <v>2020</v>
      </c>
      <c r="VL532" s="101">
        <v>2021</v>
      </c>
      <c r="VM532" s="101">
        <v>2019</v>
      </c>
      <c r="VN532" s="101">
        <v>2020</v>
      </c>
      <c r="VO532" s="101">
        <v>2021</v>
      </c>
      <c r="VP532" s="101">
        <v>2019</v>
      </c>
      <c r="VQ532" s="101">
        <v>2020</v>
      </c>
      <c r="VR532" s="101">
        <v>2021</v>
      </c>
      <c r="VS532" s="101">
        <v>2019</v>
      </c>
      <c r="VT532" s="101">
        <v>2020</v>
      </c>
      <c r="VU532" s="101">
        <v>2021</v>
      </c>
      <c r="VV532" s="101">
        <v>2019</v>
      </c>
      <c r="VW532" s="101">
        <v>2020</v>
      </c>
      <c r="VX532" s="101">
        <v>2021</v>
      </c>
      <c r="VY532" s="101">
        <v>2019</v>
      </c>
      <c r="VZ532" s="101">
        <v>2020</v>
      </c>
      <c r="WA532" s="101">
        <v>2021</v>
      </c>
      <c r="WB532" s="101">
        <v>2019</v>
      </c>
      <c r="WC532" s="101">
        <v>2020</v>
      </c>
      <c r="WD532" s="101">
        <v>2021</v>
      </c>
      <c r="WE532" s="101">
        <v>2019</v>
      </c>
      <c r="WF532" s="101">
        <v>2020</v>
      </c>
      <c r="WG532" s="101">
        <v>2021</v>
      </c>
      <c r="WH532" s="101">
        <v>2019</v>
      </c>
      <c r="WI532" s="101">
        <v>2020</v>
      </c>
      <c r="WJ532" s="101">
        <v>2021</v>
      </c>
      <c r="WK532" s="101">
        <v>2019</v>
      </c>
      <c r="WL532" s="101">
        <v>2020</v>
      </c>
      <c r="WM532" s="101">
        <v>2021</v>
      </c>
      <c r="WN532" s="101">
        <v>2019</v>
      </c>
      <c r="WO532" s="101">
        <v>2020</v>
      </c>
      <c r="WP532" s="101">
        <v>2021</v>
      </c>
      <c r="WQ532" s="101">
        <v>2019</v>
      </c>
      <c r="WR532" s="101">
        <v>2020</v>
      </c>
      <c r="WS532" s="101">
        <v>2021</v>
      </c>
      <c r="WT532" s="101">
        <v>2019</v>
      </c>
      <c r="WU532" s="101">
        <v>2020</v>
      </c>
      <c r="WV532" s="101">
        <v>2021</v>
      </c>
      <c r="WW532" s="101">
        <v>2019</v>
      </c>
      <c r="WX532" s="101">
        <v>2020</v>
      </c>
      <c r="WY532" s="101">
        <v>2021</v>
      </c>
      <c r="WZ532" s="101">
        <v>2019</v>
      </c>
      <c r="XA532" s="101">
        <v>2020</v>
      </c>
      <c r="XB532" s="101">
        <v>2021</v>
      </c>
      <c r="XC532" s="101">
        <v>2019</v>
      </c>
      <c r="XD532" s="101">
        <v>2020</v>
      </c>
      <c r="XE532" s="101">
        <v>2021</v>
      </c>
      <c r="XF532" s="101">
        <v>2019</v>
      </c>
      <c r="XG532" s="101">
        <v>2020</v>
      </c>
      <c r="XH532" s="101">
        <v>2021</v>
      </c>
      <c r="XI532" s="101">
        <v>2019</v>
      </c>
      <c r="XJ532" s="101">
        <v>2020</v>
      </c>
      <c r="XK532" s="101">
        <v>2021</v>
      </c>
      <c r="XL532" s="101">
        <v>2019</v>
      </c>
      <c r="XM532" s="101">
        <v>2020</v>
      </c>
      <c r="XN532" s="101">
        <v>2021</v>
      </c>
      <c r="XO532" s="101">
        <v>2019</v>
      </c>
      <c r="XP532" s="101">
        <v>2020</v>
      </c>
      <c r="XQ532" s="101">
        <v>2021</v>
      </c>
      <c r="XR532" s="101">
        <v>2019</v>
      </c>
      <c r="XS532" s="101">
        <v>2020</v>
      </c>
      <c r="XT532" s="101">
        <v>2021</v>
      </c>
      <c r="XU532" s="101">
        <v>2019</v>
      </c>
      <c r="XV532" s="101">
        <v>2020</v>
      </c>
      <c r="XW532" s="101">
        <v>2021</v>
      </c>
      <c r="XX532" s="101">
        <v>2019</v>
      </c>
      <c r="XY532" s="101">
        <v>2020</v>
      </c>
      <c r="XZ532" s="101">
        <v>2021</v>
      </c>
      <c r="YA532" s="101">
        <v>2019</v>
      </c>
      <c r="YB532" s="101">
        <v>2020</v>
      </c>
      <c r="YC532" s="101">
        <v>2021</v>
      </c>
      <c r="YD532" s="101">
        <v>2019</v>
      </c>
      <c r="YE532" s="101">
        <v>2020</v>
      </c>
      <c r="YF532" s="101">
        <v>2021</v>
      </c>
      <c r="YG532" s="101">
        <v>2019</v>
      </c>
      <c r="YH532" s="101">
        <v>2020</v>
      </c>
      <c r="YI532" s="101">
        <v>2021</v>
      </c>
      <c r="YJ532" s="101">
        <v>2019</v>
      </c>
      <c r="YK532" s="101">
        <v>2020</v>
      </c>
      <c r="YL532" s="101">
        <v>2021</v>
      </c>
      <c r="YM532" s="101">
        <v>2019</v>
      </c>
      <c r="YN532" s="101">
        <v>2020</v>
      </c>
      <c r="YO532" s="101">
        <v>2021</v>
      </c>
      <c r="YP532" s="101">
        <v>2019</v>
      </c>
      <c r="YQ532" s="101">
        <v>2020</v>
      </c>
      <c r="YR532" s="101">
        <v>2021</v>
      </c>
      <c r="YS532" s="101">
        <v>2019</v>
      </c>
      <c r="YT532" s="101">
        <v>2020</v>
      </c>
      <c r="YU532" s="101">
        <v>2021</v>
      </c>
      <c r="YV532" s="101">
        <v>2019</v>
      </c>
      <c r="YW532" s="101">
        <v>2020</v>
      </c>
      <c r="YX532" s="101">
        <v>2021</v>
      </c>
      <c r="YY532" s="101">
        <v>2019</v>
      </c>
      <c r="YZ532" s="101">
        <v>2020</v>
      </c>
      <c r="ZA532" s="101">
        <v>2021</v>
      </c>
      <c r="ZB532" s="101">
        <v>2019</v>
      </c>
      <c r="ZC532" s="101">
        <v>2020</v>
      </c>
      <c r="ZD532" s="101">
        <v>2021</v>
      </c>
      <c r="ZE532" s="101">
        <v>2019</v>
      </c>
      <c r="ZF532" s="101">
        <v>2020</v>
      </c>
      <c r="ZG532" s="101">
        <v>2021</v>
      </c>
      <c r="ZH532" s="101">
        <v>2019</v>
      </c>
      <c r="ZI532" s="101">
        <v>2020</v>
      </c>
      <c r="ZJ532" s="101">
        <v>2021</v>
      </c>
      <c r="ZK532" s="101">
        <v>2019</v>
      </c>
      <c r="ZL532" s="101">
        <v>2020</v>
      </c>
      <c r="ZM532" s="101">
        <v>2021</v>
      </c>
      <c r="ZN532" s="101">
        <v>2019</v>
      </c>
      <c r="ZO532" s="101">
        <v>2020</v>
      </c>
      <c r="ZP532" s="101">
        <v>2021</v>
      </c>
      <c r="ZQ532" s="101">
        <v>2019</v>
      </c>
      <c r="ZR532" s="101">
        <v>2020</v>
      </c>
      <c r="ZS532" s="101">
        <v>2021</v>
      </c>
      <c r="ZT532" s="101">
        <v>2019</v>
      </c>
      <c r="ZU532" s="101">
        <v>2020</v>
      </c>
      <c r="ZV532" s="101">
        <v>2021</v>
      </c>
      <c r="ZW532" s="101">
        <v>2019</v>
      </c>
      <c r="ZX532" s="101">
        <v>2020</v>
      </c>
      <c r="ZY532" s="101">
        <v>2021</v>
      </c>
      <c r="ZZ532" s="101">
        <v>2019</v>
      </c>
      <c r="AAA532" s="101">
        <v>2020</v>
      </c>
      <c r="AAB532" s="101">
        <v>2021</v>
      </c>
      <c r="AAC532" s="101">
        <v>2019</v>
      </c>
      <c r="AAD532" s="101">
        <v>2020</v>
      </c>
      <c r="AAE532" s="101">
        <v>2021</v>
      </c>
      <c r="AAF532" s="101">
        <v>2019</v>
      </c>
      <c r="AAG532" s="101">
        <v>2020</v>
      </c>
      <c r="AAH532" s="101">
        <v>2021</v>
      </c>
      <c r="AAI532" s="101">
        <v>2019</v>
      </c>
      <c r="AAJ532" s="101">
        <v>2020</v>
      </c>
      <c r="AAK532" s="101">
        <v>2021</v>
      </c>
      <c r="AAL532" s="101">
        <v>2019</v>
      </c>
      <c r="AAM532" s="101">
        <v>2020</v>
      </c>
      <c r="AAN532" s="101">
        <v>2021</v>
      </c>
      <c r="AAO532" s="101">
        <v>2019</v>
      </c>
      <c r="AAP532" s="101">
        <v>2020</v>
      </c>
      <c r="AAQ532" s="101">
        <v>2021</v>
      </c>
      <c r="AAR532" s="101">
        <v>2019</v>
      </c>
      <c r="AAS532" s="101">
        <v>2020</v>
      </c>
      <c r="AAT532" s="101">
        <v>2021</v>
      </c>
      <c r="AAU532" s="101">
        <v>2019</v>
      </c>
      <c r="AAV532" s="101">
        <v>2020</v>
      </c>
      <c r="AAW532" s="101">
        <v>2021</v>
      </c>
      <c r="AAX532" s="101">
        <v>2019</v>
      </c>
      <c r="AAY532" s="101">
        <v>2020</v>
      </c>
      <c r="AAZ532" s="101">
        <v>2021</v>
      </c>
      <c r="ABA532" s="101">
        <v>2019</v>
      </c>
      <c r="ABB532" s="101">
        <v>2020</v>
      </c>
      <c r="ABC532" s="101">
        <v>2021</v>
      </c>
      <c r="ABD532" s="101">
        <v>2019</v>
      </c>
      <c r="ABE532" s="101">
        <v>2020</v>
      </c>
      <c r="ABF532" s="101">
        <v>2021</v>
      </c>
      <c r="ABG532" s="101">
        <v>2019</v>
      </c>
      <c r="ABH532" s="101">
        <v>2020</v>
      </c>
      <c r="ABI532" s="101">
        <v>2021</v>
      </c>
      <c r="ABJ532" s="101">
        <v>2019</v>
      </c>
      <c r="ABK532" s="101">
        <v>2020</v>
      </c>
      <c r="ABL532" s="101">
        <v>2021</v>
      </c>
      <c r="ABM532" s="101">
        <v>2019</v>
      </c>
      <c r="ABN532" s="101">
        <v>2020</v>
      </c>
      <c r="ABO532" s="101">
        <v>2021</v>
      </c>
      <c r="ABP532" s="101">
        <v>2019</v>
      </c>
      <c r="ABQ532" s="101">
        <v>2020</v>
      </c>
      <c r="ABR532" s="101">
        <v>2021</v>
      </c>
      <c r="ABS532" s="101">
        <v>2019</v>
      </c>
      <c r="ABT532" s="101">
        <v>2020</v>
      </c>
      <c r="ABU532" s="101">
        <v>2021</v>
      </c>
      <c r="ABV532" s="101">
        <v>2019</v>
      </c>
      <c r="ABW532" s="101">
        <v>2020</v>
      </c>
      <c r="ABX532" s="101">
        <v>2021</v>
      </c>
      <c r="ABY532" s="101">
        <v>2019</v>
      </c>
      <c r="ABZ532" s="101">
        <v>2020</v>
      </c>
      <c r="ACA532" s="101">
        <v>2021</v>
      </c>
      <c r="ACB532" s="101">
        <v>2019</v>
      </c>
      <c r="ACC532" s="101">
        <v>2020</v>
      </c>
      <c r="ACD532" s="101">
        <v>2021</v>
      </c>
      <c r="ACE532" s="101">
        <v>2019</v>
      </c>
      <c r="ACF532" s="101">
        <v>2020</v>
      </c>
      <c r="ACG532" s="101">
        <v>2021</v>
      </c>
      <c r="ACH532" s="101">
        <v>2019</v>
      </c>
      <c r="ACI532" s="101">
        <v>2020</v>
      </c>
      <c r="ACJ532" s="101">
        <v>2021</v>
      </c>
      <c r="ACK532" s="101">
        <v>2019</v>
      </c>
      <c r="ACL532" s="101">
        <v>2020</v>
      </c>
      <c r="ACM532" s="101">
        <v>2021</v>
      </c>
      <c r="ACN532" s="101">
        <v>2019</v>
      </c>
      <c r="ACO532" s="101">
        <v>2020</v>
      </c>
      <c r="ACP532" s="101">
        <v>2021</v>
      </c>
      <c r="ACQ532" s="101">
        <v>2019</v>
      </c>
      <c r="ACR532" s="101">
        <v>2020</v>
      </c>
      <c r="ACS532" s="101">
        <v>2021</v>
      </c>
      <c r="ACT532" s="101">
        <v>2019</v>
      </c>
      <c r="ACU532" s="101">
        <v>2020</v>
      </c>
      <c r="ACV532" s="101">
        <v>2021</v>
      </c>
      <c r="ACW532" s="101">
        <v>2019</v>
      </c>
      <c r="ACX532" s="101">
        <v>2020</v>
      </c>
      <c r="ACY532" s="101">
        <v>2021</v>
      </c>
      <c r="ACZ532" s="101">
        <v>2019</v>
      </c>
      <c r="ADA532" s="101">
        <v>2020</v>
      </c>
      <c r="ADB532" s="101">
        <v>2021</v>
      </c>
      <c r="ADC532" s="101">
        <v>2019</v>
      </c>
      <c r="ADD532" s="101">
        <v>2020</v>
      </c>
      <c r="ADE532" s="101">
        <v>2021</v>
      </c>
      <c r="ADF532" s="101">
        <v>2019</v>
      </c>
      <c r="ADG532" s="101">
        <v>2020</v>
      </c>
      <c r="ADH532" s="101">
        <v>2021</v>
      </c>
      <c r="ADI532" s="101">
        <v>2019</v>
      </c>
      <c r="ADJ532" s="101">
        <v>2020</v>
      </c>
      <c r="ADK532" s="101">
        <v>2021</v>
      </c>
      <c r="ADL532" s="101">
        <v>2019</v>
      </c>
      <c r="ADM532" s="101">
        <v>2020</v>
      </c>
      <c r="ADN532" s="101">
        <v>2021</v>
      </c>
      <c r="ADO532" s="101">
        <v>2019</v>
      </c>
      <c r="ADP532" s="101">
        <v>2020</v>
      </c>
      <c r="ADQ532" s="101">
        <v>2021</v>
      </c>
      <c r="ADR532" s="101">
        <v>2019</v>
      </c>
      <c r="ADS532" s="101">
        <v>2020</v>
      </c>
      <c r="ADT532" s="101">
        <v>2021</v>
      </c>
      <c r="ADU532" s="101">
        <v>2019</v>
      </c>
      <c r="ADV532" s="101">
        <v>2020</v>
      </c>
      <c r="ADW532" s="101">
        <v>2021</v>
      </c>
      <c r="ADX532" s="101">
        <v>2019</v>
      </c>
      <c r="ADY532" s="101">
        <v>2020</v>
      </c>
      <c r="ADZ532" s="101">
        <v>2021</v>
      </c>
      <c r="AEA532" s="101">
        <v>2019</v>
      </c>
      <c r="AEB532" s="101">
        <v>2020</v>
      </c>
      <c r="AEC532" s="101">
        <v>2021</v>
      </c>
      <c r="AED532" s="101">
        <v>2019</v>
      </c>
      <c r="AEE532" s="101">
        <v>2020</v>
      </c>
      <c r="AEF532" s="101">
        <v>2021</v>
      </c>
      <c r="AEG532" s="101">
        <v>2019</v>
      </c>
      <c r="AEH532" s="101">
        <v>2020</v>
      </c>
      <c r="AEI532" s="101">
        <v>2021</v>
      </c>
      <c r="AEJ532" s="101">
        <v>2019</v>
      </c>
      <c r="AEK532" s="101">
        <v>2020</v>
      </c>
      <c r="AEL532" s="101">
        <v>2021</v>
      </c>
      <c r="AEM532" s="101">
        <v>2019</v>
      </c>
      <c r="AEN532" s="101">
        <v>2020</v>
      </c>
      <c r="AEO532" s="101">
        <v>2021</v>
      </c>
      <c r="AEP532" s="101">
        <v>2019</v>
      </c>
      <c r="AEQ532" s="101">
        <v>2020</v>
      </c>
      <c r="AER532" s="101">
        <v>2021</v>
      </c>
      <c r="AES532" s="101">
        <v>2019</v>
      </c>
      <c r="AET532" s="101">
        <v>2020</v>
      </c>
      <c r="AEU532" s="101">
        <v>2021</v>
      </c>
      <c r="AEV532" s="101">
        <v>2019</v>
      </c>
      <c r="AEW532" s="101">
        <v>2020</v>
      </c>
      <c r="AEX532" s="101">
        <v>2021</v>
      </c>
      <c r="AEY532" s="101">
        <v>2019</v>
      </c>
      <c r="AEZ532" s="101">
        <v>2020</v>
      </c>
      <c r="AFA532" s="101">
        <v>2021</v>
      </c>
      <c r="AFB532" s="101">
        <v>2019</v>
      </c>
      <c r="AFC532" s="101">
        <v>2020</v>
      </c>
      <c r="AFD532" s="101">
        <v>2021</v>
      </c>
      <c r="AFE532" s="101">
        <v>2019</v>
      </c>
      <c r="AFF532" s="101">
        <v>2020</v>
      </c>
      <c r="AFG532" s="101">
        <v>2021</v>
      </c>
      <c r="AFH532" s="101">
        <v>2019</v>
      </c>
      <c r="AFI532" s="101">
        <v>2020</v>
      </c>
      <c r="AFJ532" s="101">
        <v>2021</v>
      </c>
      <c r="AFK532" s="101">
        <v>2019</v>
      </c>
      <c r="AFL532" s="101">
        <v>2020</v>
      </c>
      <c r="AFM532" s="101">
        <v>2021</v>
      </c>
      <c r="AFN532" s="101">
        <v>2019</v>
      </c>
      <c r="AFO532" s="101">
        <v>2020</v>
      </c>
      <c r="AFP532" s="101">
        <v>2021</v>
      </c>
      <c r="AFQ532" s="101">
        <v>2019</v>
      </c>
      <c r="AFR532" s="101">
        <v>2020</v>
      </c>
      <c r="AFS532" s="101">
        <v>2021</v>
      </c>
      <c r="AFT532" s="101">
        <v>2019</v>
      </c>
      <c r="AFU532" s="101">
        <v>2020</v>
      </c>
      <c r="AFV532" s="101">
        <v>2021</v>
      </c>
      <c r="AFW532" s="101">
        <v>2019</v>
      </c>
      <c r="AFX532" s="101">
        <v>2020</v>
      </c>
      <c r="AFY532" s="101">
        <v>2021</v>
      </c>
      <c r="AFZ532" s="101">
        <v>2019</v>
      </c>
      <c r="AGA532" s="101">
        <v>2020</v>
      </c>
      <c r="AGB532" s="101">
        <v>2021</v>
      </c>
      <c r="AGC532" s="101">
        <v>2019</v>
      </c>
      <c r="AGD532" s="101">
        <v>2020</v>
      </c>
      <c r="AGE532" s="101">
        <v>2021</v>
      </c>
      <c r="AGF532" s="101">
        <v>2019</v>
      </c>
      <c r="AGG532" s="101">
        <v>2020</v>
      </c>
      <c r="AGH532" s="101">
        <v>2021</v>
      </c>
      <c r="AGI532" s="101">
        <v>2019</v>
      </c>
      <c r="AGJ532" s="101">
        <v>2020</v>
      </c>
      <c r="AGK532" s="101">
        <v>2021</v>
      </c>
      <c r="AGL532" s="101">
        <v>2019</v>
      </c>
      <c r="AGM532" s="101">
        <v>2020</v>
      </c>
      <c r="AGN532" s="101">
        <v>2021</v>
      </c>
      <c r="AGO532" s="101">
        <v>2019</v>
      </c>
      <c r="AGP532" s="101">
        <v>2020</v>
      </c>
      <c r="AGQ532" s="101">
        <v>2021</v>
      </c>
      <c r="AGR532" s="101">
        <v>2019</v>
      </c>
      <c r="AGS532" s="101">
        <v>2020</v>
      </c>
      <c r="AGT532" s="101">
        <v>2021</v>
      </c>
      <c r="AGU532" s="101">
        <v>2019</v>
      </c>
      <c r="AGV532" s="101">
        <v>2020</v>
      </c>
      <c r="AGW532" s="101">
        <v>2021</v>
      </c>
      <c r="AGX532" s="101">
        <v>2019</v>
      </c>
      <c r="AGY532" s="101">
        <v>2020</v>
      </c>
      <c r="AGZ532" s="101">
        <v>2021</v>
      </c>
      <c r="AHA532" s="101">
        <v>2019</v>
      </c>
      <c r="AHB532" s="101">
        <v>2020</v>
      </c>
      <c r="AHC532" s="101">
        <v>2021</v>
      </c>
      <c r="AHD532" s="101">
        <v>2019</v>
      </c>
      <c r="AHE532" s="101">
        <v>2020</v>
      </c>
      <c r="AHF532" s="101">
        <v>2021</v>
      </c>
      <c r="AHG532" s="101">
        <v>2019</v>
      </c>
      <c r="AHH532" s="101">
        <v>2020</v>
      </c>
      <c r="AHI532" s="101">
        <v>2021</v>
      </c>
      <c r="AHJ532" s="101">
        <v>2019</v>
      </c>
      <c r="AHK532" s="101">
        <v>2020</v>
      </c>
      <c r="AHL532" s="101">
        <v>2021</v>
      </c>
      <c r="AHM532" s="101">
        <v>2019</v>
      </c>
      <c r="AHN532" s="101">
        <v>2020</v>
      </c>
      <c r="AHO532" s="101">
        <v>2021</v>
      </c>
      <c r="AHP532" s="101">
        <v>2019</v>
      </c>
      <c r="AHQ532" s="101">
        <v>2020</v>
      </c>
      <c r="AHR532" s="101">
        <v>2021</v>
      </c>
      <c r="AHS532" s="101">
        <v>2019</v>
      </c>
      <c r="AHT532" s="101">
        <v>2020</v>
      </c>
      <c r="AHU532" s="101">
        <v>2021</v>
      </c>
      <c r="AHV532" s="101">
        <v>2019</v>
      </c>
      <c r="AHW532" s="101">
        <v>2020</v>
      </c>
      <c r="AHX532" s="101">
        <v>2021</v>
      </c>
      <c r="AHY532" s="101">
        <v>2019</v>
      </c>
      <c r="AHZ532" s="101">
        <v>2020</v>
      </c>
      <c r="AIA532" s="101">
        <v>2021</v>
      </c>
      <c r="AIB532" s="101">
        <v>2019</v>
      </c>
      <c r="AIC532" s="101">
        <v>2020</v>
      </c>
      <c r="AID532" s="101">
        <v>2021</v>
      </c>
      <c r="AIE532" s="101">
        <v>2019</v>
      </c>
      <c r="AIF532" s="101">
        <v>2020</v>
      </c>
      <c r="AIG532" s="101">
        <v>2021</v>
      </c>
      <c r="AIH532" s="101">
        <v>2019</v>
      </c>
      <c r="AII532" s="101">
        <v>2020</v>
      </c>
      <c r="AIJ532" s="101">
        <v>2021</v>
      </c>
      <c r="AIK532" s="101">
        <v>2019</v>
      </c>
      <c r="AIL532" s="101">
        <v>2020</v>
      </c>
      <c r="AIM532" s="101">
        <v>2021</v>
      </c>
      <c r="AIN532" s="101">
        <v>2019</v>
      </c>
      <c r="AIO532" s="101">
        <v>2020</v>
      </c>
      <c r="AIP532" s="101">
        <v>2021</v>
      </c>
      <c r="AIQ532" s="101">
        <v>2019</v>
      </c>
      <c r="AIR532" s="101">
        <v>2020</v>
      </c>
      <c r="AIS532" s="101">
        <v>2021</v>
      </c>
      <c r="AIT532" s="101">
        <v>2019</v>
      </c>
      <c r="AIU532" s="101">
        <v>2020</v>
      </c>
      <c r="AIV532" s="101">
        <v>2021</v>
      </c>
      <c r="AIW532" s="101">
        <v>2019</v>
      </c>
      <c r="AIX532" s="101">
        <v>2020</v>
      </c>
      <c r="AIY532" s="101">
        <v>2021</v>
      </c>
      <c r="AIZ532" s="101">
        <v>2019</v>
      </c>
      <c r="AJA532" s="101">
        <v>2020</v>
      </c>
      <c r="AJB532" s="101">
        <v>2021</v>
      </c>
      <c r="AJC532" s="101">
        <v>2019</v>
      </c>
      <c r="AJD532" s="101">
        <v>2020</v>
      </c>
      <c r="AJE532" s="101">
        <v>2021</v>
      </c>
      <c r="AJF532" s="101">
        <v>2019</v>
      </c>
      <c r="AJG532" s="101">
        <v>2020</v>
      </c>
      <c r="AJH532" s="101">
        <v>2021</v>
      </c>
      <c r="AJI532" s="101">
        <v>2019</v>
      </c>
      <c r="AJJ532" s="101">
        <v>2020</v>
      </c>
      <c r="AJK532" s="101">
        <v>2021</v>
      </c>
      <c r="AJL532" s="101">
        <v>2019</v>
      </c>
      <c r="AJM532" s="101">
        <v>2020</v>
      </c>
      <c r="AJN532" s="101">
        <v>2021</v>
      </c>
      <c r="AJO532" s="101">
        <v>2019</v>
      </c>
      <c r="AJP532" s="101">
        <v>2020</v>
      </c>
      <c r="AJQ532" s="101">
        <v>2021</v>
      </c>
      <c r="AJR532" s="101">
        <v>2019</v>
      </c>
      <c r="AJS532" s="101">
        <v>2020</v>
      </c>
      <c r="AJT532" s="101">
        <v>2021</v>
      </c>
      <c r="AJU532" s="101">
        <v>2019</v>
      </c>
      <c r="AJV532" s="101">
        <v>2020</v>
      </c>
      <c r="AJW532" s="101">
        <v>2021</v>
      </c>
      <c r="AJX532" s="101">
        <v>2019</v>
      </c>
      <c r="AJY532" s="101">
        <v>2020</v>
      </c>
      <c r="AJZ532" s="101">
        <v>2021</v>
      </c>
      <c r="AKA532" s="101">
        <v>2019</v>
      </c>
      <c r="AKB532" s="101">
        <v>2020</v>
      </c>
      <c r="AKC532" s="101">
        <v>2021</v>
      </c>
      <c r="AKD532" s="101">
        <v>2019</v>
      </c>
      <c r="AKE532" s="101">
        <v>2020</v>
      </c>
      <c r="AKF532" s="101">
        <v>2021</v>
      </c>
      <c r="AKG532" s="101">
        <v>2019</v>
      </c>
      <c r="AKH532" s="101">
        <v>2020</v>
      </c>
      <c r="AKI532" s="101">
        <v>2021</v>
      </c>
      <c r="AKJ532" s="101">
        <v>2019</v>
      </c>
      <c r="AKK532" s="101">
        <v>2020</v>
      </c>
      <c r="AKL532" s="101">
        <v>2021</v>
      </c>
      <c r="AKM532" s="101">
        <v>2019</v>
      </c>
      <c r="AKN532" s="101">
        <v>2020</v>
      </c>
      <c r="AKO532" s="101">
        <v>2021</v>
      </c>
      <c r="AKP532" s="101">
        <v>2019</v>
      </c>
      <c r="AKQ532" s="101">
        <v>2020</v>
      </c>
      <c r="AKR532" s="101">
        <v>2021</v>
      </c>
      <c r="AKS532" s="101">
        <v>2019</v>
      </c>
      <c r="AKT532" s="101">
        <v>2020</v>
      </c>
      <c r="AKU532" s="101">
        <v>2021</v>
      </c>
      <c r="AKV532" s="101">
        <v>2019</v>
      </c>
      <c r="AKW532" s="101">
        <v>2020</v>
      </c>
      <c r="AKX532" s="101">
        <v>2021</v>
      </c>
      <c r="AKY532" s="101">
        <v>2019</v>
      </c>
      <c r="AKZ532" s="101">
        <v>2020</v>
      </c>
      <c r="ALA532" s="101">
        <v>2021</v>
      </c>
      <c r="ALB532" s="101">
        <v>2019</v>
      </c>
      <c r="ALC532" s="101">
        <v>2020</v>
      </c>
      <c r="ALD532" s="101">
        <v>2021</v>
      </c>
      <c r="ALE532" s="101">
        <v>2019</v>
      </c>
      <c r="ALF532" s="101">
        <v>2020</v>
      </c>
      <c r="ALG532" s="101">
        <v>2021</v>
      </c>
      <c r="ALH532" s="101">
        <v>2019</v>
      </c>
      <c r="ALI532" s="101">
        <v>2020</v>
      </c>
      <c r="ALJ532" s="101">
        <v>2021</v>
      </c>
      <c r="ALK532" s="101">
        <v>2019</v>
      </c>
      <c r="ALL532" s="101">
        <v>2020</v>
      </c>
      <c r="ALM532" s="101">
        <v>2021</v>
      </c>
      <c r="ALN532" s="101">
        <v>2019</v>
      </c>
      <c r="ALO532" s="101">
        <v>2020</v>
      </c>
      <c r="ALP532" s="101">
        <v>2021</v>
      </c>
      <c r="ALQ532" s="101">
        <v>2019</v>
      </c>
      <c r="ALR532" s="101">
        <v>2020</v>
      </c>
      <c r="ALS532" s="101">
        <v>2021</v>
      </c>
      <c r="ALT532" s="101">
        <v>2019</v>
      </c>
      <c r="ALU532" s="101">
        <v>2020</v>
      </c>
      <c r="ALV532" s="101">
        <v>2021</v>
      </c>
      <c r="ALW532" s="101">
        <v>2019</v>
      </c>
      <c r="ALX532" s="101">
        <v>2020</v>
      </c>
      <c r="ALY532" s="101">
        <v>2021</v>
      </c>
      <c r="ALZ532" s="101">
        <v>2019</v>
      </c>
      <c r="AMA532" s="101">
        <v>2020</v>
      </c>
      <c r="AMB532" s="101">
        <v>2021</v>
      </c>
      <c r="AMC532" s="101">
        <v>2019</v>
      </c>
      <c r="AMD532" s="101">
        <v>2020</v>
      </c>
      <c r="AME532" s="101">
        <v>2021</v>
      </c>
      <c r="AMF532" s="101">
        <v>2019</v>
      </c>
      <c r="AMG532" s="101">
        <v>2020</v>
      </c>
      <c r="AMH532" s="101">
        <v>2021</v>
      </c>
      <c r="AMI532" s="101">
        <v>2019</v>
      </c>
      <c r="AMJ532" s="101">
        <v>2020</v>
      </c>
      <c r="AMK532" s="101">
        <v>2021</v>
      </c>
      <c r="AML532" s="101">
        <v>2019</v>
      </c>
      <c r="AMM532" s="101">
        <v>2020</v>
      </c>
      <c r="AMN532" s="101">
        <v>2021</v>
      </c>
      <c r="AMO532" s="101">
        <v>2019</v>
      </c>
      <c r="AMP532" s="101">
        <v>2020</v>
      </c>
      <c r="AMQ532" s="101">
        <v>2021</v>
      </c>
      <c r="AMR532" s="101">
        <v>2019</v>
      </c>
      <c r="AMS532" s="101">
        <v>2020</v>
      </c>
      <c r="AMT532" s="101">
        <v>2021</v>
      </c>
      <c r="AMU532" s="101">
        <v>2019</v>
      </c>
      <c r="AMV532" s="101">
        <v>2020</v>
      </c>
      <c r="AMW532" s="101">
        <v>2021</v>
      </c>
      <c r="AMX532" s="101">
        <v>2019</v>
      </c>
      <c r="AMY532" s="101">
        <v>2020</v>
      </c>
      <c r="AMZ532" s="101">
        <v>2021</v>
      </c>
      <c r="ANA532" s="101">
        <v>2019</v>
      </c>
      <c r="ANB532" s="101">
        <v>2020</v>
      </c>
      <c r="ANC532" s="101">
        <v>2021</v>
      </c>
      <c r="AND532" s="101">
        <v>2019</v>
      </c>
      <c r="ANE532" s="101">
        <v>2020</v>
      </c>
      <c r="ANF532" s="101">
        <v>2021</v>
      </c>
      <c r="ANG532" s="101">
        <v>2019</v>
      </c>
      <c r="ANH532" s="101">
        <v>2020</v>
      </c>
      <c r="ANI532" s="101">
        <v>2021</v>
      </c>
      <c r="ANJ532" s="101">
        <v>2019</v>
      </c>
      <c r="ANK532" s="101">
        <v>2020</v>
      </c>
      <c r="ANL532" s="101">
        <v>2021</v>
      </c>
      <c r="ANM532" s="101">
        <v>2019</v>
      </c>
      <c r="ANN532" s="101">
        <v>2020</v>
      </c>
      <c r="ANO532" s="101">
        <v>2021</v>
      </c>
      <c r="ANP532" s="101">
        <v>2019</v>
      </c>
      <c r="ANQ532" s="101">
        <v>2020</v>
      </c>
      <c r="ANR532" s="101">
        <v>2021</v>
      </c>
      <c r="ANS532" s="101">
        <v>2019</v>
      </c>
      <c r="ANT532" s="101">
        <v>2020</v>
      </c>
      <c r="ANU532" s="101">
        <v>2021</v>
      </c>
      <c r="ANV532" s="101">
        <v>2019</v>
      </c>
      <c r="ANW532" s="101">
        <v>2020</v>
      </c>
      <c r="ANX532" s="101">
        <v>2021</v>
      </c>
      <c r="ANY532" s="101">
        <v>2019</v>
      </c>
      <c r="ANZ532" s="101">
        <v>2020</v>
      </c>
      <c r="AOA532" s="101">
        <v>2021</v>
      </c>
      <c r="AOB532" s="101">
        <v>2019</v>
      </c>
      <c r="AOC532" s="101">
        <v>2020</v>
      </c>
      <c r="AOD532" s="101">
        <v>2021</v>
      </c>
      <c r="AOE532" s="101">
        <v>2019</v>
      </c>
      <c r="AOF532" s="101">
        <v>2020</v>
      </c>
      <c r="AOG532" s="101">
        <v>2021</v>
      </c>
      <c r="AOH532" s="101">
        <v>2019</v>
      </c>
      <c r="AOI532" s="101">
        <v>2020</v>
      </c>
      <c r="AOJ532" s="101">
        <v>2021</v>
      </c>
      <c r="AOK532" s="101">
        <v>2019</v>
      </c>
      <c r="AOL532" s="101">
        <v>2020</v>
      </c>
      <c r="AOM532" s="101">
        <v>2021</v>
      </c>
      <c r="AON532" s="101">
        <v>2019</v>
      </c>
      <c r="AOO532" s="101">
        <v>2020</v>
      </c>
      <c r="AOP532" s="101">
        <v>2021</v>
      </c>
      <c r="AOQ532" s="101">
        <v>2019</v>
      </c>
      <c r="AOR532" s="101">
        <v>2020</v>
      </c>
      <c r="AOS532" s="101">
        <v>2021</v>
      </c>
      <c r="AOT532" s="101">
        <v>2019</v>
      </c>
      <c r="AOU532" s="101">
        <v>2020</v>
      </c>
      <c r="AOV532" s="101">
        <v>2021</v>
      </c>
      <c r="AOW532" s="101">
        <v>2019</v>
      </c>
      <c r="AOX532" s="101">
        <v>2020</v>
      </c>
      <c r="AOY532" s="101">
        <v>2021</v>
      </c>
      <c r="AOZ532" s="101">
        <v>2019</v>
      </c>
      <c r="APA532" s="101">
        <v>2020</v>
      </c>
      <c r="APB532" s="101">
        <v>2021</v>
      </c>
      <c r="APC532" s="101">
        <v>2019</v>
      </c>
      <c r="APD532" s="101">
        <v>2020</v>
      </c>
      <c r="APE532" s="101">
        <v>2021</v>
      </c>
      <c r="APF532" s="101">
        <v>2019</v>
      </c>
      <c r="APG532" s="101">
        <v>2020</v>
      </c>
      <c r="APH532" s="101">
        <v>2021</v>
      </c>
      <c r="API532" s="101">
        <v>2019</v>
      </c>
      <c r="APJ532" s="101">
        <v>2020</v>
      </c>
      <c r="APK532" s="101">
        <v>2021</v>
      </c>
      <c r="APL532" s="101">
        <v>2019</v>
      </c>
      <c r="APM532" s="101">
        <v>2020</v>
      </c>
      <c r="APN532" s="101">
        <v>2021</v>
      </c>
      <c r="APO532" s="101">
        <v>2019</v>
      </c>
      <c r="APP532" s="101">
        <v>2020</v>
      </c>
      <c r="APQ532" s="101">
        <v>2021</v>
      </c>
      <c r="APR532" s="101">
        <v>2019</v>
      </c>
      <c r="APS532" s="101">
        <v>2020</v>
      </c>
      <c r="APT532" s="101">
        <v>2021</v>
      </c>
      <c r="APU532" s="101">
        <v>2019</v>
      </c>
      <c r="APV532" s="101">
        <v>2020</v>
      </c>
      <c r="APW532" s="101">
        <v>2021</v>
      </c>
      <c r="APX532" s="101">
        <v>2019</v>
      </c>
      <c r="APY532" s="101">
        <v>2020</v>
      </c>
      <c r="APZ532" s="101">
        <v>2021</v>
      </c>
      <c r="AQA532" s="101">
        <v>2019</v>
      </c>
      <c r="AQB532" s="101">
        <v>2020</v>
      </c>
      <c r="AQC532" s="101">
        <v>2021</v>
      </c>
      <c r="AQD532" s="101">
        <v>2019</v>
      </c>
      <c r="AQE532" s="101">
        <v>2020</v>
      </c>
      <c r="AQF532" s="101">
        <v>2021</v>
      </c>
      <c r="AQG532" s="101">
        <v>2019</v>
      </c>
      <c r="AQH532" s="101">
        <v>2020</v>
      </c>
      <c r="AQI532" s="101">
        <v>2021</v>
      </c>
      <c r="AQJ532" s="101">
        <v>2019</v>
      </c>
      <c r="AQK532" s="101">
        <v>2020</v>
      </c>
      <c r="AQL532" s="101">
        <v>2021</v>
      </c>
      <c r="AQM532" s="101">
        <v>2019</v>
      </c>
      <c r="AQN532" s="101">
        <v>2020</v>
      </c>
      <c r="AQO532" s="101">
        <v>2021</v>
      </c>
      <c r="AQP532" s="101">
        <v>2019</v>
      </c>
      <c r="AQQ532" s="101">
        <v>2020</v>
      </c>
      <c r="AQR532" s="101">
        <v>2021</v>
      </c>
      <c r="AQS532" s="101">
        <v>2019</v>
      </c>
      <c r="AQT532" s="101">
        <v>2020</v>
      </c>
      <c r="AQU532" s="101">
        <v>2021</v>
      </c>
      <c r="AQV532" s="101">
        <v>2019</v>
      </c>
      <c r="AQW532" s="101">
        <v>2020</v>
      </c>
      <c r="AQX532" s="101">
        <v>2021</v>
      </c>
      <c r="AQY532" s="101">
        <v>2019</v>
      </c>
      <c r="AQZ532" s="101">
        <v>2020</v>
      </c>
      <c r="ARA532" s="101">
        <v>2021</v>
      </c>
      <c r="ARB532" s="101">
        <v>2019</v>
      </c>
      <c r="ARC532" s="101">
        <v>2020</v>
      </c>
      <c r="ARD532" s="101">
        <v>2021</v>
      </c>
      <c r="ARE532" s="101">
        <v>2019</v>
      </c>
      <c r="ARF532" s="101">
        <v>2020</v>
      </c>
      <c r="ARG532" s="101">
        <v>2021</v>
      </c>
      <c r="ARH532" s="101">
        <v>2019</v>
      </c>
      <c r="ARI532" s="101">
        <v>2020</v>
      </c>
      <c r="ARJ532" s="101">
        <v>2021</v>
      </c>
      <c r="ARK532" s="101">
        <v>2019</v>
      </c>
      <c r="ARL532" s="101">
        <v>2020</v>
      </c>
      <c r="ARM532" s="101">
        <v>2021</v>
      </c>
      <c r="ARN532" s="101">
        <v>2019</v>
      </c>
      <c r="ARO532" s="101">
        <v>2020</v>
      </c>
      <c r="ARP532" s="101">
        <v>2021</v>
      </c>
      <c r="ARQ532" s="101">
        <v>2019</v>
      </c>
      <c r="ARR532" s="101">
        <v>2020</v>
      </c>
      <c r="ARS532" s="101">
        <v>2021</v>
      </c>
      <c r="ART532" s="101">
        <v>2019</v>
      </c>
      <c r="ARU532" s="101">
        <v>2020</v>
      </c>
      <c r="ARV532" s="101">
        <v>2021</v>
      </c>
      <c r="ARW532" s="101">
        <v>2019</v>
      </c>
      <c r="ARX532" s="101">
        <v>2020</v>
      </c>
      <c r="ARY532" s="101">
        <v>2021</v>
      </c>
      <c r="ARZ532" s="101">
        <v>2019</v>
      </c>
      <c r="ASA532" s="101">
        <v>2020</v>
      </c>
      <c r="ASB532" s="101">
        <v>2021</v>
      </c>
      <c r="ASC532" s="101">
        <v>2019</v>
      </c>
      <c r="ASD532" s="101">
        <v>2020</v>
      </c>
      <c r="ASE532" s="101">
        <v>2021</v>
      </c>
      <c r="ASF532" s="101">
        <v>2019</v>
      </c>
      <c r="ASG532" s="101">
        <v>2020</v>
      </c>
      <c r="ASH532" s="101">
        <v>2021</v>
      </c>
      <c r="ASI532" s="101">
        <v>2019</v>
      </c>
      <c r="ASJ532" s="101">
        <v>2020</v>
      </c>
      <c r="ASK532" s="101">
        <v>2021</v>
      </c>
      <c r="ASL532" s="101">
        <v>2019</v>
      </c>
      <c r="ASM532" s="101">
        <v>2020</v>
      </c>
      <c r="ASN532" s="101">
        <v>2021</v>
      </c>
      <c r="ASO532" s="101">
        <v>2019</v>
      </c>
      <c r="ASP532" s="101">
        <v>2020</v>
      </c>
      <c r="ASQ532" s="101">
        <v>2021</v>
      </c>
      <c r="ASR532" s="101">
        <v>2019</v>
      </c>
      <c r="ASS532" s="101">
        <v>2020</v>
      </c>
      <c r="AST532" s="101">
        <v>2021</v>
      </c>
      <c r="ASU532" s="101">
        <v>2019</v>
      </c>
      <c r="ASV532" s="101">
        <v>2020</v>
      </c>
      <c r="ASW532" s="101">
        <v>2021</v>
      </c>
      <c r="ASX532" s="101">
        <v>2019</v>
      </c>
      <c r="ASY532" s="101">
        <v>2020</v>
      </c>
      <c r="ASZ532" s="101">
        <v>2021</v>
      </c>
      <c r="ATA532" s="101">
        <v>2019</v>
      </c>
      <c r="ATB532" s="101">
        <v>2020</v>
      </c>
      <c r="ATC532" s="101">
        <v>2021</v>
      </c>
      <c r="ATD532" s="101">
        <v>2019</v>
      </c>
      <c r="ATE532" s="101">
        <v>2020</v>
      </c>
      <c r="ATF532" s="101">
        <v>2021</v>
      </c>
      <c r="ATG532" s="101">
        <v>2019</v>
      </c>
      <c r="ATH532" s="101">
        <v>2020</v>
      </c>
      <c r="ATI532" s="101">
        <v>2021</v>
      </c>
      <c r="ATJ532" s="101">
        <v>2019</v>
      </c>
      <c r="ATK532" s="101">
        <v>2020</v>
      </c>
      <c r="ATL532" s="101">
        <v>2021</v>
      </c>
      <c r="ATM532" s="101">
        <v>2019</v>
      </c>
      <c r="ATN532" s="101">
        <v>2020</v>
      </c>
      <c r="ATO532" s="101">
        <v>2021</v>
      </c>
      <c r="ATP532" s="101">
        <v>2019</v>
      </c>
      <c r="ATQ532" s="101">
        <v>2020</v>
      </c>
      <c r="ATR532" s="101">
        <v>2021</v>
      </c>
      <c r="ATS532" s="101">
        <v>2019</v>
      </c>
      <c r="ATT532" s="101">
        <v>2020</v>
      </c>
      <c r="ATU532" s="101">
        <v>2021</v>
      </c>
      <c r="ATV532" s="101">
        <v>2019</v>
      </c>
      <c r="ATW532" s="101">
        <v>2020</v>
      </c>
      <c r="ATX532" s="101">
        <v>2021</v>
      </c>
      <c r="ATY532" s="101">
        <v>2019</v>
      </c>
      <c r="ATZ532" s="101">
        <v>2020</v>
      </c>
      <c r="AUA532" s="101">
        <v>2021</v>
      </c>
      <c r="AUB532" s="101">
        <v>2019</v>
      </c>
      <c r="AUC532" s="101">
        <v>2020</v>
      </c>
      <c r="AUD532" s="101">
        <v>2021</v>
      </c>
      <c r="AUE532" s="101">
        <v>2019</v>
      </c>
      <c r="AUF532" s="101">
        <v>2020</v>
      </c>
      <c r="AUG532" s="101">
        <v>2021</v>
      </c>
      <c r="AUH532" s="101">
        <v>2019</v>
      </c>
      <c r="AUI532" s="101">
        <v>2020</v>
      </c>
      <c r="AUJ532" s="101">
        <v>2021</v>
      </c>
      <c r="AUK532" s="101">
        <v>2019</v>
      </c>
      <c r="AUL532" s="101">
        <v>2020</v>
      </c>
      <c r="AUM532" s="101">
        <v>2021</v>
      </c>
      <c r="AUN532" s="101">
        <v>2019</v>
      </c>
      <c r="AUO532" s="101">
        <v>2020</v>
      </c>
      <c r="AUP532" s="101">
        <v>2021</v>
      </c>
      <c r="AUQ532" s="101">
        <v>2019</v>
      </c>
      <c r="AUR532" s="101">
        <v>2020</v>
      </c>
      <c r="AUS532" s="101">
        <v>2021</v>
      </c>
      <c r="AUT532" s="101">
        <v>2019</v>
      </c>
      <c r="AUU532" s="101">
        <v>2020</v>
      </c>
      <c r="AUV532" s="101">
        <v>2021</v>
      </c>
      <c r="AUW532" s="101">
        <v>2019</v>
      </c>
      <c r="AUX532" s="101">
        <v>2020</v>
      </c>
      <c r="AUY532" s="101">
        <v>2021</v>
      </c>
      <c r="AUZ532" s="101">
        <v>2019</v>
      </c>
      <c r="AVA532" s="101">
        <v>2020</v>
      </c>
      <c r="AVB532" s="101">
        <v>2021</v>
      </c>
      <c r="AVC532" s="101">
        <v>2019</v>
      </c>
      <c r="AVD532" s="101">
        <v>2020</v>
      </c>
      <c r="AVE532" s="101">
        <v>2021</v>
      </c>
      <c r="AVF532" s="101">
        <v>2019</v>
      </c>
      <c r="AVG532" s="101">
        <v>2020</v>
      </c>
      <c r="AVH532" s="101">
        <v>2021</v>
      </c>
      <c r="AVI532" s="101">
        <v>2019</v>
      </c>
      <c r="AVJ532" s="101">
        <v>2020</v>
      </c>
      <c r="AVK532" s="101">
        <v>2021</v>
      </c>
      <c r="AVL532" s="101">
        <v>2019</v>
      </c>
      <c r="AVM532" s="101">
        <v>2020</v>
      </c>
      <c r="AVN532" s="101">
        <v>2021</v>
      </c>
      <c r="AVO532" s="101">
        <v>2019</v>
      </c>
      <c r="AVP532" s="101">
        <v>2020</v>
      </c>
      <c r="AVQ532" s="101">
        <v>2021</v>
      </c>
      <c r="AVR532" s="101">
        <v>2019</v>
      </c>
      <c r="AVS532" s="101">
        <v>2020</v>
      </c>
      <c r="AVT532" s="101">
        <v>2021</v>
      </c>
      <c r="AVU532" s="101">
        <v>2019</v>
      </c>
      <c r="AVV532" s="101">
        <v>2020</v>
      </c>
      <c r="AVW532" s="101">
        <v>2021</v>
      </c>
    </row>
    <row r="533" spans="1:1271" ht="22.5" customHeight="1">
      <c r="A533" s="3"/>
      <c r="B533" s="125"/>
      <c r="C533" s="3"/>
      <c r="D533" s="104"/>
      <c r="E533" s="61"/>
      <c r="F533" s="150"/>
      <c r="G533" s="151"/>
      <c r="H533" s="152"/>
      <c r="I533" s="61"/>
      <c r="J533" s="61"/>
      <c r="K533" s="61"/>
      <c r="L533" s="60"/>
      <c r="M533" s="61"/>
      <c r="N533" s="61"/>
      <c r="O533" s="60"/>
      <c r="P533" s="61"/>
      <c r="Q533" s="61"/>
      <c r="R533" s="93"/>
      <c r="S533" s="93"/>
      <c r="T533" s="93"/>
      <c r="U533" s="60"/>
      <c r="V533" s="61"/>
      <c r="W533" s="61"/>
      <c r="X533" s="93"/>
      <c r="Y533" s="93"/>
      <c r="Z533" s="93"/>
      <c r="AA533" s="60"/>
      <c r="AB533" s="61"/>
      <c r="AC533" s="61"/>
      <c r="AD533" s="93"/>
      <c r="AE533" s="93"/>
      <c r="AF533" s="93"/>
      <c r="AG533" s="60"/>
      <c r="AH533" s="61"/>
      <c r="AI533" s="61"/>
      <c r="AJ533" s="60"/>
      <c r="AK533" s="61"/>
      <c r="AL533" s="61"/>
      <c r="AM533" s="93"/>
      <c r="AN533" s="93"/>
      <c r="AO533" s="93"/>
      <c r="AP533" s="60"/>
      <c r="AQ533" s="61"/>
      <c r="AR533" s="61"/>
      <c r="AS533" s="93"/>
      <c r="AT533" s="93"/>
      <c r="AU533" s="93"/>
      <c r="AV533" s="60"/>
      <c r="AW533" s="61"/>
      <c r="AX533" s="61"/>
      <c r="AY533" s="93"/>
      <c r="AZ533" s="93"/>
      <c r="BA533" s="93"/>
      <c r="BB533" s="60"/>
      <c r="BC533" s="61"/>
      <c r="BD533" s="61"/>
      <c r="BE533" s="60"/>
      <c r="BF533" s="61"/>
      <c r="BG533" s="61"/>
      <c r="BH533" s="93"/>
      <c r="BI533" s="93"/>
      <c r="BJ533" s="93"/>
      <c r="BK533" s="60"/>
      <c r="BL533" s="61"/>
      <c r="BM533" s="61"/>
      <c r="BN533" s="93"/>
      <c r="BO533" s="93"/>
      <c r="BP533" s="93"/>
      <c r="BQ533" s="60"/>
      <c r="BR533" s="61"/>
      <c r="BS533" s="61"/>
      <c r="BT533" s="93"/>
      <c r="BU533" s="93"/>
      <c r="BV533" s="93"/>
      <c r="BW533" s="60"/>
      <c r="BX533" s="61"/>
      <c r="BY533" s="61"/>
      <c r="BZ533" s="60"/>
      <c r="CA533" s="61"/>
      <c r="CB533" s="61"/>
      <c r="CC533" s="93"/>
      <c r="CD533" s="93"/>
      <c r="CE533" s="93"/>
      <c r="CF533" s="60"/>
      <c r="CG533" s="61"/>
      <c r="CH533" s="61"/>
      <c r="CI533" s="93"/>
      <c r="CJ533" s="93"/>
      <c r="CK533" s="93"/>
      <c r="CL533" s="60"/>
      <c r="CM533" s="61"/>
      <c r="CN533" s="61"/>
      <c r="CO533" s="93"/>
      <c r="CP533" s="93"/>
      <c r="CQ533" s="93"/>
      <c r="CR533" s="60"/>
      <c r="CS533" s="61"/>
      <c r="CT533" s="61"/>
      <c r="CU533" s="60"/>
      <c r="CV533" s="61"/>
      <c r="CW533" s="61"/>
      <c r="CX533" s="93"/>
      <c r="CY533" s="93"/>
      <c r="CZ533" s="93"/>
      <c r="DA533" s="60"/>
      <c r="DB533" s="61"/>
      <c r="DC533" s="61"/>
      <c r="DD533" s="93"/>
      <c r="DE533" s="93"/>
      <c r="DF533" s="93"/>
      <c r="DG533" s="60"/>
      <c r="DH533" s="61"/>
      <c r="DI533" s="61"/>
      <c r="DJ533" s="93"/>
      <c r="DK533" s="93"/>
      <c r="DL533" s="93"/>
      <c r="DM533" s="60"/>
      <c r="DN533" s="61"/>
      <c r="DO533" s="61"/>
      <c r="DP533" s="60"/>
      <c r="DQ533" s="61"/>
      <c r="DR533" s="61"/>
      <c r="DS533" s="93"/>
      <c r="DT533" s="93"/>
      <c r="DU533" s="93"/>
      <c r="DV533" s="60"/>
      <c r="DW533" s="61"/>
      <c r="DX533" s="61"/>
      <c r="DY533" s="93"/>
      <c r="DZ533" s="93"/>
      <c r="EA533" s="93"/>
      <c r="EB533" s="60"/>
      <c r="EC533" s="61"/>
      <c r="ED533" s="61"/>
      <c r="EE533" s="93"/>
      <c r="EF533" s="93"/>
      <c r="EG533" s="93"/>
      <c r="EH533" s="60"/>
      <c r="EI533" s="61"/>
      <c r="EJ533" s="61"/>
      <c r="EK533" s="60"/>
      <c r="EL533" s="61"/>
      <c r="EM533" s="61"/>
      <c r="EN533" s="93"/>
      <c r="EO533" s="93"/>
      <c r="EP533" s="93"/>
      <c r="EQ533" s="60"/>
      <c r="ER533" s="61"/>
      <c r="ES533" s="61"/>
      <c r="ET533" s="93"/>
      <c r="EU533" s="93"/>
      <c r="EV533" s="93"/>
      <c r="EW533" s="60"/>
      <c r="EX533" s="61"/>
      <c r="EY533" s="61"/>
      <c r="EZ533" s="93"/>
      <c r="FA533" s="93"/>
      <c r="FB533" s="93"/>
      <c r="FC533" s="60"/>
      <c r="FD533" s="61"/>
      <c r="FE533" s="61"/>
      <c r="FF533" s="60"/>
      <c r="FG533" s="61"/>
      <c r="FH533" s="61"/>
      <c r="FI533" s="93"/>
      <c r="FJ533" s="93"/>
      <c r="FK533" s="93"/>
      <c r="FL533" s="60"/>
      <c r="FM533" s="61"/>
      <c r="FN533" s="61"/>
      <c r="FO533" s="93"/>
      <c r="FP533" s="93"/>
      <c r="FQ533" s="93"/>
      <c r="FR533" s="60"/>
      <c r="FS533" s="61"/>
      <c r="FT533" s="61"/>
      <c r="FU533" s="93"/>
      <c r="FV533" s="93"/>
      <c r="FW533" s="93"/>
      <c r="FX533" s="60"/>
      <c r="FY533" s="61"/>
      <c r="FZ533" s="61"/>
      <c r="GA533" s="60"/>
      <c r="GB533" s="61"/>
      <c r="GC533" s="61"/>
      <c r="GD533" s="93"/>
      <c r="GE533" s="93"/>
      <c r="GF533" s="93"/>
      <c r="GG533" s="60"/>
      <c r="GH533" s="61"/>
      <c r="GI533" s="61"/>
      <c r="GJ533" s="93"/>
      <c r="GK533" s="93"/>
      <c r="GL533" s="93"/>
      <c r="GM533" s="60"/>
      <c r="GN533" s="61"/>
      <c r="GO533" s="61"/>
      <c r="GP533" s="93"/>
      <c r="GQ533" s="93"/>
      <c r="GR533" s="93"/>
      <c r="GS533" s="60"/>
      <c r="GT533" s="61"/>
      <c r="GU533" s="61"/>
      <c r="GV533" s="60"/>
      <c r="GW533" s="61"/>
      <c r="GX533" s="61"/>
      <c r="GY533" s="93"/>
      <c r="GZ533" s="93"/>
      <c r="HA533" s="93"/>
      <c r="HB533" s="60"/>
      <c r="HC533" s="61"/>
      <c r="HD533" s="61"/>
      <c r="HE533" s="93"/>
      <c r="HF533" s="93"/>
      <c r="HG533" s="93"/>
      <c r="HH533" s="60"/>
      <c r="HI533" s="61"/>
      <c r="HJ533" s="61"/>
      <c r="HK533" s="93"/>
      <c r="HL533" s="93"/>
      <c r="HM533" s="93"/>
      <c r="HN533" s="60"/>
      <c r="HO533" s="61"/>
      <c r="HP533" s="61"/>
      <c r="HQ533" s="60"/>
      <c r="HR533" s="61"/>
      <c r="HS533" s="61"/>
      <c r="HT533" s="93"/>
      <c r="HU533" s="93"/>
      <c r="HV533" s="93"/>
      <c r="HW533" s="60"/>
      <c r="HX533" s="61"/>
      <c r="HY533" s="61"/>
      <c r="HZ533" s="93"/>
      <c r="IA533" s="93"/>
      <c r="IB533" s="93"/>
      <c r="IC533" s="60"/>
      <c r="ID533" s="61"/>
      <c r="IE533" s="61"/>
      <c r="IF533" s="93"/>
      <c r="IG533" s="93"/>
      <c r="IH533" s="93"/>
      <c r="II533" s="60"/>
      <c r="IJ533" s="61"/>
      <c r="IK533" s="61"/>
      <c r="IL533" s="60"/>
      <c r="IM533" s="61"/>
      <c r="IN533" s="61"/>
      <c r="IO533" s="93"/>
      <c r="IP533" s="93"/>
      <c r="IQ533" s="93"/>
      <c r="IR533" s="60"/>
      <c r="IS533" s="61"/>
      <c r="IT533" s="61"/>
      <c r="IU533" s="93"/>
      <c r="IV533" s="93"/>
      <c r="IW533" s="93"/>
      <c r="IX533" s="60"/>
      <c r="IY533" s="61"/>
      <c r="IZ533" s="61"/>
      <c r="JA533" s="93"/>
      <c r="JB533" s="93"/>
      <c r="JC533" s="93"/>
      <c r="JD533" s="60"/>
      <c r="JE533" s="61"/>
      <c r="JF533" s="61"/>
      <c r="JG533" s="60"/>
      <c r="JH533" s="61"/>
      <c r="JI533" s="61"/>
      <c r="JJ533" s="93"/>
      <c r="JK533" s="93"/>
      <c r="JL533" s="93"/>
      <c r="JM533" s="60"/>
      <c r="JN533" s="61"/>
      <c r="JO533" s="61"/>
      <c r="JP533" s="93"/>
      <c r="JQ533" s="93"/>
      <c r="JR533" s="93"/>
      <c r="JS533" s="60"/>
      <c r="JT533" s="61"/>
      <c r="JU533" s="61"/>
      <c r="JV533" s="93"/>
      <c r="JW533" s="93"/>
      <c r="JX533" s="93"/>
      <c r="JY533" s="60"/>
      <c r="JZ533" s="61"/>
      <c r="KA533" s="61"/>
      <c r="KB533" s="60"/>
      <c r="KC533" s="61"/>
      <c r="KD533" s="61"/>
      <c r="KE533" s="93"/>
      <c r="KF533" s="93"/>
      <c r="KG533" s="93"/>
      <c r="KH533" s="60"/>
      <c r="KI533" s="61"/>
      <c r="KJ533" s="61"/>
      <c r="KK533" s="93"/>
      <c r="KL533" s="93"/>
      <c r="KM533" s="93"/>
      <c r="KN533" s="60"/>
      <c r="KO533" s="61"/>
      <c r="KP533" s="61"/>
      <c r="KQ533" s="93"/>
      <c r="KR533" s="93"/>
      <c r="KS533" s="93"/>
      <c r="KT533" s="60"/>
      <c r="KU533" s="61"/>
      <c r="KV533" s="61"/>
      <c r="KW533" s="60"/>
      <c r="KX533" s="61"/>
      <c r="KY533" s="61"/>
      <c r="KZ533" s="93"/>
      <c r="LA533" s="93"/>
      <c r="LB533" s="93"/>
      <c r="LC533" s="60"/>
      <c r="LD533" s="61"/>
      <c r="LE533" s="61"/>
      <c r="LF533" s="93"/>
      <c r="LG533" s="93"/>
      <c r="LH533" s="93"/>
      <c r="LI533" s="60"/>
      <c r="LJ533" s="61"/>
      <c r="LK533" s="61"/>
      <c r="LL533" s="93"/>
      <c r="LM533" s="93"/>
      <c r="LN533" s="93"/>
      <c r="LO533" s="60"/>
      <c r="LP533" s="61"/>
      <c r="LQ533" s="61"/>
      <c r="LR533" s="60"/>
      <c r="LS533" s="61"/>
      <c r="LT533" s="61"/>
      <c r="LU533" s="93"/>
      <c r="LV533" s="93"/>
      <c r="LW533" s="93"/>
      <c r="LX533" s="60"/>
      <c r="LY533" s="61"/>
      <c r="LZ533" s="61"/>
      <c r="MA533" s="93"/>
      <c r="MB533" s="93"/>
      <c r="MC533" s="93"/>
      <c r="MD533" s="60"/>
      <c r="ME533" s="61"/>
      <c r="MF533" s="61"/>
      <c r="MG533" s="93"/>
      <c r="MH533" s="93"/>
      <c r="MI533" s="93"/>
      <c r="MJ533" s="60"/>
      <c r="MK533" s="61"/>
      <c r="ML533" s="61"/>
      <c r="MM533" s="60"/>
      <c r="MN533" s="61"/>
      <c r="MO533" s="61"/>
      <c r="MP533" s="93"/>
      <c r="MQ533" s="93"/>
      <c r="MR533" s="93"/>
      <c r="MS533" s="60"/>
      <c r="MT533" s="61"/>
      <c r="MU533" s="61"/>
      <c r="MV533" s="93"/>
      <c r="MW533" s="93"/>
      <c r="MX533" s="93"/>
      <c r="MY533" s="60"/>
      <c r="MZ533" s="61"/>
      <c r="NA533" s="61"/>
      <c r="NB533" s="93"/>
      <c r="NC533" s="93"/>
      <c r="ND533" s="93"/>
      <c r="NE533" s="60"/>
      <c r="NF533" s="61"/>
      <c r="NG533" s="61"/>
      <c r="NH533" s="60"/>
      <c r="NI533" s="61"/>
      <c r="NJ533" s="61"/>
      <c r="NK533" s="93"/>
      <c r="NL533" s="93"/>
      <c r="NM533" s="93"/>
      <c r="NN533" s="60"/>
      <c r="NO533" s="61"/>
      <c r="NP533" s="61"/>
      <c r="NQ533" s="93"/>
      <c r="NR533" s="93"/>
      <c r="NS533" s="93"/>
      <c r="NT533" s="60"/>
      <c r="NU533" s="61"/>
      <c r="NV533" s="61"/>
      <c r="NW533" s="93"/>
      <c r="NX533" s="93"/>
      <c r="NY533" s="93"/>
      <c r="NZ533" s="60"/>
      <c r="OA533" s="61"/>
      <c r="OB533" s="61"/>
      <c r="OC533" s="60"/>
      <c r="OD533" s="61"/>
      <c r="OE533" s="61"/>
      <c r="OF533" s="93"/>
      <c r="OG533" s="93"/>
      <c r="OH533" s="93"/>
      <c r="OI533" s="60"/>
      <c r="OJ533" s="61"/>
      <c r="OK533" s="61"/>
      <c r="OL533" s="93"/>
      <c r="OM533" s="93"/>
      <c r="ON533" s="93"/>
      <c r="OO533" s="60"/>
      <c r="OP533" s="61"/>
      <c r="OQ533" s="61"/>
      <c r="OR533" s="93"/>
      <c r="OS533" s="93"/>
      <c r="OT533" s="93"/>
      <c r="OU533" s="60"/>
      <c r="OV533" s="61"/>
      <c r="OW533" s="61"/>
      <c r="OX533" s="60"/>
      <c r="OY533" s="61"/>
      <c r="OZ533" s="61"/>
      <c r="PA533" s="93"/>
      <c r="PB533" s="93"/>
      <c r="PC533" s="93"/>
      <c r="PD533" s="60"/>
      <c r="PE533" s="61"/>
      <c r="PF533" s="61"/>
      <c r="PG533" s="93"/>
      <c r="PH533" s="93"/>
      <c r="PI533" s="93"/>
      <c r="PJ533" s="60"/>
      <c r="PK533" s="61"/>
      <c r="PL533" s="61"/>
      <c r="PM533" s="93"/>
      <c r="PN533" s="93"/>
      <c r="PO533" s="93"/>
      <c r="PP533" s="60"/>
      <c r="PQ533" s="61"/>
      <c r="PR533" s="61"/>
      <c r="PS533" s="60"/>
      <c r="PT533" s="61"/>
      <c r="PU533" s="61"/>
      <c r="PV533" s="93"/>
      <c r="PW533" s="93"/>
      <c r="PX533" s="93"/>
      <c r="PY533" s="60"/>
      <c r="PZ533" s="61"/>
      <c r="QA533" s="61"/>
      <c r="QB533" s="93"/>
      <c r="QC533" s="93"/>
      <c r="QD533" s="93"/>
      <c r="QE533" s="60"/>
      <c r="QF533" s="61"/>
      <c r="QG533" s="61"/>
      <c r="QH533" s="93"/>
      <c r="QI533" s="93"/>
      <c r="QJ533" s="93"/>
      <c r="QK533" s="60"/>
      <c r="QL533" s="61"/>
      <c r="QM533" s="61"/>
      <c r="QN533" s="60"/>
      <c r="QO533" s="61"/>
      <c r="QP533" s="61"/>
      <c r="QQ533" s="93"/>
      <c r="QR533" s="93"/>
      <c r="QS533" s="93"/>
      <c r="QT533" s="60"/>
      <c r="QU533" s="61"/>
      <c r="QV533" s="61"/>
      <c r="QW533" s="93"/>
      <c r="QX533" s="93"/>
      <c r="QY533" s="93"/>
      <c r="QZ533" s="60"/>
      <c r="RA533" s="61"/>
      <c r="RB533" s="61"/>
      <c r="RC533" s="93"/>
      <c r="RD533" s="93"/>
      <c r="RE533" s="93"/>
      <c r="RF533" s="60"/>
      <c r="RG533" s="61"/>
      <c r="RH533" s="61"/>
      <c r="RI533" s="60"/>
      <c r="RJ533" s="61"/>
      <c r="RK533" s="61"/>
      <c r="RL533" s="93"/>
      <c r="RM533" s="93"/>
      <c r="RN533" s="93"/>
      <c r="RO533" s="60"/>
      <c r="RP533" s="61"/>
      <c r="RQ533" s="61"/>
      <c r="RR533" s="93"/>
      <c r="RS533" s="93"/>
      <c r="RT533" s="93"/>
      <c r="RU533" s="60"/>
      <c r="RV533" s="61"/>
      <c r="RW533" s="61"/>
      <c r="RX533" s="93"/>
      <c r="RY533" s="93"/>
      <c r="RZ533" s="93"/>
      <c r="SA533" s="60"/>
      <c r="SB533" s="61"/>
      <c r="SC533" s="61"/>
      <c r="SD533" s="60"/>
      <c r="SE533" s="61"/>
      <c r="SF533" s="61"/>
      <c r="SG533" s="93"/>
      <c r="SH533" s="93"/>
      <c r="SI533" s="93"/>
      <c r="SJ533" s="60"/>
      <c r="SK533" s="61"/>
      <c r="SL533" s="61"/>
      <c r="SM533" s="93"/>
      <c r="SN533" s="93"/>
      <c r="SO533" s="93"/>
      <c r="SP533" s="60"/>
      <c r="SQ533" s="61"/>
      <c r="SR533" s="61"/>
      <c r="SS533" s="93"/>
      <c r="ST533" s="93"/>
      <c r="SU533" s="93"/>
      <c r="SV533" s="60"/>
      <c r="SW533" s="61"/>
      <c r="SX533" s="61"/>
      <c r="SY533" s="60"/>
      <c r="SZ533" s="61"/>
      <c r="TA533" s="61"/>
      <c r="TB533" s="93"/>
      <c r="TC533" s="93"/>
      <c r="TD533" s="93"/>
      <c r="TE533" s="60"/>
      <c r="TF533" s="61"/>
      <c r="TG533" s="61"/>
      <c r="TH533" s="93"/>
      <c r="TI533" s="93"/>
      <c r="TJ533" s="93"/>
      <c r="TK533" s="60"/>
      <c r="TL533" s="61"/>
      <c r="TM533" s="61"/>
      <c r="TN533" s="93"/>
      <c r="TO533" s="93"/>
      <c r="TP533" s="93"/>
      <c r="TQ533" s="60"/>
      <c r="TR533" s="61"/>
      <c r="TS533" s="61"/>
      <c r="TT533" s="60"/>
      <c r="TU533" s="61"/>
      <c r="TV533" s="61"/>
      <c r="TW533" s="93"/>
      <c r="TX533" s="93"/>
      <c r="TY533" s="93"/>
      <c r="TZ533" s="60"/>
      <c r="UA533" s="61"/>
      <c r="UB533" s="61"/>
      <c r="UC533" s="93"/>
      <c r="UD533" s="93"/>
      <c r="UE533" s="93"/>
      <c r="UF533" s="60"/>
      <c r="UG533" s="61"/>
      <c r="UH533" s="61"/>
      <c r="UI533" s="93"/>
      <c r="UJ533" s="93"/>
      <c r="UK533" s="93"/>
      <c r="UL533" s="60"/>
      <c r="UM533" s="61"/>
      <c r="UN533" s="61"/>
      <c r="UO533" s="60"/>
      <c r="UP533" s="61"/>
      <c r="UQ533" s="61"/>
      <c r="UR533" s="93"/>
      <c r="US533" s="93"/>
      <c r="UT533" s="93"/>
      <c r="UU533" s="60"/>
      <c r="UV533" s="61"/>
      <c r="UW533" s="61"/>
      <c r="UX533" s="93"/>
      <c r="UY533" s="93"/>
      <c r="UZ533" s="93"/>
      <c r="VA533" s="60"/>
      <c r="VB533" s="61"/>
      <c r="VC533" s="61"/>
      <c r="VD533" s="93"/>
      <c r="VE533" s="93"/>
      <c r="VF533" s="93"/>
      <c r="VG533" s="60"/>
      <c r="VH533" s="61"/>
      <c r="VI533" s="61"/>
      <c r="VJ533" s="60"/>
      <c r="VK533" s="61"/>
      <c r="VL533" s="61"/>
      <c r="VM533" s="93"/>
      <c r="VN533" s="93"/>
      <c r="VO533" s="93"/>
      <c r="VP533" s="60"/>
      <c r="VQ533" s="61"/>
      <c r="VR533" s="61"/>
      <c r="VS533" s="93"/>
      <c r="VT533" s="93"/>
      <c r="VU533" s="93"/>
      <c r="VV533" s="60"/>
      <c r="VW533" s="61"/>
      <c r="VX533" s="61"/>
      <c r="VY533" s="93"/>
      <c r="VZ533" s="93"/>
      <c r="WA533" s="93"/>
      <c r="WB533" s="60"/>
      <c r="WC533" s="61"/>
      <c r="WD533" s="61"/>
      <c r="WE533" s="60"/>
      <c r="WF533" s="61"/>
      <c r="WG533" s="61"/>
      <c r="WH533" s="93"/>
      <c r="WI533" s="93"/>
      <c r="WJ533" s="93"/>
      <c r="WK533" s="60"/>
      <c r="WL533" s="61"/>
      <c r="WM533" s="61"/>
      <c r="WN533" s="93"/>
      <c r="WO533" s="93"/>
      <c r="WP533" s="93"/>
      <c r="WQ533" s="60"/>
      <c r="WR533" s="61"/>
      <c r="WS533" s="61"/>
      <c r="WT533" s="93"/>
      <c r="WU533" s="93"/>
      <c r="WV533" s="93"/>
      <c r="WW533" s="60"/>
      <c r="WX533" s="61"/>
      <c r="WY533" s="61"/>
      <c r="WZ533" s="60"/>
      <c r="XA533" s="61"/>
      <c r="XB533" s="61"/>
      <c r="XC533" s="93"/>
      <c r="XD533" s="93"/>
      <c r="XE533" s="93"/>
      <c r="XF533" s="60"/>
      <c r="XG533" s="61"/>
      <c r="XH533" s="61"/>
      <c r="XI533" s="93"/>
      <c r="XJ533" s="93"/>
      <c r="XK533" s="93"/>
      <c r="XL533" s="60"/>
      <c r="XM533" s="61"/>
      <c r="XN533" s="61"/>
      <c r="XO533" s="93"/>
      <c r="XP533" s="93"/>
      <c r="XQ533" s="93"/>
      <c r="XR533" s="60"/>
      <c r="XS533" s="61"/>
      <c r="XT533" s="61"/>
      <c r="XU533" s="60"/>
      <c r="XV533" s="61"/>
      <c r="XW533" s="61"/>
      <c r="XX533" s="93"/>
      <c r="XY533" s="93"/>
      <c r="XZ533" s="93"/>
      <c r="YA533" s="60"/>
      <c r="YB533" s="61"/>
      <c r="YC533" s="61"/>
      <c r="YD533" s="93"/>
      <c r="YE533" s="93"/>
      <c r="YF533" s="93"/>
      <c r="YG533" s="60"/>
      <c r="YH533" s="61"/>
      <c r="YI533" s="61"/>
      <c r="YJ533" s="93"/>
      <c r="YK533" s="93"/>
      <c r="YL533" s="93"/>
      <c r="YM533" s="60"/>
      <c r="YN533" s="61"/>
      <c r="YO533" s="61"/>
      <c r="YP533" s="60"/>
      <c r="YQ533" s="61"/>
      <c r="YR533" s="61"/>
      <c r="YS533" s="93"/>
      <c r="YT533" s="93"/>
      <c r="YU533" s="93"/>
      <c r="YV533" s="60"/>
      <c r="YW533" s="61"/>
      <c r="YX533" s="61"/>
      <c r="YY533" s="93"/>
      <c r="YZ533" s="93"/>
      <c r="ZA533" s="93"/>
      <c r="ZB533" s="60"/>
      <c r="ZC533" s="61"/>
      <c r="ZD533" s="61"/>
      <c r="ZE533" s="93"/>
      <c r="ZF533" s="93"/>
      <c r="ZG533" s="93"/>
      <c r="ZH533" s="60"/>
      <c r="ZI533" s="61"/>
      <c r="ZJ533" s="61"/>
      <c r="ZK533" s="60"/>
      <c r="ZL533" s="61"/>
      <c r="ZM533" s="61"/>
      <c r="ZN533" s="93"/>
      <c r="ZO533" s="93"/>
      <c r="ZP533" s="93"/>
      <c r="ZQ533" s="60"/>
      <c r="ZR533" s="61"/>
      <c r="ZS533" s="61"/>
      <c r="ZT533" s="93"/>
      <c r="ZU533" s="93"/>
      <c r="ZV533" s="93"/>
      <c r="ZW533" s="60"/>
      <c r="ZX533" s="61"/>
      <c r="ZY533" s="61"/>
      <c r="ZZ533" s="93"/>
      <c r="AAA533" s="93"/>
      <c r="AAB533" s="93"/>
      <c r="AAC533" s="60"/>
      <c r="AAD533" s="61"/>
      <c r="AAE533" s="61"/>
      <c r="AAF533" s="60"/>
      <c r="AAG533" s="61"/>
      <c r="AAH533" s="61"/>
      <c r="AAI533" s="93"/>
      <c r="AAJ533" s="93"/>
      <c r="AAK533" s="93"/>
      <c r="AAL533" s="60"/>
      <c r="AAM533" s="61"/>
      <c r="AAN533" s="61"/>
      <c r="AAO533" s="93"/>
      <c r="AAP533" s="93"/>
      <c r="AAQ533" s="93"/>
      <c r="AAR533" s="60"/>
      <c r="AAS533" s="61"/>
      <c r="AAT533" s="61"/>
      <c r="AAU533" s="93"/>
      <c r="AAV533" s="93"/>
      <c r="AAW533" s="93"/>
      <c r="AAX533" s="60"/>
      <c r="AAY533" s="61"/>
      <c r="AAZ533" s="61"/>
      <c r="ABA533" s="60"/>
      <c r="ABB533" s="61"/>
      <c r="ABC533" s="61"/>
      <c r="ABD533" s="93"/>
      <c r="ABE533" s="93"/>
      <c r="ABF533" s="93"/>
      <c r="ABG533" s="60"/>
      <c r="ABH533" s="61"/>
      <c r="ABI533" s="61"/>
      <c r="ABJ533" s="93"/>
      <c r="ABK533" s="93"/>
      <c r="ABL533" s="93"/>
      <c r="ABM533" s="60"/>
      <c r="ABN533" s="61"/>
      <c r="ABO533" s="61"/>
      <c r="ABP533" s="93"/>
      <c r="ABQ533" s="93"/>
      <c r="ABR533" s="93"/>
      <c r="ABS533" s="60"/>
      <c r="ABT533" s="61"/>
      <c r="ABU533" s="61"/>
      <c r="ABV533" s="60"/>
      <c r="ABW533" s="61"/>
      <c r="ABX533" s="61"/>
      <c r="ABY533" s="93"/>
      <c r="ABZ533" s="93"/>
      <c r="ACA533" s="93"/>
      <c r="ACB533" s="60"/>
      <c r="ACC533" s="61"/>
      <c r="ACD533" s="61"/>
      <c r="ACE533" s="93"/>
      <c r="ACF533" s="93"/>
      <c r="ACG533" s="93"/>
      <c r="ACH533" s="60"/>
      <c r="ACI533" s="61"/>
      <c r="ACJ533" s="61"/>
      <c r="ACK533" s="93"/>
      <c r="ACL533" s="93"/>
      <c r="ACM533" s="93"/>
      <c r="ACN533" s="60"/>
      <c r="ACO533" s="61"/>
      <c r="ACP533" s="61"/>
      <c r="ACQ533" s="60"/>
      <c r="ACR533" s="61"/>
      <c r="ACS533" s="61"/>
      <c r="ACT533" s="93"/>
      <c r="ACU533" s="93"/>
      <c r="ACV533" s="93"/>
      <c r="ACW533" s="60"/>
      <c r="ACX533" s="61"/>
      <c r="ACY533" s="61"/>
      <c r="ACZ533" s="93"/>
      <c r="ADA533" s="93"/>
      <c r="ADB533" s="93"/>
      <c r="ADC533" s="60"/>
      <c r="ADD533" s="61"/>
      <c r="ADE533" s="61"/>
      <c r="ADF533" s="93"/>
      <c r="ADG533" s="93"/>
      <c r="ADH533" s="93"/>
      <c r="ADI533" s="60"/>
      <c r="ADJ533" s="61"/>
      <c r="ADK533" s="61"/>
      <c r="ADL533" s="60"/>
      <c r="ADM533" s="61"/>
      <c r="ADN533" s="61"/>
      <c r="ADO533" s="93"/>
      <c r="ADP533" s="93"/>
      <c r="ADQ533" s="93"/>
      <c r="ADR533" s="60"/>
      <c r="ADS533" s="61"/>
      <c r="ADT533" s="61"/>
      <c r="ADU533" s="93"/>
      <c r="ADV533" s="93"/>
      <c r="ADW533" s="93"/>
      <c r="ADX533" s="60"/>
      <c r="ADY533" s="61"/>
      <c r="ADZ533" s="61"/>
      <c r="AEA533" s="93"/>
      <c r="AEB533" s="93"/>
      <c r="AEC533" s="93"/>
      <c r="AED533" s="60"/>
      <c r="AEE533" s="61"/>
      <c r="AEF533" s="61"/>
      <c r="AEG533" s="60"/>
      <c r="AEH533" s="61"/>
      <c r="AEI533" s="61"/>
      <c r="AEJ533" s="93"/>
      <c r="AEK533" s="93"/>
      <c r="AEL533" s="93"/>
      <c r="AEM533" s="60"/>
      <c r="AEN533" s="61"/>
      <c r="AEO533" s="61"/>
      <c r="AEP533" s="93"/>
      <c r="AEQ533" s="93"/>
      <c r="AER533" s="93"/>
      <c r="AES533" s="60"/>
      <c r="AET533" s="61"/>
      <c r="AEU533" s="61"/>
      <c r="AEV533" s="93"/>
      <c r="AEW533" s="93"/>
      <c r="AEX533" s="93"/>
      <c r="AEY533" s="60"/>
      <c r="AEZ533" s="61"/>
      <c r="AFA533" s="61"/>
      <c r="AFB533" s="60"/>
      <c r="AFC533" s="61"/>
      <c r="AFD533" s="61"/>
      <c r="AFE533" s="93"/>
      <c r="AFF533" s="93"/>
      <c r="AFG533" s="93"/>
      <c r="AFH533" s="60"/>
      <c r="AFI533" s="61"/>
      <c r="AFJ533" s="61"/>
      <c r="AFK533" s="93"/>
      <c r="AFL533" s="93"/>
      <c r="AFM533" s="93"/>
      <c r="AFN533" s="60"/>
      <c r="AFO533" s="61"/>
      <c r="AFP533" s="61"/>
      <c r="AFQ533" s="93"/>
      <c r="AFR533" s="93"/>
      <c r="AFS533" s="93"/>
      <c r="AFT533" s="60"/>
      <c r="AFU533" s="61"/>
      <c r="AFV533" s="61"/>
      <c r="AFW533" s="60"/>
      <c r="AFX533" s="61"/>
      <c r="AFY533" s="61"/>
      <c r="AFZ533" s="93"/>
      <c r="AGA533" s="93"/>
      <c r="AGB533" s="93"/>
      <c r="AGC533" s="60"/>
      <c r="AGD533" s="61"/>
      <c r="AGE533" s="61"/>
      <c r="AGF533" s="93"/>
      <c r="AGG533" s="93"/>
      <c r="AGH533" s="93"/>
      <c r="AGI533" s="60"/>
      <c r="AGJ533" s="61"/>
      <c r="AGK533" s="61"/>
      <c r="AGL533" s="93"/>
      <c r="AGM533" s="93"/>
      <c r="AGN533" s="93"/>
      <c r="AGO533" s="60"/>
      <c r="AGP533" s="61"/>
      <c r="AGQ533" s="61"/>
      <c r="AGR533" s="60"/>
      <c r="AGS533" s="61"/>
      <c r="AGT533" s="61"/>
      <c r="AGU533" s="93"/>
      <c r="AGV533" s="93"/>
      <c r="AGW533" s="93"/>
      <c r="AGX533" s="60"/>
      <c r="AGY533" s="61"/>
      <c r="AGZ533" s="61"/>
      <c r="AHA533" s="93"/>
      <c r="AHB533" s="93"/>
      <c r="AHC533" s="93"/>
      <c r="AHD533" s="60"/>
      <c r="AHE533" s="61"/>
      <c r="AHF533" s="61"/>
      <c r="AHG533" s="93"/>
      <c r="AHH533" s="93"/>
      <c r="AHI533" s="93"/>
      <c r="AHJ533" s="60"/>
      <c r="AHK533" s="61"/>
      <c r="AHL533" s="61"/>
      <c r="AHM533" s="60"/>
      <c r="AHN533" s="61"/>
      <c r="AHO533" s="61"/>
      <c r="AHP533" s="93"/>
      <c r="AHQ533" s="93"/>
      <c r="AHR533" s="93"/>
      <c r="AHS533" s="60"/>
      <c r="AHT533" s="61"/>
      <c r="AHU533" s="61"/>
      <c r="AHV533" s="93"/>
      <c r="AHW533" s="93"/>
      <c r="AHX533" s="93"/>
      <c r="AHY533" s="60"/>
      <c r="AHZ533" s="61"/>
      <c r="AIA533" s="61"/>
      <c r="AIB533" s="93"/>
      <c r="AIC533" s="93"/>
      <c r="AID533" s="93"/>
      <c r="AIE533" s="60"/>
      <c r="AIF533" s="61"/>
      <c r="AIG533" s="61"/>
      <c r="AIH533" s="60"/>
      <c r="AII533" s="61"/>
      <c r="AIJ533" s="61"/>
      <c r="AIK533" s="93"/>
      <c r="AIL533" s="93"/>
      <c r="AIM533" s="93"/>
      <c r="AIN533" s="60"/>
      <c r="AIO533" s="61"/>
      <c r="AIP533" s="61"/>
      <c r="AIQ533" s="93"/>
      <c r="AIR533" s="93"/>
      <c r="AIS533" s="93"/>
      <c r="AIT533" s="60"/>
      <c r="AIU533" s="61"/>
      <c r="AIV533" s="61"/>
      <c r="AIW533" s="93"/>
      <c r="AIX533" s="93"/>
      <c r="AIY533" s="93"/>
      <c r="AIZ533" s="60"/>
      <c r="AJA533" s="61"/>
      <c r="AJB533" s="61"/>
      <c r="AJC533" s="60"/>
      <c r="AJD533" s="61"/>
      <c r="AJE533" s="61"/>
      <c r="AJF533" s="93"/>
      <c r="AJG533" s="93"/>
      <c r="AJH533" s="93"/>
      <c r="AJI533" s="60"/>
      <c r="AJJ533" s="61"/>
      <c r="AJK533" s="61"/>
      <c r="AJL533" s="93"/>
      <c r="AJM533" s="93"/>
      <c r="AJN533" s="93"/>
      <c r="AJO533" s="60"/>
      <c r="AJP533" s="61"/>
      <c r="AJQ533" s="61"/>
      <c r="AJR533" s="93"/>
      <c r="AJS533" s="93"/>
      <c r="AJT533" s="93"/>
      <c r="AJU533" s="60"/>
      <c r="AJV533" s="61"/>
      <c r="AJW533" s="61"/>
      <c r="AJX533" s="60"/>
      <c r="AJY533" s="61"/>
      <c r="AJZ533" s="61"/>
      <c r="AKA533" s="93"/>
      <c r="AKB533" s="93"/>
      <c r="AKC533" s="93"/>
      <c r="AKD533" s="60"/>
      <c r="AKE533" s="61"/>
      <c r="AKF533" s="61"/>
      <c r="AKG533" s="93"/>
      <c r="AKH533" s="93"/>
      <c r="AKI533" s="93"/>
      <c r="AKJ533" s="60"/>
      <c r="AKK533" s="61"/>
      <c r="AKL533" s="61"/>
      <c r="AKM533" s="93"/>
      <c r="AKN533" s="93"/>
      <c r="AKO533" s="93"/>
      <c r="AKP533" s="60"/>
      <c r="AKQ533" s="61"/>
      <c r="AKR533" s="61"/>
      <c r="AKS533" s="60"/>
      <c r="AKT533" s="61"/>
      <c r="AKU533" s="61"/>
      <c r="AKV533" s="93"/>
      <c r="AKW533" s="93"/>
      <c r="AKX533" s="93"/>
      <c r="AKY533" s="60"/>
      <c r="AKZ533" s="61"/>
      <c r="ALA533" s="61"/>
      <c r="ALB533" s="93"/>
      <c r="ALC533" s="93"/>
      <c r="ALD533" s="93"/>
      <c r="ALE533" s="60"/>
      <c r="ALF533" s="61"/>
      <c r="ALG533" s="61"/>
      <c r="ALH533" s="93"/>
      <c r="ALI533" s="93"/>
      <c r="ALJ533" s="93"/>
      <c r="ALK533" s="60"/>
      <c r="ALL533" s="61"/>
      <c r="ALM533" s="61"/>
      <c r="ALN533" s="60"/>
      <c r="ALO533" s="61"/>
      <c r="ALP533" s="61"/>
      <c r="ALQ533" s="93"/>
      <c r="ALR533" s="93"/>
      <c r="ALS533" s="93"/>
      <c r="ALT533" s="60"/>
      <c r="ALU533" s="61"/>
      <c r="ALV533" s="61"/>
      <c r="ALW533" s="93"/>
      <c r="ALX533" s="93"/>
      <c r="ALY533" s="93"/>
      <c r="ALZ533" s="60"/>
      <c r="AMA533" s="61"/>
      <c r="AMB533" s="61"/>
      <c r="AMC533" s="93"/>
      <c r="AMD533" s="93"/>
      <c r="AME533" s="93"/>
      <c r="AMF533" s="60"/>
      <c r="AMG533" s="61"/>
      <c r="AMH533" s="61"/>
      <c r="AMI533" s="60"/>
      <c r="AMJ533" s="61"/>
      <c r="AMK533" s="61"/>
      <c r="AML533" s="93"/>
      <c r="AMM533" s="93"/>
      <c r="AMN533" s="93"/>
      <c r="AMO533" s="60"/>
      <c r="AMP533" s="61"/>
      <c r="AMQ533" s="61"/>
      <c r="AMR533" s="93"/>
      <c r="AMS533" s="93"/>
      <c r="AMT533" s="93"/>
      <c r="AMU533" s="60"/>
      <c r="AMV533" s="61"/>
      <c r="AMW533" s="61"/>
      <c r="AMX533" s="93"/>
      <c r="AMY533" s="93"/>
      <c r="AMZ533" s="93"/>
      <c r="ANA533" s="60"/>
      <c r="ANB533" s="61"/>
      <c r="ANC533" s="61"/>
      <c r="AND533" s="60"/>
      <c r="ANE533" s="61"/>
      <c r="ANF533" s="61"/>
      <c r="ANG533" s="93"/>
      <c r="ANH533" s="93"/>
      <c r="ANI533" s="93"/>
      <c r="ANJ533" s="60"/>
      <c r="ANK533" s="61"/>
      <c r="ANL533" s="61"/>
      <c r="ANM533" s="93"/>
      <c r="ANN533" s="93"/>
      <c r="ANO533" s="93"/>
      <c r="ANP533" s="60"/>
      <c r="ANQ533" s="61"/>
      <c r="ANR533" s="61"/>
      <c r="ANS533" s="93"/>
      <c r="ANT533" s="93"/>
      <c r="ANU533" s="93"/>
      <c r="ANV533" s="60"/>
      <c r="ANW533" s="61"/>
      <c r="ANX533" s="61"/>
      <c r="ANY533" s="60"/>
      <c r="ANZ533" s="61"/>
      <c r="AOA533" s="61"/>
      <c r="AOB533" s="93"/>
      <c r="AOC533" s="93"/>
      <c r="AOD533" s="93"/>
      <c r="AOE533" s="60"/>
      <c r="AOF533" s="61"/>
      <c r="AOG533" s="61"/>
      <c r="AOH533" s="93"/>
      <c r="AOI533" s="93"/>
      <c r="AOJ533" s="93"/>
      <c r="AOK533" s="60"/>
      <c r="AOL533" s="61"/>
      <c r="AOM533" s="61"/>
      <c r="AON533" s="93"/>
      <c r="AOO533" s="93"/>
      <c r="AOP533" s="93"/>
      <c r="AOQ533" s="60"/>
      <c r="AOR533" s="61"/>
      <c r="AOS533" s="61"/>
      <c r="AOT533" s="60"/>
      <c r="AOU533" s="61"/>
      <c r="AOV533" s="61"/>
      <c r="AOW533" s="93"/>
      <c r="AOX533" s="93"/>
      <c r="AOY533" s="93"/>
      <c r="AOZ533" s="60"/>
      <c r="APA533" s="61"/>
      <c r="APB533" s="61"/>
      <c r="APC533" s="93"/>
      <c r="APD533" s="93"/>
      <c r="APE533" s="93"/>
      <c r="APF533" s="60"/>
      <c r="APG533" s="61"/>
      <c r="APH533" s="61"/>
      <c r="API533" s="93"/>
      <c r="APJ533" s="93"/>
      <c r="APK533" s="93"/>
      <c r="APL533" s="60"/>
      <c r="APM533" s="61"/>
      <c r="APN533" s="61"/>
      <c r="APO533" s="60"/>
      <c r="APP533" s="61"/>
      <c r="APQ533" s="61"/>
      <c r="APR533" s="93"/>
      <c r="APS533" s="93"/>
      <c r="APT533" s="93"/>
      <c r="APU533" s="60"/>
      <c r="APV533" s="61"/>
      <c r="APW533" s="61"/>
      <c r="APX533" s="93"/>
      <c r="APY533" s="93"/>
      <c r="APZ533" s="93"/>
      <c r="AQA533" s="60"/>
      <c r="AQB533" s="61"/>
      <c r="AQC533" s="61"/>
      <c r="AQD533" s="93"/>
      <c r="AQE533" s="93"/>
      <c r="AQF533" s="93"/>
      <c r="AQG533" s="60"/>
      <c r="AQH533" s="61"/>
      <c r="AQI533" s="61"/>
      <c r="AQJ533" s="60"/>
      <c r="AQK533" s="61"/>
      <c r="AQL533" s="61"/>
      <c r="AQM533" s="93"/>
      <c r="AQN533" s="93"/>
      <c r="AQO533" s="93"/>
      <c r="AQP533" s="60"/>
      <c r="AQQ533" s="61"/>
      <c r="AQR533" s="61"/>
      <c r="AQS533" s="93"/>
      <c r="AQT533" s="93"/>
      <c r="AQU533" s="93"/>
      <c r="AQV533" s="60"/>
      <c r="AQW533" s="61"/>
      <c r="AQX533" s="61"/>
      <c r="AQY533" s="93"/>
      <c r="AQZ533" s="93"/>
      <c r="ARA533" s="93"/>
      <c r="ARB533" s="60"/>
      <c r="ARC533" s="61"/>
      <c r="ARD533" s="61"/>
      <c r="ARE533" s="60"/>
      <c r="ARF533" s="61"/>
      <c r="ARG533" s="61"/>
      <c r="ARH533" s="93"/>
      <c r="ARI533" s="93"/>
      <c r="ARJ533" s="93"/>
      <c r="ARK533" s="60"/>
      <c r="ARL533" s="61"/>
      <c r="ARM533" s="61"/>
      <c r="ARN533" s="93"/>
      <c r="ARO533" s="93"/>
      <c r="ARP533" s="93"/>
      <c r="ARQ533" s="60"/>
      <c r="ARR533" s="61"/>
      <c r="ARS533" s="61"/>
      <c r="ART533" s="93"/>
      <c r="ARU533" s="93"/>
      <c r="ARV533" s="93"/>
      <c r="ARW533" s="60"/>
      <c r="ARX533" s="61"/>
      <c r="ARY533" s="61"/>
      <c r="ARZ533" s="60"/>
      <c r="ASA533" s="61"/>
      <c r="ASB533" s="61"/>
      <c r="ASC533" s="93"/>
      <c r="ASD533" s="93"/>
      <c r="ASE533" s="93"/>
      <c r="ASF533" s="60"/>
      <c r="ASG533" s="61"/>
      <c r="ASH533" s="61"/>
      <c r="ASI533" s="93"/>
      <c r="ASJ533" s="93"/>
      <c r="ASK533" s="93"/>
      <c r="ASL533" s="60"/>
      <c r="ASM533" s="61"/>
      <c r="ASN533" s="61"/>
      <c r="ASO533" s="93"/>
      <c r="ASP533" s="93"/>
      <c r="ASQ533" s="93"/>
      <c r="ASR533" s="60"/>
      <c r="ASS533" s="61"/>
      <c r="AST533" s="61"/>
      <c r="ASU533" s="60"/>
      <c r="ASV533" s="61"/>
      <c r="ASW533" s="61"/>
      <c r="ASX533" s="93"/>
      <c r="ASY533" s="93"/>
      <c r="ASZ533" s="93"/>
      <c r="ATA533" s="60"/>
      <c r="ATB533" s="61"/>
      <c r="ATC533" s="61"/>
      <c r="ATD533" s="93"/>
      <c r="ATE533" s="93"/>
      <c r="ATF533" s="93"/>
      <c r="ATG533" s="60"/>
      <c r="ATH533" s="61"/>
      <c r="ATI533" s="61"/>
      <c r="ATJ533" s="93"/>
      <c r="ATK533" s="93"/>
      <c r="ATL533" s="93"/>
      <c r="ATM533" s="60"/>
      <c r="ATN533" s="61"/>
      <c r="ATO533" s="61"/>
      <c r="ATP533" s="60"/>
      <c r="ATQ533" s="61"/>
      <c r="ATR533" s="61"/>
      <c r="ATS533" s="93"/>
      <c r="ATT533" s="93"/>
      <c r="ATU533" s="93"/>
      <c r="ATV533" s="60"/>
      <c r="ATW533" s="61"/>
      <c r="ATX533" s="61"/>
      <c r="ATY533" s="93"/>
      <c r="ATZ533" s="93"/>
      <c r="AUA533" s="93"/>
      <c r="AUB533" s="60"/>
      <c r="AUC533" s="61"/>
      <c r="AUD533" s="61"/>
      <c r="AUE533" s="93"/>
      <c r="AUF533" s="93"/>
      <c r="AUG533" s="93"/>
      <c r="AUH533" s="60"/>
      <c r="AUI533" s="61"/>
      <c r="AUJ533" s="61"/>
      <c r="AUK533" s="60"/>
      <c r="AUL533" s="61"/>
      <c r="AUM533" s="61"/>
      <c r="AUN533" s="93"/>
      <c r="AUO533" s="93"/>
      <c r="AUP533" s="93"/>
      <c r="AUQ533" s="60"/>
      <c r="AUR533" s="61"/>
      <c r="AUS533" s="61"/>
      <c r="AUT533" s="93"/>
      <c r="AUU533" s="93"/>
      <c r="AUV533" s="93"/>
      <c r="AUW533" s="60"/>
      <c r="AUX533" s="61"/>
      <c r="AUY533" s="61"/>
      <c r="AUZ533" s="93"/>
      <c r="AVA533" s="93"/>
      <c r="AVB533" s="93"/>
      <c r="AVC533" s="60"/>
      <c r="AVD533" s="61"/>
      <c r="AVE533" s="61"/>
      <c r="AVF533" s="60"/>
      <c r="AVG533" s="61"/>
      <c r="AVH533" s="61"/>
      <c r="AVI533" s="93"/>
      <c r="AVJ533" s="93"/>
      <c r="AVK533" s="93"/>
      <c r="AVL533" s="60"/>
      <c r="AVM533" s="61"/>
      <c r="AVN533" s="61"/>
      <c r="AVO533" s="93"/>
      <c r="AVP533" s="93"/>
      <c r="AVQ533" s="93"/>
      <c r="AVR533" s="60"/>
      <c r="AVS533" s="61"/>
      <c r="AVT533" s="61"/>
      <c r="AVU533" s="93"/>
      <c r="AVV533" s="93"/>
      <c r="AVW533" s="93"/>
    </row>
    <row r="534" spans="1:1271" s="72" customFormat="1" ht="41.25" customHeight="1">
      <c r="A534" s="110" t="s">
        <v>200</v>
      </c>
      <c r="B534" s="128"/>
    </row>
    <row r="535" spans="1:1271">
      <c r="A535" s="42" t="s">
        <v>117</v>
      </c>
      <c r="B535" s="34"/>
      <c r="C535" s="41" t="s">
        <v>102</v>
      </c>
      <c r="D535" s="148"/>
      <c r="E535" s="149"/>
      <c r="F535" s="111" t="s">
        <v>206</v>
      </c>
      <c r="G535" s="111" t="s">
        <v>206</v>
      </c>
      <c r="H535" s="111" t="s">
        <v>206</v>
      </c>
      <c r="I535" s="111" t="s">
        <v>206</v>
      </c>
      <c r="J535" s="111" t="s">
        <v>206</v>
      </c>
      <c r="K535" s="111" t="s">
        <v>206</v>
      </c>
      <c r="L535" s="57">
        <f>SUM(L536:L549)</f>
        <v>111</v>
      </c>
      <c r="M535" s="57">
        <f t="shared" ref="M535:N535" si="10">SUM(M536:M549)</f>
        <v>111</v>
      </c>
      <c r="N535" s="57">
        <f t="shared" si="10"/>
        <v>111</v>
      </c>
      <c r="O535" s="57">
        <f t="shared" ref="O535:T535" si="11">SUM(O536:O549)</f>
        <v>5254707</v>
      </c>
      <c r="P535" s="57">
        <f t="shared" si="11"/>
        <v>5467881</v>
      </c>
      <c r="Q535" s="57">
        <f t="shared" si="11"/>
        <v>5467881</v>
      </c>
      <c r="R535" s="57">
        <f t="shared" si="11"/>
        <v>4566106.3499999996</v>
      </c>
      <c r="S535" s="57">
        <f t="shared" si="11"/>
        <v>4624525.3499999996</v>
      </c>
      <c r="T535" s="57">
        <f t="shared" si="11"/>
        <v>4624525.3499999996</v>
      </c>
      <c r="U535" s="111" t="s">
        <v>206</v>
      </c>
      <c r="V535" s="111" t="s">
        <v>206</v>
      </c>
      <c r="W535" s="111" t="s">
        <v>206</v>
      </c>
      <c r="X535" s="111" t="s">
        <v>206</v>
      </c>
      <c r="Y535" s="111" t="s">
        <v>206</v>
      </c>
      <c r="Z535" s="111" t="s">
        <v>206</v>
      </c>
      <c r="AA535" s="57">
        <f t="shared" ref="AA535:AF535" si="12">SUM(AA536:AA549)</f>
        <v>5254700.16</v>
      </c>
      <c r="AB535" s="57">
        <f t="shared" si="12"/>
        <v>0</v>
      </c>
      <c r="AC535" s="57">
        <f t="shared" si="12"/>
        <v>0</v>
      </c>
      <c r="AD535" s="57">
        <f t="shared" si="12"/>
        <v>3653624.04</v>
      </c>
      <c r="AE535" s="57">
        <f t="shared" si="12"/>
        <v>0</v>
      </c>
      <c r="AF535" s="57">
        <f t="shared" si="12"/>
        <v>0</v>
      </c>
      <c r="AG535" s="57">
        <f>SUM(AG536:AG549)</f>
        <v>396</v>
      </c>
      <c r="AH535" s="57">
        <f t="shared" ref="AH535" si="13">SUM(AH536:AH549)</f>
        <v>396</v>
      </c>
      <c r="AI535" s="57">
        <f t="shared" ref="AI535" si="14">SUM(AI536:AI549)</f>
        <v>396</v>
      </c>
      <c r="AJ535" s="57">
        <f t="shared" ref="AJ535" si="15">SUM(AJ536:AJ549)</f>
        <v>21197642</v>
      </c>
      <c r="AK535" s="57">
        <f t="shared" ref="AK535" si="16">SUM(AK536:AK549)</f>
        <v>22058589</v>
      </c>
      <c r="AL535" s="57">
        <f t="shared" ref="AL535" si="17">SUM(AL536:AL549)</f>
        <v>22058589</v>
      </c>
      <c r="AM535" s="57">
        <f t="shared" ref="AM535" si="18">SUM(AM536:AM549)</f>
        <v>17238758.559999999</v>
      </c>
      <c r="AN535" s="57">
        <f t="shared" ref="AN535" si="19">SUM(AN536:AN549)</f>
        <v>17464706.559999999</v>
      </c>
      <c r="AO535" s="57">
        <f t="shared" ref="AO535" si="20">SUM(AO536:AO549)</f>
        <v>17464706.559999999</v>
      </c>
      <c r="AP535" s="111" t="s">
        <v>206</v>
      </c>
      <c r="AQ535" s="111" t="s">
        <v>206</v>
      </c>
      <c r="AR535" s="111" t="s">
        <v>206</v>
      </c>
      <c r="AS535" s="111" t="s">
        <v>206</v>
      </c>
      <c r="AT535" s="111" t="s">
        <v>206</v>
      </c>
      <c r="AU535" s="111" t="s">
        <v>206</v>
      </c>
      <c r="AV535" s="57">
        <f t="shared" ref="AV535" si="21">SUM(AV536:AV549)</f>
        <v>21197600.789999999</v>
      </c>
      <c r="AW535" s="57">
        <f t="shared" ref="AW535" si="22">SUM(AW536:AW549)</f>
        <v>22058598.789999999</v>
      </c>
      <c r="AX535" s="57">
        <f t="shared" ref="AX535" si="23">SUM(AX536:AX549)</f>
        <v>22058598.789999999</v>
      </c>
      <c r="AY535" s="57">
        <f t="shared" ref="AY535" si="24">SUM(AY536:AY549)</f>
        <v>9470080.8000000007</v>
      </c>
      <c r="AZ535" s="57">
        <f t="shared" ref="AZ535" si="25">SUM(AZ536:AZ549)</f>
        <v>9900572.5700000003</v>
      </c>
      <c r="BA535" s="57">
        <f t="shared" ref="BA535" si="26">SUM(BA536:BA549)</f>
        <v>9900572.5700000003</v>
      </c>
      <c r="BB535" s="57">
        <f>SUM(BB536:BB549)</f>
        <v>273</v>
      </c>
      <c r="BC535" s="57">
        <f t="shared" ref="BC535" si="27">SUM(BC536:BC549)</f>
        <v>273</v>
      </c>
      <c r="BD535" s="57">
        <f t="shared" ref="BD535" si="28">SUM(BD536:BD549)</f>
        <v>273</v>
      </c>
      <c r="BE535" s="57">
        <f t="shared" ref="BE535" si="29">SUM(BE536:BE549)</f>
        <v>13686630</v>
      </c>
      <c r="BF535" s="57">
        <f t="shared" ref="BF535" si="30">SUM(BF536:BF549)</f>
        <v>14242554</v>
      </c>
      <c r="BG535" s="57">
        <f t="shared" ref="BG535" si="31">SUM(BG536:BG549)</f>
        <v>14242554</v>
      </c>
      <c r="BH535" s="57">
        <f t="shared" ref="BH535" si="32">SUM(BH536:BH549)</f>
        <v>12009145.050000001</v>
      </c>
      <c r="BI535" s="57">
        <f t="shared" ref="BI535" si="33">SUM(BI536:BI549)</f>
        <v>12167191.050000001</v>
      </c>
      <c r="BJ535" s="57">
        <f t="shared" ref="BJ535" si="34">SUM(BJ536:BJ549)</f>
        <v>12167191.050000001</v>
      </c>
      <c r="BK535" s="111" t="s">
        <v>206</v>
      </c>
      <c r="BL535" s="111" t="s">
        <v>206</v>
      </c>
      <c r="BM535" s="111" t="s">
        <v>206</v>
      </c>
      <c r="BN535" s="111" t="s">
        <v>206</v>
      </c>
      <c r="BO535" s="111" t="s">
        <v>206</v>
      </c>
      <c r="BP535" s="111" t="s">
        <v>206</v>
      </c>
      <c r="BQ535" s="57">
        <f t="shared" ref="BQ535" si="35">SUM(BQ536:BQ549)</f>
        <v>13686599.4</v>
      </c>
      <c r="BR535" s="57">
        <f t="shared" ref="BR535" si="36">SUM(BR536:BR549)</f>
        <v>14242499.91</v>
      </c>
      <c r="BS535" s="57">
        <f t="shared" ref="BS535" si="37">SUM(BS536:BS549)</f>
        <v>14242499.91</v>
      </c>
      <c r="BT535" s="57">
        <f t="shared" ref="BT535" si="38">SUM(BT536:BT549)</f>
        <v>5748357.3300000001</v>
      </c>
      <c r="BU535" s="57">
        <f t="shared" ref="BU535" si="39">SUM(BU536:BU549)</f>
        <v>6034874.4000000004</v>
      </c>
      <c r="BV535" s="57">
        <f t="shared" ref="BV535" si="40">SUM(BV536:BV549)</f>
        <v>6034874.4000000004</v>
      </c>
      <c r="BW535" s="57">
        <f>SUM(BW536:BW549)</f>
        <v>0</v>
      </c>
      <c r="BX535" s="57">
        <f t="shared" ref="BX535" si="41">SUM(BX536:BX549)</f>
        <v>0</v>
      </c>
      <c r="BY535" s="57">
        <f t="shared" ref="BY535" si="42">SUM(BY536:BY549)</f>
        <v>0</v>
      </c>
      <c r="BZ535" s="57">
        <f t="shared" ref="BZ535" si="43">SUM(BZ536:BZ549)</f>
        <v>0</v>
      </c>
      <c r="CA535" s="57">
        <f t="shared" ref="CA535" si="44">SUM(CA536:CA549)</f>
        <v>0</v>
      </c>
      <c r="CB535" s="57">
        <f t="shared" ref="CB535" si="45">SUM(CB536:CB549)</f>
        <v>0</v>
      </c>
      <c r="CC535" s="57">
        <f t="shared" ref="CC535" si="46">SUM(CC536:CC549)</f>
        <v>0</v>
      </c>
      <c r="CD535" s="57">
        <f t="shared" ref="CD535" si="47">SUM(CD536:CD549)</f>
        <v>0</v>
      </c>
      <c r="CE535" s="57">
        <f t="shared" ref="CE535" si="48">SUM(CE536:CE549)</f>
        <v>0</v>
      </c>
      <c r="CF535" s="111" t="s">
        <v>206</v>
      </c>
      <c r="CG535" s="111" t="s">
        <v>206</v>
      </c>
      <c r="CH535" s="111" t="s">
        <v>206</v>
      </c>
      <c r="CI535" s="111" t="s">
        <v>206</v>
      </c>
      <c r="CJ535" s="111" t="s">
        <v>206</v>
      </c>
      <c r="CK535" s="111" t="s">
        <v>206</v>
      </c>
      <c r="CL535" s="57">
        <f t="shared" ref="CL535" si="49">SUM(CL536:CL549)</f>
        <v>0</v>
      </c>
      <c r="CM535" s="57">
        <f t="shared" ref="CM535" si="50">SUM(CM536:CM549)</f>
        <v>0</v>
      </c>
      <c r="CN535" s="57">
        <f t="shared" ref="CN535" si="51">SUM(CN536:CN549)</f>
        <v>0</v>
      </c>
      <c r="CO535" s="57">
        <f t="shared" ref="CO535" si="52">SUM(CO536:CO549)</f>
        <v>0</v>
      </c>
      <c r="CP535" s="57">
        <f t="shared" ref="CP535" si="53">SUM(CP536:CP549)</f>
        <v>0</v>
      </c>
      <c r="CQ535" s="57">
        <f t="shared" ref="CQ535" si="54">SUM(CQ536:CQ549)</f>
        <v>0</v>
      </c>
      <c r="CR535" s="57">
        <f>SUM(CR536:CR549)</f>
        <v>131</v>
      </c>
      <c r="CS535" s="57">
        <f t="shared" ref="CS535" si="55">SUM(CS536:CS549)</f>
        <v>131</v>
      </c>
      <c r="CT535" s="57">
        <f t="shared" ref="CT535" si="56">SUM(CT536:CT549)</f>
        <v>131</v>
      </c>
      <c r="CU535" s="57">
        <f t="shared" ref="CU535" si="57">SUM(CU536:CU549)</f>
        <v>6067265</v>
      </c>
      <c r="CV535" s="57">
        <f t="shared" ref="CV535" si="58">SUM(CV536:CV549)</f>
        <v>6313283</v>
      </c>
      <c r="CW535" s="57">
        <f t="shared" ref="CW535" si="59">SUM(CW536:CW549)</f>
        <v>6313283</v>
      </c>
      <c r="CX535" s="57">
        <f t="shared" ref="CX535" si="60">SUM(CX536:CX549)</f>
        <v>5251749.3899999997</v>
      </c>
      <c r="CY535" s="57">
        <f t="shared" ref="CY535" si="61">SUM(CY536:CY549)</f>
        <v>5318166.3899999997</v>
      </c>
      <c r="CZ535" s="57">
        <f t="shared" ref="CZ535" si="62">SUM(CZ536:CZ549)</f>
        <v>5318166.3899999997</v>
      </c>
      <c r="DA535" s="111" t="s">
        <v>206</v>
      </c>
      <c r="DB535" s="111" t="s">
        <v>206</v>
      </c>
      <c r="DC535" s="111" t="s">
        <v>206</v>
      </c>
      <c r="DD535" s="111" t="s">
        <v>206</v>
      </c>
      <c r="DE535" s="111" t="s">
        <v>206</v>
      </c>
      <c r="DF535" s="111" t="s">
        <v>206</v>
      </c>
      <c r="DG535" s="57">
        <f t="shared" ref="DG535" si="63">SUM(DG536:DG549)</f>
        <v>6067300.3700000001</v>
      </c>
      <c r="DH535" s="57">
        <f t="shared" ref="DH535" si="64">SUM(DH536:DH549)</f>
        <v>6313300.0300000003</v>
      </c>
      <c r="DI535" s="57">
        <f t="shared" ref="DI535" si="65">SUM(DI536:DI549)</f>
        <v>6313300.0300000003</v>
      </c>
      <c r="DJ535" s="57">
        <f t="shared" ref="DJ535" si="66">SUM(DJ536:DJ549)</f>
        <v>2844685.96</v>
      </c>
      <c r="DK535" s="57">
        <f t="shared" ref="DK535" si="67">SUM(DK536:DK549)</f>
        <v>2992022.97</v>
      </c>
      <c r="DL535" s="57">
        <f t="shared" ref="DL535" si="68">SUM(DL536:DL549)</f>
        <v>2992022.97</v>
      </c>
      <c r="DM535" s="57">
        <f>SUM(DM536:DM549)</f>
        <v>153</v>
      </c>
      <c r="DN535" s="57">
        <f t="shared" ref="DN535" si="69">SUM(DN536:DN549)</f>
        <v>153</v>
      </c>
      <c r="DO535" s="57">
        <f t="shared" ref="DO535" si="70">SUM(DO536:DO549)</f>
        <v>153</v>
      </c>
      <c r="DP535" s="57">
        <f t="shared" ref="DP535" si="71">SUM(DP536:DP549)</f>
        <v>7086195</v>
      </c>
      <c r="DQ535" s="57">
        <f t="shared" ref="DQ535" si="72">SUM(DQ536:DQ549)</f>
        <v>7373529</v>
      </c>
      <c r="DR535" s="57">
        <f t="shared" ref="DR535" si="73">SUM(DR536:DR549)</f>
        <v>7373529</v>
      </c>
      <c r="DS535" s="57">
        <f t="shared" ref="DS535" si="74">SUM(DS536:DS549)</f>
        <v>6133755.8200000003</v>
      </c>
      <c r="DT535" s="57">
        <f t="shared" ref="DT535" si="75">SUM(DT536:DT549)</f>
        <v>6211326.8200000003</v>
      </c>
      <c r="DU535" s="57">
        <f t="shared" ref="DU535" si="76">SUM(DU536:DU549)</f>
        <v>6211326.8200000003</v>
      </c>
      <c r="DV535" s="111" t="s">
        <v>206</v>
      </c>
      <c r="DW535" s="111" t="s">
        <v>206</v>
      </c>
      <c r="DX535" s="111" t="s">
        <v>206</v>
      </c>
      <c r="DY535" s="111" t="s">
        <v>206</v>
      </c>
      <c r="DZ535" s="111" t="s">
        <v>206</v>
      </c>
      <c r="EA535" s="111" t="s">
        <v>206</v>
      </c>
      <c r="EB535" s="57">
        <f t="shared" ref="EB535" si="77">SUM(EB536:EB549)</f>
        <v>7086199.5899999999</v>
      </c>
      <c r="EC535" s="57">
        <f t="shared" ref="EC535" si="78">SUM(EC536:EC549)</f>
        <v>7373499.9299999997</v>
      </c>
      <c r="ED535" s="57">
        <f t="shared" ref="ED535" si="79">SUM(ED536:ED549)</f>
        <v>7373499.9299999997</v>
      </c>
      <c r="EE535" s="57">
        <f t="shared" ref="EE535" si="80">SUM(EE536:EE549)</f>
        <v>3435596.78</v>
      </c>
      <c r="EF535" s="57">
        <f t="shared" ref="EF535" si="81">SUM(EF536:EF549)</f>
        <v>3604033.7</v>
      </c>
      <c r="EG535" s="57">
        <f t="shared" ref="EG535" si="82">SUM(EG536:EG549)</f>
        <v>3604033.7</v>
      </c>
      <c r="EH535" s="57">
        <f>SUM(EH536:EH549)</f>
        <v>54</v>
      </c>
      <c r="EI535" s="57">
        <f t="shared" ref="EI535" si="83">SUM(EI536:EI549)</f>
        <v>54</v>
      </c>
      <c r="EJ535" s="57">
        <f t="shared" ref="EJ535" si="84">SUM(EJ536:EJ549)</f>
        <v>54</v>
      </c>
      <c r="EK535" s="57">
        <f t="shared" ref="EK535" si="85">SUM(EK536:EK549)</f>
        <v>6310872</v>
      </c>
      <c r="EL535" s="57">
        <f t="shared" ref="EL535" si="86">SUM(EL536:EL549)</f>
        <v>6568506</v>
      </c>
      <c r="EM535" s="57">
        <f t="shared" ref="EM535" si="87">SUM(EM536:EM549)</f>
        <v>6568506</v>
      </c>
      <c r="EN535" s="57">
        <f t="shared" ref="EN535" si="88">SUM(EN536:EN549)</f>
        <v>3787112.34</v>
      </c>
      <c r="EO535" s="57">
        <f t="shared" ref="EO535" si="89">SUM(EO536:EO549)</f>
        <v>3844460.34</v>
      </c>
      <c r="EP535" s="57">
        <f t="shared" ref="EP535" si="90">SUM(EP536:EP549)</f>
        <v>3844460.34</v>
      </c>
      <c r="EQ535" s="111" t="s">
        <v>206</v>
      </c>
      <c r="ER535" s="111" t="s">
        <v>206</v>
      </c>
      <c r="ES535" s="111" t="s">
        <v>206</v>
      </c>
      <c r="ET535" s="111" t="s">
        <v>206</v>
      </c>
      <c r="EU535" s="111" t="s">
        <v>206</v>
      </c>
      <c r="EV535" s="111" t="s">
        <v>206</v>
      </c>
      <c r="EW535" s="57">
        <f t="shared" ref="EW535" si="91">SUM(EW536:EW549)</f>
        <v>6310900.0800000001</v>
      </c>
      <c r="EX535" s="57">
        <f t="shared" ref="EX535" si="92">SUM(EX536:EX549)</f>
        <v>6568500.0599999996</v>
      </c>
      <c r="EY535" s="57">
        <f t="shared" ref="EY535" si="93">SUM(EY536:EY549)</f>
        <v>6568500.0599999996</v>
      </c>
      <c r="EZ535" s="57">
        <f t="shared" ref="EZ535" si="94">SUM(EZ536:EZ549)</f>
        <v>2058634.98</v>
      </c>
      <c r="FA535" s="57">
        <f t="shared" ref="FA535" si="95">SUM(FA536:FA549)</f>
        <v>2150660.7000000002</v>
      </c>
      <c r="FB535" s="57">
        <f t="shared" ref="FB535" si="96">SUM(FB536:FB549)</f>
        <v>2150660.7000000002</v>
      </c>
      <c r="FC535" s="57">
        <f>SUM(FC536:FC549)</f>
        <v>163</v>
      </c>
      <c r="FD535" s="57">
        <f t="shared" ref="FD535:FE535" si="97">SUM(FD536:FD549)</f>
        <v>163</v>
      </c>
      <c r="FE535" s="57">
        <f t="shared" si="97"/>
        <v>163</v>
      </c>
      <c r="FF535" s="57">
        <f t="shared" ref="FF535" si="98">SUM(FF536:FF549)</f>
        <v>7719958</v>
      </c>
      <c r="FG535" s="57">
        <f t="shared" ref="FG535" si="99">SUM(FG536:FG549)</f>
        <v>8033146</v>
      </c>
      <c r="FH535" s="57">
        <f t="shared" ref="FH535" si="100">SUM(FH536:FH549)</f>
        <v>8033146</v>
      </c>
      <c r="FI535" s="57">
        <f t="shared" ref="FI535" si="101">SUM(FI536:FI549)</f>
        <v>6708845.6100000003</v>
      </c>
      <c r="FJ535" s="57">
        <f t="shared" ref="FJ535" si="102">SUM(FJ536:FJ549)</f>
        <v>6794699.6100000003</v>
      </c>
      <c r="FK535" s="57">
        <f t="shared" ref="FK535" si="103">SUM(FK536:FK549)</f>
        <v>6794699.6100000003</v>
      </c>
      <c r="FL535" s="111" t="s">
        <v>206</v>
      </c>
      <c r="FM535" s="111" t="s">
        <v>206</v>
      </c>
      <c r="FN535" s="111" t="s">
        <v>206</v>
      </c>
      <c r="FO535" s="111" t="s">
        <v>206</v>
      </c>
      <c r="FP535" s="111" t="s">
        <v>206</v>
      </c>
      <c r="FQ535" s="111" t="s">
        <v>206</v>
      </c>
      <c r="FR535" s="57">
        <f t="shared" ref="FR535" si="104">SUM(FR536:FR549)</f>
        <v>7719999.8300000001</v>
      </c>
      <c r="FS535" s="57">
        <f t="shared" ref="FS535" si="105">SUM(FS536:FS549)</f>
        <v>8129499.5300000003</v>
      </c>
      <c r="FT535" s="57">
        <f t="shared" ref="FT535" si="106">SUM(FT536:FT549)</f>
        <v>8129499.5300000003</v>
      </c>
      <c r="FU535" s="57">
        <f t="shared" ref="FU535" si="107">SUM(FU536:FU549)</f>
        <v>2964591.47</v>
      </c>
      <c r="FV535" s="57">
        <f t="shared" ref="FV535" si="108">SUM(FV536:FV549)</f>
        <v>3104234.22</v>
      </c>
      <c r="FW535" s="57">
        <f t="shared" ref="FW535" si="109">SUM(FW536:FW549)</f>
        <v>3104234.22</v>
      </c>
      <c r="FX535" s="57">
        <f>SUM(FX536:FX549)</f>
        <v>0</v>
      </c>
      <c r="FY535" s="57">
        <f t="shared" ref="FY535" si="110">SUM(FY536:FY549)</f>
        <v>0</v>
      </c>
      <c r="FZ535" s="57">
        <f t="shared" ref="FZ535" si="111">SUM(FZ536:FZ549)</f>
        <v>0</v>
      </c>
      <c r="GA535" s="57">
        <f t="shared" ref="GA535" si="112">SUM(GA536:GA549)</f>
        <v>0</v>
      </c>
      <c r="GB535" s="57">
        <f t="shared" ref="GB535" si="113">SUM(GB536:GB549)</f>
        <v>0</v>
      </c>
      <c r="GC535" s="57">
        <f t="shared" ref="GC535" si="114">SUM(GC536:GC549)</f>
        <v>0</v>
      </c>
      <c r="GD535" s="57">
        <f t="shared" ref="GD535" si="115">SUM(GD536:GD549)</f>
        <v>0</v>
      </c>
      <c r="GE535" s="57">
        <f t="shared" ref="GE535" si="116">SUM(GE536:GE549)</f>
        <v>0</v>
      </c>
      <c r="GF535" s="57">
        <f t="shared" ref="GF535" si="117">SUM(GF536:GF549)</f>
        <v>0</v>
      </c>
      <c r="GG535" s="111" t="s">
        <v>206</v>
      </c>
      <c r="GH535" s="111" t="s">
        <v>206</v>
      </c>
      <c r="GI535" s="111" t="s">
        <v>206</v>
      </c>
      <c r="GJ535" s="111" t="s">
        <v>206</v>
      </c>
      <c r="GK535" s="111" t="s">
        <v>206</v>
      </c>
      <c r="GL535" s="111" t="s">
        <v>206</v>
      </c>
      <c r="GM535" s="57">
        <f t="shared" ref="GM535" si="118">SUM(GM536:GM549)</f>
        <v>0</v>
      </c>
      <c r="GN535" s="57">
        <f t="shared" ref="GN535" si="119">SUM(GN536:GN549)</f>
        <v>0</v>
      </c>
      <c r="GO535" s="57">
        <f t="shared" ref="GO535" si="120">SUM(GO536:GO549)</f>
        <v>0</v>
      </c>
      <c r="GP535" s="57">
        <f t="shared" ref="GP535" si="121">SUM(GP536:GP549)</f>
        <v>0</v>
      </c>
      <c r="GQ535" s="57">
        <f t="shared" ref="GQ535" si="122">SUM(GQ536:GQ549)</f>
        <v>0</v>
      </c>
      <c r="GR535" s="57">
        <f t="shared" ref="GR535" si="123">SUM(GR536:GR549)</f>
        <v>0</v>
      </c>
      <c r="GS535" s="57">
        <f>SUM(GS536:GS549)</f>
        <v>110</v>
      </c>
      <c r="GT535" s="57">
        <f t="shared" ref="GT535:GU535" si="124">SUM(GT536:GT549)</f>
        <v>110</v>
      </c>
      <c r="GU535" s="57">
        <f t="shared" si="124"/>
        <v>110</v>
      </c>
      <c r="GV535" s="57">
        <f t="shared" ref="GV535" si="125">SUM(GV536:GV549)</f>
        <v>5094650</v>
      </c>
      <c r="GW535" s="57">
        <f t="shared" ref="GW535" si="126">SUM(GW536:GW549)</f>
        <v>5301230</v>
      </c>
      <c r="GX535" s="57">
        <f t="shared" ref="GX535" si="127">SUM(GX536:GX549)</f>
        <v>5301230</v>
      </c>
      <c r="GY535" s="57">
        <f t="shared" ref="GY535" si="128">SUM(GY536:GY549)</f>
        <v>4409865.9000000004</v>
      </c>
      <c r="GZ535" s="57">
        <f t="shared" ref="GZ535" si="129">SUM(GZ536:GZ549)</f>
        <v>4465635.9000000004</v>
      </c>
      <c r="HA535" s="57">
        <f t="shared" ref="HA535" si="130">SUM(HA536:HA549)</f>
        <v>4465635.9000000004</v>
      </c>
      <c r="HB535" s="111" t="s">
        <v>206</v>
      </c>
      <c r="HC535" s="111" t="s">
        <v>206</v>
      </c>
      <c r="HD535" s="111" t="s">
        <v>206</v>
      </c>
      <c r="HE535" s="111" t="s">
        <v>206</v>
      </c>
      <c r="HF535" s="111" t="s">
        <v>206</v>
      </c>
      <c r="HG535" s="111" t="s">
        <v>206</v>
      </c>
      <c r="HH535" s="57">
        <f t="shared" ref="HH535" si="131">SUM(HH536:HH549)</f>
        <v>5094699.5</v>
      </c>
      <c r="HI535" s="57">
        <f t="shared" ref="HI535" si="132">SUM(HI536:HI549)</f>
        <v>5349400.0999999996</v>
      </c>
      <c r="HJ535" s="57">
        <f t="shared" ref="HJ535" si="133">SUM(HJ536:HJ549)</f>
        <v>5349400.0999999996</v>
      </c>
      <c r="HK535" s="57">
        <f t="shared" ref="HK535" si="134">SUM(HK536:HK549)</f>
        <v>3746978.4</v>
      </c>
      <c r="HL535" s="57">
        <f t="shared" ref="HL535" si="135">SUM(HL536:HL549)</f>
        <v>3936306</v>
      </c>
      <c r="HM535" s="57">
        <f t="shared" ref="HM535" si="136">SUM(HM536:HM549)</f>
        <v>3936306</v>
      </c>
      <c r="HN535" s="57">
        <f>SUM(HN536:HN549)</f>
        <v>339</v>
      </c>
      <c r="HO535" s="57">
        <f t="shared" ref="HO535:HP535" si="137">SUM(HO536:HO549)</f>
        <v>339</v>
      </c>
      <c r="HP535" s="57">
        <f t="shared" si="137"/>
        <v>339</v>
      </c>
      <c r="HQ535" s="57">
        <f t="shared" ref="HQ535" si="138">SUM(HQ536:HQ549)</f>
        <v>17954305</v>
      </c>
      <c r="HR535" s="57">
        <f t="shared" ref="HR535" si="139">SUM(HR536:HR549)</f>
        <v>18683479</v>
      </c>
      <c r="HS535" s="57">
        <f t="shared" ref="HS535" si="140">SUM(HS536:HS549)</f>
        <v>18683479</v>
      </c>
      <c r="HT535" s="57">
        <f t="shared" ref="HT535" si="141">SUM(HT536:HT549)</f>
        <v>14715505.550000001</v>
      </c>
      <c r="HU535" s="57">
        <f t="shared" ref="HU535" si="142">SUM(HU536:HU549)</f>
        <v>14908154.550000001</v>
      </c>
      <c r="HV535" s="57">
        <f t="shared" ref="HV535" si="143">SUM(HV536:HV549)</f>
        <v>14908154.550000001</v>
      </c>
      <c r="HW535" s="111" t="s">
        <v>206</v>
      </c>
      <c r="HX535" s="111" t="s">
        <v>206</v>
      </c>
      <c r="HY535" s="111" t="s">
        <v>206</v>
      </c>
      <c r="HZ535" s="111" t="s">
        <v>206</v>
      </c>
      <c r="IA535" s="111" t="s">
        <v>206</v>
      </c>
      <c r="IB535" s="111" t="s">
        <v>206</v>
      </c>
      <c r="IC535" s="57">
        <f t="shared" ref="IC535" si="144">SUM(IC536:IC549)</f>
        <v>13903299.550000001</v>
      </c>
      <c r="ID535" s="57">
        <f t="shared" ref="ID535" si="145">SUM(ID536:ID549)</f>
        <v>18828099.48</v>
      </c>
      <c r="IE535" s="57">
        <f t="shared" ref="IE535" si="146">SUM(IE536:IE549)</f>
        <v>18828099.48</v>
      </c>
      <c r="IF535" s="57">
        <f t="shared" ref="IF535" si="147">SUM(IF536:IF549)</f>
        <v>6495956.6399999997</v>
      </c>
      <c r="IG535" s="57">
        <f t="shared" ref="IG535" si="148">SUM(IG536:IG549)</f>
        <v>8132096.0099999998</v>
      </c>
      <c r="IH535" s="57">
        <f t="shared" ref="IH535" si="149">SUM(IH536:IH549)</f>
        <v>8132096.0099999998</v>
      </c>
      <c r="II535" s="57">
        <f>SUM(II536:II549)</f>
        <v>171</v>
      </c>
      <c r="IJ535" s="57">
        <f t="shared" ref="IJ535" si="150">SUM(IJ536:IJ549)</f>
        <v>171</v>
      </c>
      <c r="IK535" s="57">
        <f t="shared" ref="IK535" si="151">SUM(IK536:IK549)</f>
        <v>171</v>
      </c>
      <c r="IL535" s="57">
        <f t="shared" ref="IL535" si="152">SUM(IL536:IL549)</f>
        <v>7919865</v>
      </c>
      <c r="IM535" s="57">
        <f t="shared" ref="IM535" si="153">SUM(IM536:IM549)</f>
        <v>8241003</v>
      </c>
      <c r="IN535" s="57">
        <f t="shared" ref="IN535" si="154">SUM(IN536:IN549)</f>
        <v>8241003</v>
      </c>
      <c r="IO535" s="57">
        <f t="shared" ref="IO535" si="155">SUM(IO536:IO549)</f>
        <v>6855336.9900000002</v>
      </c>
      <c r="IP535" s="57">
        <f t="shared" ref="IP535" si="156">SUM(IP536:IP549)</f>
        <v>6942033.9900000002</v>
      </c>
      <c r="IQ535" s="57">
        <f t="shared" ref="IQ535" si="157">SUM(IQ536:IQ549)</f>
        <v>6942033.9900000002</v>
      </c>
      <c r="IR535" s="111" t="s">
        <v>206</v>
      </c>
      <c r="IS535" s="111" t="s">
        <v>206</v>
      </c>
      <c r="IT535" s="111" t="s">
        <v>206</v>
      </c>
      <c r="IU535" s="111" t="s">
        <v>206</v>
      </c>
      <c r="IV535" s="111" t="s">
        <v>206</v>
      </c>
      <c r="IW535" s="111" t="s">
        <v>206</v>
      </c>
      <c r="IX535" s="57">
        <f t="shared" ref="IX535" si="158">SUM(IX536:IX549)</f>
        <v>7919899.2000000002</v>
      </c>
      <c r="IY535" s="57">
        <f t="shared" ref="IY535" si="159">SUM(IY536:IY549)</f>
        <v>8240999.5800000001</v>
      </c>
      <c r="IZ535" s="57">
        <f t="shared" ref="IZ535" si="160">SUM(IZ536:IZ549)</f>
        <v>8240999.5800000001</v>
      </c>
      <c r="JA535" s="57">
        <f t="shared" ref="JA535" si="161">SUM(JA536:JA549)</f>
        <v>3158925.75</v>
      </c>
      <c r="JB535" s="57">
        <f t="shared" ref="JB535" si="162">SUM(JB536:JB549)</f>
        <v>3298535.28</v>
      </c>
      <c r="JC535" s="57">
        <f t="shared" ref="JC535" si="163">SUM(JC536:JC549)</f>
        <v>3298535.28</v>
      </c>
      <c r="JD535" s="57">
        <f>SUM(JD536:JD549)</f>
        <v>51</v>
      </c>
      <c r="JE535" s="57">
        <f t="shared" ref="JE535" si="164">SUM(JE536:JE549)</f>
        <v>51</v>
      </c>
      <c r="JF535" s="57">
        <f t="shared" ref="JF535" si="165">SUM(JF536:JF549)</f>
        <v>51</v>
      </c>
      <c r="JG535" s="57">
        <f t="shared" ref="JG535" si="166">SUM(JG536:JG549)</f>
        <v>5960268</v>
      </c>
      <c r="JH535" s="57">
        <f t="shared" ref="JH535" si="167">SUM(JH536:JH549)</f>
        <v>6203589</v>
      </c>
      <c r="JI535" s="57">
        <f t="shared" ref="JI535" si="168">SUM(JI536:JI549)</f>
        <v>6203589</v>
      </c>
      <c r="JJ535" s="57">
        <f t="shared" ref="JJ535" si="169">SUM(JJ536:JJ549)</f>
        <v>3576717.21</v>
      </c>
      <c r="JK535" s="57">
        <f t="shared" ref="JK535" si="170">SUM(JK536:JK549)</f>
        <v>3630879.21</v>
      </c>
      <c r="JL535" s="57">
        <f t="shared" ref="JL535" si="171">SUM(JL536:JL549)</f>
        <v>3630879.21</v>
      </c>
      <c r="JM535" s="111" t="s">
        <v>206</v>
      </c>
      <c r="JN535" s="111" t="s">
        <v>206</v>
      </c>
      <c r="JO535" s="111" t="s">
        <v>206</v>
      </c>
      <c r="JP535" s="111" t="s">
        <v>206</v>
      </c>
      <c r="JQ535" s="111" t="s">
        <v>206</v>
      </c>
      <c r="JR535" s="111" t="s">
        <v>206</v>
      </c>
      <c r="JS535" s="57">
        <f t="shared" ref="JS535" si="172">SUM(JS536:JS549)</f>
        <v>5960300.1299999999</v>
      </c>
      <c r="JT535" s="57">
        <f t="shared" ref="JT535" si="173">SUM(JT536:JT549)</f>
        <v>6203600.2199999997</v>
      </c>
      <c r="JU535" s="57">
        <f t="shared" ref="JU535" si="174">SUM(JU536:JU549)</f>
        <v>6203600.2199999997</v>
      </c>
      <c r="JV535" s="57">
        <f t="shared" ref="JV535" si="175">SUM(JV536:JV549)</f>
        <v>2490660.9900000002</v>
      </c>
      <c r="JW535" s="57">
        <f t="shared" ref="JW535" si="176">SUM(JW536:JW549)</f>
        <v>2616658.02</v>
      </c>
      <c r="JX535" s="57">
        <f t="shared" ref="JX535" si="177">SUM(JX536:JX549)</f>
        <v>2616658.02</v>
      </c>
      <c r="JY535" s="57">
        <f>SUM(JY536:JY549)</f>
        <v>250</v>
      </c>
      <c r="JZ535" s="57">
        <f t="shared" ref="JZ535" si="178">SUM(JZ536:JZ549)</f>
        <v>250</v>
      </c>
      <c r="KA535" s="57">
        <f t="shared" ref="KA535" si="179">SUM(KA536:KA549)</f>
        <v>250</v>
      </c>
      <c r="KB535" s="57">
        <f t="shared" ref="KB535" si="180">SUM(KB536:KB549)</f>
        <v>11844148</v>
      </c>
      <c r="KC535" s="57">
        <f t="shared" ref="KC535" si="181">SUM(KC536:KC549)</f>
        <v>12324652</v>
      </c>
      <c r="KD535" s="57">
        <f t="shared" ref="KD535" si="182">SUM(KD536:KD549)</f>
        <v>12324652</v>
      </c>
      <c r="KE535" s="57">
        <f t="shared" ref="KE535" si="183">SUM(KE536:KE549)</f>
        <v>10293440.939999999</v>
      </c>
      <c r="KF535" s="57">
        <f t="shared" ref="KF535" si="184">SUM(KF536:KF549)</f>
        <v>10425188.939999999</v>
      </c>
      <c r="KG535" s="57">
        <f t="shared" ref="KG535" si="185">SUM(KG536:KG549)</f>
        <v>10425188.939999999</v>
      </c>
      <c r="KH535" s="111" t="s">
        <v>206</v>
      </c>
      <c r="KI535" s="111" t="s">
        <v>206</v>
      </c>
      <c r="KJ535" s="111" t="s">
        <v>206</v>
      </c>
      <c r="KK535" s="111" t="s">
        <v>206</v>
      </c>
      <c r="KL535" s="111" t="s">
        <v>206</v>
      </c>
      <c r="KM535" s="111" t="s">
        <v>206</v>
      </c>
      <c r="KN535" s="57">
        <f t="shared" ref="KN535" si="186">SUM(KN536:KN549)</f>
        <v>11844099.66</v>
      </c>
      <c r="KO535" s="57">
        <f t="shared" ref="KO535" si="187">SUM(KO536:KO549)</f>
        <v>12324600.74</v>
      </c>
      <c r="KP535" s="57">
        <f t="shared" ref="KP535" si="188">SUM(KP536:KP549)</f>
        <v>12324600.74</v>
      </c>
      <c r="KQ535" s="57">
        <f t="shared" ref="KQ535" si="189">SUM(KQ536:KQ549)</f>
        <v>4236105.5999999996</v>
      </c>
      <c r="KR535" s="57">
        <f t="shared" ref="KR535" si="190">SUM(KR536:KR549)</f>
        <v>4433421.58</v>
      </c>
      <c r="KS535" s="57">
        <f t="shared" ref="KS535" si="191">SUM(KS536:KS549)</f>
        <v>4433421.58</v>
      </c>
      <c r="KT535" s="57">
        <f>SUM(KT536:KT549)</f>
        <v>325</v>
      </c>
      <c r="KU535" s="57">
        <f t="shared" ref="KU535" si="192">SUM(KU536:KU549)</f>
        <v>325</v>
      </c>
      <c r="KV535" s="57">
        <f t="shared" ref="KV535" si="193">SUM(KV536:KV549)</f>
        <v>325</v>
      </c>
      <c r="KW535" s="57">
        <f t="shared" ref="KW535" si="194">SUM(KW536:KW549)</f>
        <v>15425196</v>
      </c>
      <c r="KX535" s="57">
        <f t="shared" ref="KX535" si="195">SUM(KX536:KX549)</f>
        <v>16051004</v>
      </c>
      <c r="KY535" s="57">
        <f t="shared" ref="KY535" si="196">SUM(KY536:KY549)</f>
        <v>16051004</v>
      </c>
      <c r="KZ535" s="57">
        <f t="shared" ref="KZ535" si="197">SUM(KZ536:KZ549)</f>
        <v>13409865.630000001</v>
      </c>
      <c r="LA535" s="57">
        <f t="shared" ref="LA535" si="198">SUM(LA536:LA549)</f>
        <v>13581661.630000001</v>
      </c>
      <c r="LB535" s="57">
        <f t="shared" ref="LB535" si="199">SUM(LB536:LB549)</f>
        <v>13581661.630000001</v>
      </c>
      <c r="LC535" s="111" t="s">
        <v>206</v>
      </c>
      <c r="LD535" s="111" t="s">
        <v>206</v>
      </c>
      <c r="LE535" s="111" t="s">
        <v>206</v>
      </c>
      <c r="LF535" s="111" t="s">
        <v>206</v>
      </c>
      <c r="LG535" s="111" t="s">
        <v>206</v>
      </c>
      <c r="LH535" s="111" t="s">
        <v>206</v>
      </c>
      <c r="LI535" s="57">
        <f t="shared" ref="LI535" si="200">SUM(LI536:LI549)</f>
        <v>15425199.25</v>
      </c>
      <c r="LJ535" s="57">
        <f t="shared" ref="LJ535" si="201">SUM(LJ536:LJ549)</f>
        <v>16051000.75</v>
      </c>
      <c r="LK535" s="57">
        <f t="shared" ref="LK535" si="202">SUM(LK536:LK549)</f>
        <v>16051000.75</v>
      </c>
      <c r="LL535" s="57">
        <f t="shared" ref="LL535" si="203">SUM(LL536:LL549)</f>
        <v>5117280.21</v>
      </c>
      <c r="LM535" s="57">
        <f t="shared" ref="LM535" si="204">SUM(LM536:LM549)</f>
        <v>5360486.45</v>
      </c>
      <c r="LN535" s="57">
        <f t="shared" ref="LN535" si="205">SUM(LN536:LN549)</f>
        <v>5360486.45</v>
      </c>
      <c r="LO535" s="57">
        <f>SUM(LO536:LO549)</f>
        <v>99</v>
      </c>
      <c r="LP535" s="57">
        <f t="shared" ref="LP535" si="206">SUM(LP536:LP549)</f>
        <v>99</v>
      </c>
      <c r="LQ535" s="57">
        <f t="shared" ref="LQ535" si="207">SUM(LQ536:LQ549)</f>
        <v>99</v>
      </c>
      <c r="LR535" s="57">
        <f t="shared" ref="LR535" si="208">SUM(LR536:LR549)</f>
        <v>4787393</v>
      </c>
      <c r="LS535" s="57">
        <f t="shared" ref="LS535" si="209">SUM(LS536:LS549)</f>
        <v>4981699</v>
      </c>
      <c r="LT535" s="57">
        <f t="shared" ref="LT535" si="210">SUM(LT536:LT549)</f>
        <v>4981699</v>
      </c>
      <c r="LU535" s="57">
        <f t="shared" ref="LU535" si="211">SUM(LU536:LU549)</f>
        <v>4175321.65</v>
      </c>
      <c r="LV535" s="57">
        <f t="shared" ref="LV535" si="212">SUM(LV536:LV549)</f>
        <v>4229322.6500000004</v>
      </c>
      <c r="LW535" s="57">
        <f t="shared" ref="LW535" si="213">SUM(LW536:LW549)</f>
        <v>4229322.6500000004</v>
      </c>
      <c r="LX535" s="111" t="s">
        <v>206</v>
      </c>
      <c r="LY535" s="111" t="s">
        <v>206</v>
      </c>
      <c r="LZ535" s="111" t="s">
        <v>206</v>
      </c>
      <c r="MA535" s="111" t="s">
        <v>206</v>
      </c>
      <c r="MB535" s="111" t="s">
        <v>206</v>
      </c>
      <c r="MC535" s="111" t="s">
        <v>206</v>
      </c>
      <c r="MD535" s="57">
        <f t="shared" ref="MD535" si="214">SUM(MD536:MD549)</f>
        <v>4787500.4400000004</v>
      </c>
      <c r="ME535" s="57">
        <f t="shared" ref="ME535" si="215">SUM(ME536:ME549)</f>
        <v>4981699.99</v>
      </c>
      <c r="MF535" s="57">
        <f t="shared" ref="MF535" si="216">SUM(MF536:MF549)</f>
        <v>4981699.99</v>
      </c>
      <c r="MG535" s="57">
        <f t="shared" ref="MG535" si="217">SUM(MG536:MG549)</f>
        <v>2516119</v>
      </c>
      <c r="MH535" s="57">
        <f t="shared" ref="MH535" si="218">SUM(MH536:MH549)</f>
        <v>2634043.5</v>
      </c>
      <c r="MI535" s="57">
        <f t="shared" ref="MI535" si="219">SUM(MI536:MI549)</f>
        <v>2634043.5</v>
      </c>
      <c r="MJ535" s="57">
        <f>SUM(MJ536:MJ549)</f>
        <v>163</v>
      </c>
      <c r="MK535" s="57">
        <f t="shared" ref="MK535:ML535" si="220">SUM(MK536:MK549)</f>
        <v>163</v>
      </c>
      <c r="ML535" s="57">
        <f t="shared" si="220"/>
        <v>163</v>
      </c>
      <c r="MM535" s="57">
        <f t="shared" ref="MM535" si="221">SUM(MM536:MM549)</f>
        <v>7738915</v>
      </c>
      <c r="MN535" s="57">
        <f t="shared" ref="MN535" si="222">SUM(MN536:MN549)</f>
        <v>8052889</v>
      </c>
      <c r="MO535" s="57">
        <f t="shared" ref="MO535" si="223">SUM(MO536:MO549)</f>
        <v>8052889</v>
      </c>
      <c r="MP535" s="57">
        <f t="shared" ref="MP535" si="224">SUM(MP536:MP549)</f>
        <v>6728204.0700000003</v>
      </c>
      <c r="MQ535" s="57">
        <f t="shared" ref="MQ535" si="225">SUM(MQ536:MQ549)</f>
        <v>6814415.0700000003</v>
      </c>
      <c r="MR535" s="57">
        <f t="shared" ref="MR535" si="226">SUM(MR536:MR549)</f>
        <v>6814415.0700000003</v>
      </c>
      <c r="MS535" s="111" t="s">
        <v>206</v>
      </c>
      <c r="MT535" s="111" t="s">
        <v>206</v>
      </c>
      <c r="MU535" s="111" t="s">
        <v>206</v>
      </c>
      <c r="MV535" s="111" t="s">
        <v>206</v>
      </c>
      <c r="MW535" s="111" t="s">
        <v>206</v>
      </c>
      <c r="MX535" s="111" t="s">
        <v>206</v>
      </c>
      <c r="MY535" s="57">
        <f t="shared" ref="MY535" si="227">SUM(MY536:MY549)</f>
        <v>7738900.0300000003</v>
      </c>
      <c r="MZ535" s="57">
        <f t="shared" ref="MZ535" si="228">SUM(MZ536:MZ549)</f>
        <v>8245599.9699999997</v>
      </c>
      <c r="NA535" s="57">
        <f t="shared" ref="NA535" si="229">SUM(NA536:NA549)</f>
        <v>8245599.9699999997</v>
      </c>
      <c r="NB535" s="57">
        <f t="shared" ref="NB535" si="230">SUM(NB536:NB549)</f>
        <v>4312185.88</v>
      </c>
      <c r="NC535" s="57">
        <f t="shared" ref="NC535" si="231">SUM(NC536:NC549)</f>
        <v>4515843.03</v>
      </c>
      <c r="ND535" s="57">
        <f t="shared" ref="ND535" si="232">SUM(ND536:ND549)</f>
        <v>4515843.03</v>
      </c>
      <c r="NE535" s="57">
        <f>SUM(NE536:NE549)</f>
        <v>266</v>
      </c>
      <c r="NF535" s="57">
        <f t="shared" ref="NF535:NG535" si="233">SUM(NF536:NF549)</f>
        <v>266</v>
      </c>
      <c r="NG535" s="57">
        <f t="shared" si="233"/>
        <v>266</v>
      </c>
      <c r="NH535" s="57">
        <f t="shared" ref="NH535" si="234">SUM(NH536:NH549)</f>
        <v>12534636</v>
      </c>
      <c r="NI535" s="57">
        <f t="shared" ref="NI535" si="235">SUM(NI536:NI549)</f>
        <v>13043092</v>
      </c>
      <c r="NJ535" s="57">
        <f t="shared" ref="NJ535" si="236">SUM(NJ536:NJ549)</f>
        <v>13043092</v>
      </c>
      <c r="NK535" s="57">
        <f t="shared" ref="NK535" si="237">SUM(NK536:NK549)</f>
        <v>10883253.42</v>
      </c>
      <c r="NL535" s="57">
        <f t="shared" ref="NL535" si="238">SUM(NL536:NL549)</f>
        <v>11022161.42</v>
      </c>
      <c r="NM535" s="57">
        <f t="shared" ref="NM535" si="239">SUM(NM536:NM549)</f>
        <v>11022161.42</v>
      </c>
      <c r="NN535" s="111" t="s">
        <v>206</v>
      </c>
      <c r="NO535" s="111" t="s">
        <v>206</v>
      </c>
      <c r="NP535" s="111" t="s">
        <v>206</v>
      </c>
      <c r="NQ535" s="111" t="s">
        <v>206</v>
      </c>
      <c r="NR535" s="111" t="s">
        <v>206</v>
      </c>
      <c r="NS535" s="111" t="s">
        <v>206</v>
      </c>
      <c r="NT535" s="57">
        <f t="shared" ref="NT535" si="240">SUM(NT536:NT549)</f>
        <v>12534700.859999999</v>
      </c>
      <c r="NU535" s="57">
        <f t="shared" ref="NU535" si="241">SUM(NU536:NU549)</f>
        <v>13091299.140000001</v>
      </c>
      <c r="NV535" s="57">
        <f t="shared" ref="NV535" si="242">SUM(NV536:NV549)</f>
        <v>13091299.140000001</v>
      </c>
      <c r="NW535" s="57">
        <f t="shared" ref="NW535" si="243">SUM(NW536:NW549)</f>
        <v>5097224.34</v>
      </c>
      <c r="NX535" s="57">
        <f t="shared" ref="NX535" si="244">SUM(NX536:NX549)</f>
        <v>5327754.32</v>
      </c>
      <c r="NY535" s="57">
        <f t="shared" ref="NY535" si="245">SUM(NY536:NY549)</f>
        <v>5327754.32</v>
      </c>
      <c r="NZ535" s="57">
        <f>SUM(NZ536:NZ549)</f>
        <v>152</v>
      </c>
      <c r="OA535" s="57">
        <f t="shared" ref="OA535" si="246">SUM(OA536:OA549)</f>
        <v>152</v>
      </c>
      <c r="OB535" s="57">
        <f t="shared" ref="OB535" si="247">SUM(OB536:OB549)</f>
        <v>152</v>
      </c>
      <c r="OC535" s="57">
        <f t="shared" ref="OC535" si="248">SUM(OC536:OC549)</f>
        <v>7039880</v>
      </c>
      <c r="OD535" s="57">
        <f t="shared" ref="OD535" si="249">SUM(OD536:OD549)</f>
        <v>7325336</v>
      </c>
      <c r="OE535" s="57">
        <f t="shared" ref="OE535" si="250">SUM(OE536:OE549)</f>
        <v>7325336</v>
      </c>
      <c r="OF535" s="57">
        <f t="shared" ref="OF535" si="251">SUM(OF536:OF549)</f>
        <v>6093632.8799999999</v>
      </c>
      <c r="OG535" s="57">
        <f t="shared" ref="OG535" si="252">SUM(OG536:OG549)</f>
        <v>6170696.8799999999</v>
      </c>
      <c r="OH535" s="57">
        <f t="shared" ref="OH535" si="253">SUM(OH536:OH549)</f>
        <v>6170696.8799999999</v>
      </c>
      <c r="OI535" s="111" t="s">
        <v>206</v>
      </c>
      <c r="OJ535" s="111" t="s">
        <v>206</v>
      </c>
      <c r="OK535" s="111" t="s">
        <v>206</v>
      </c>
      <c r="OL535" s="111" t="s">
        <v>206</v>
      </c>
      <c r="OM535" s="111" t="s">
        <v>206</v>
      </c>
      <c r="ON535" s="111" t="s">
        <v>206</v>
      </c>
      <c r="OO535" s="57">
        <f t="shared" ref="OO535" si="254">SUM(OO536:OO549)</f>
        <v>7039899.7599999998</v>
      </c>
      <c r="OP535" s="57">
        <f t="shared" ref="OP535" si="255">SUM(OP536:OP549)</f>
        <v>7325299.5199999996</v>
      </c>
      <c r="OQ535" s="57">
        <f t="shared" ref="OQ535" si="256">SUM(OQ536:OQ549)</f>
        <v>7325299.5199999996</v>
      </c>
      <c r="OR535" s="57">
        <f t="shared" ref="OR535" si="257">SUM(OR536:OR549)</f>
        <v>3696018.32</v>
      </c>
      <c r="OS535" s="57">
        <f t="shared" ref="OS535" si="258">SUM(OS536:OS549)</f>
        <v>3868357.44</v>
      </c>
      <c r="OT535" s="57">
        <f t="shared" ref="OT535" si="259">SUM(OT536:OT549)</f>
        <v>3868357.44</v>
      </c>
      <c r="OU535" s="57">
        <f>SUM(OU536:OU549)</f>
        <v>90</v>
      </c>
      <c r="OV535" s="57">
        <f t="shared" ref="OV535" si="260">SUM(OV536:OV549)</f>
        <v>90</v>
      </c>
      <c r="OW535" s="57">
        <f t="shared" ref="OW535" si="261">SUM(OW536:OW549)</f>
        <v>90</v>
      </c>
      <c r="OX535" s="57">
        <f t="shared" ref="OX535" si="262">SUM(OX536:OX549)</f>
        <v>10518120</v>
      </c>
      <c r="OY535" s="57">
        <f t="shared" ref="OY535" si="263">SUM(OY536:OY549)</f>
        <v>10947510</v>
      </c>
      <c r="OZ535" s="57">
        <f t="shared" ref="OZ535" si="264">SUM(OZ536:OZ549)</f>
        <v>10947510</v>
      </c>
      <c r="PA535" s="57">
        <f t="shared" ref="PA535" si="265">SUM(PA536:PA549)</f>
        <v>6311853.9000000004</v>
      </c>
      <c r="PB535" s="57">
        <f t="shared" ref="PB535" si="266">SUM(PB536:PB549)</f>
        <v>6407433.9000000004</v>
      </c>
      <c r="PC535" s="57">
        <f t="shared" ref="PC535" si="267">SUM(PC536:PC549)</f>
        <v>6407433.9000000004</v>
      </c>
      <c r="PD535" s="111" t="s">
        <v>206</v>
      </c>
      <c r="PE535" s="111" t="s">
        <v>206</v>
      </c>
      <c r="PF535" s="111" t="s">
        <v>206</v>
      </c>
      <c r="PG535" s="111" t="s">
        <v>206</v>
      </c>
      <c r="PH535" s="111" t="s">
        <v>206</v>
      </c>
      <c r="PI535" s="111" t="s">
        <v>206</v>
      </c>
      <c r="PJ535" s="57">
        <f t="shared" ref="PJ535" si="268">SUM(PJ536:PJ549)</f>
        <v>10518100.199999999</v>
      </c>
      <c r="PK535" s="57">
        <f t="shared" ref="PK535" si="269">SUM(PK536:PK549)</f>
        <v>10947500.1</v>
      </c>
      <c r="PL535" s="57">
        <f t="shared" ref="PL535" si="270">SUM(PL536:PL549)</f>
        <v>10947500.1</v>
      </c>
      <c r="PM535" s="57">
        <f t="shared" ref="PM535" si="271">SUM(PM536:PM549)</f>
        <v>3265979.4</v>
      </c>
      <c r="PN535" s="57">
        <f t="shared" ref="PN535" si="272">SUM(PN536:PN549)</f>
        <v>3422867.4</v>
      </c>
      <c r="PO535" s="57">
        <f t="shared" ref="PO535" si="273">SUM(PO536:PO549)</f>
        <v>3422867.4</v>
      </c>
      <c r="PP535" s="57">
        <f>SUM(PP536:PP549)</f>
        <v>195</v>
      </c>
      <c r="PQ535" s="57">
        <f t="shared" ref="PQ535" si="274">SUM(PQ536:PQ549)</f>
        <v>195</v>
      </c>
      <c r="PR535" s="57">
        <f t="shared" ref="PR535" si="275">SUM(PR536:PR549)</f>
        <v>195</v>
      </c>
      <c r="PS535" s="57">
        <f t="shared" ref="PS535" si="276">SUM(PS536:PS549)</f>
        <v>9347375</v>
      </c>
      <c r="PT535" s="57">
        <f t="shared" ref="PT535" si="277">SUM(PT536:PT549)</f>
        <v>9726685</v>
      </c>
      <c r="PU535" s="57">
        <f t="shared" ref="PU535" si="278">SUM(PU536:PU549)</f>
        <v>9726685</v>
      </c>
      <c r="PV535" s="57">
        <f t="shared" ref="PV535" si="279">SUM(PV536:PV549)</f>
        <v>8140130.5499999998</v>
      </c>
      <c r="PW535" s="57">
        <f t="shared" ref="PW535" si="280">SUM(PW536:PW549)</f>
        <v>8244945.5499999998</v>
      </c>
      <c r="PX535" s="57">
        <f t="shared" ref="PX535" si="281">SUM(PX536:PX549)</f>
        <v>8244945.5499999998</v>
      </c>
      <c r="PY535" s="111" t="s">
        <v>206</v>
      </c>
      <c r="PZ535" s="111" t="s">
        <v>206</v>
      </c>
      <c r="QA535" s="111" t="s">
        <v>206</v>
      </c>
      <c r="QB535" s="111" t="s">
        <v>206</v>
      </c>
      <c r="QC535" s="111" t="s">
        <v>206</v>
      </c>
      <c r="QD535" s="111" t="s">
        <v>206</v>
      </c>
      <c r="QE535" s="57">
        <f t="shared" ref="QE535" si="282">SUM(QE536:QE549)</f>
        <v>9347399.4000000004</v>
      </c>
      <c r="QF535" s="57">
        <f t="shared" ref="QF535" si="283">SUM(QF536:QF549)</f>
        <v>9726699.1500000004</v>
      </c>
      <c r="QG535" s="57">
        <f t="shared" ref="QG535" si="284">SUM(QG536:QG549)</f>
        <v>9726699.1500000004</v>
      </c>
      <c r="QH535" s="57">
        <f t="shared" ref="QH535" si="285">SUM(QH536:QH549)</f>
        <v>4780541.5</v>
      </c>
      <c r="QI535" s="57">
        <f t="shared" ref="QI535" si="286">SUM(QI536:QI549)</f>
        <v>5005132.45</v>
      </c>
      <c r="QJ535" s="57">
        <f t="shared" ref="QJ535" si="287">SUM(QJ536:QJ549)</f>
        <v>5005132.45</v>
      </c>
      <c r="QK535" s="57">
        <f>SUM(QK536:QK549)</f>
        <v>274</v>
      </c>
      <c r="QL535" s="57">
        <f t="shared" ref="QL535:QM535" si="288">SUM(QL536:QL549)</f>
        <v>274</v>
      </c>
      <c r="QM535" s="57">
        <f t="shared" si="288"/>
        <v>274</v>
      </c>
      <c r="QN535" s="57">
        <f t="shared" ref="QN535" si="289">SUM(QN536:QN549)</f>
        <v>12886199</v>
      </c>
      <c r="QO535" s="57">
        <f t="shared" ref="QO535" si="290">SUM(QO536:QO549)</f>
        <v>13408893</v>
      </c>
      <c r="QP535" s="57">
        <f t="shared" ref="QP535" si="291">SUM(QP536:QP549)</f>
        <v>13408893</v>
      </c>
      <c r="QQ535" s="57">
        <f t="shared" ref="QQ535" si="292">SUM(QQ536:QQ549)</f>
        <v>11184612.48</v>
      </c>
      <c r="QR535" s="57">
        <f t="shared" ref="QR535" si="293">SUM(QR536:QR549)</f>
        <v>11327219.48</v>
      </c>
      <c r="QS535" s="57">
        <f t="shared" ref="QS535" si="294">SUM(QS536:QS549)</f>
        <v>11327219.48</v>
      </c>
      <c r="QT535" s="111" t="s">
        <v>206</v>
      </c>
      <c r="QU535" s="111" t="s">
        <v>206</v>
      </c>
      <c r="QV535" s="111" t="s">
        <v>206</v>
      </c>
      <c r="QW535" s="111" t="s">
        <v>206</v>
      </c>
      <c r="QX535" s="111" t="s">
        <v>206</v>
      </c>
      <c r="QY535" s="111" t="s">
        <v>206</v>
      </c>
      <c r="QZ535" s="57">
        <f t="shared" ref="QZ535" si="295">SUM(QZ536:QZ549)</f>
        <v>12886299.189999999</v>
      </c>
      <c r="RA535" s="57">
        <f t="shared" ref="RA535" si="296">SUM(RA536:RA549)</f>
        <v>13457099.699999999</v>
      </c>
      <c r="RB535" s="57">
        <f t="shared" ref="RB535" si="297">SUM(RB536:RB549)</f>
        <v>13457099.699999999</v>
      </c>
      <c r="RC535" s="57">
        <f t="shared" ref="RC535" si="298">SUM(RC536:RC549)</f>
        <v>5860757.1699999999</v>
      </c>
      <c r="RD535" s="57">
        <f t="shared" ref="RD535" si="299">SUM(RD536:RD549)</f>
        <v>6123115.3499999996</v>
      </c>
      <c r="RE535" s="57">
        <f t="shared" ref="RE535" si="300">SUM(RE536:RE549)</f>
        <v>6123115.3499999996</v>
      </c>
      <c r="RF535" s="57">
        <f>SUM(RF536:RF549)</f>
        <v>417</v>
      </c>
      <c r="RG535" s="57">
        <f t="shared" ref="RG535:RH535" si="301">SUM(RG536:RG549)</f>
        <v>417</v>
      </c>
      <c r="RH535" s="57">
        <f t="shared" si="301"/>
        <v>417</v>
      </c>
      <c r="RI535" s="57">
        <f t="shared" ref="RI535" si="302">SUM(RI536:RI549)</f>
        <v>19648262</v>
      </c>
      <c r="RJ535" s="57">
        <f t="shared" ref="RJ535" si="303">SUM(RJ536:RJ549)</f>
        <v>20445274</v>
      </c>
      <c r="RK535" s="57">
        <f t="shared" ref="RK535" si="304">SUM(RK536:RK549)</f>
        <v>20445274</v>
      </c>
      <c r="RL535" s="57">
        <f t="shared" ref="RL535" si="305">SUM(RL536:RL549)</f>
        <v>17059400.190000001</v>
      </c>
      <c r="RM535" s="57">
        <f t="shared" ref="RM535" si="306">SUM(RM536:RM549)</f>
        <v>17277126.190000001</v>
      </c>
      <c r="RN535" s="57">
        <f t="shared" ref="RN535" si="307">SUM(RN536:RN549)</f>
        <v>17277126.190000001</v>
      </c>
      <c r="RO535" s="111" t="s">
        <v>206</v>
      </c>
      <c r="RP535" s="111" t="s">
        <v>206</v>
      </c>
      <c r="RQ535" s="111" t="s">
        <v>206</v>
      </c>
      <c r="RR535" s="111" t="s">
        <v>206</v>
      </c>
      <c r="RS535" s="111" t="s">
        <v>206</v>
      </c>
      <c r="RT535" s="111" t="s">
        <v>206</v>
      </c>
      <c r="RU535" s="57">
        <f t="shared" ref="RU535" si="308">SUM(RU536:RU549)</f>
        <v>19648300.059999999</v>
      </c>
      <c r="RV535" s="57">
        <f t="shared" ref="RV535" si="309">SUM(RV536:RV549)</f>
        <v>20782597.949999999</v>
      </c>
      <c r="RW535" s="57">
        <f t="shared" ref="RW535" si="310">SUM(RW536:RW549)</f>
        <v>20782597.949999999</v>
      </c>
      <c r="RX535" s="57">
        <f t="shared" ref="RX535" si="311">SUM(RX536:RX549)</f>
        <v>6519681.2300000004</v>
      </c>
      <c r="RY535" s="57">
        <f t="shared" ref="RY535" si="312">SUM(RY536:RY549)</f>
        <v>6804418.75</v>
      </c>
      <c r="RZ535" s="57">
        <f t="shared" ref="RZ535" si="313">SUM(RZ536:RZ549)</f>
        <v>6804418.75</v>
      </c>
      <c r="SA535" s="57">
        <f>SUM(SA536:SA549)</f>
        <v>170</v>
      </c>
      <c r="SB535" s="57">
        <f t="shared" ref="SB535:SC535" si="314">SUM(SB536:SB549)</f>
        <v>170</v>
      </c>
      <c r="SC535" s="57">
        <f t="shared" si="314"/>
        <v>170</v>
      </c>
      <c r="SD535" s="57">
        <f t="shared" ref="SD535" si="315">SUM(SD536:SD549)</f>
        <v>15555207</v>
      </c>
      <c r="SE535" s="57">
        <f t="shared" ref="SE535" si="316">SUM(SE536:SE549)</f>
        <v>16189196</v>
      </c>
      <c r="SF535" s="57">
        <f t="shared" ref="SF535" si="317">SUM(SF536:SF549)</f>
        <v>16189196</v>
      </c>
      <c r="SG535" s="57">
        <f t="shared" ref="SG535" si="318">SUM(SG536:SG549)</f>
        <v>8877426.9100000001</v>
      </c>
      <c r="SH535" s="57">
        <f t="shared" ref="SH535" si="319">SUM(SH536:SH549)</f>
        <v>9001701.9100000001</v>
      </c>
      <c r="SI535" s="57">
        <f t="shared" ref="SI535" si="320">SUM(SI536:SI549)</f>
        <v>9001701.9100000001</v>
      </c>
      <c r="SJ535" s="111" t="s">
        <v>206</v>
      </c>
      <c r="SK535" s="111" t="s">
        <v>206</v>
      </c>
      <c r="SL535" s="111" t="s">
        <v>206</v>
      </c>
      <c r="SM535" s="111" t="s">
        <v>206</v>
      </c>
      <c r="SN535" s="111" t="s">
        <v>206</v>
      </c>
      <c r="SO535" s="111" t="s">
        <v>206</v>
      </c>
      <c r="SP535" s="57">
        <f t="shared" ref="SP535" si="321">SUM(SP536:SP549)</f>
        <v>15555200.15</v>
      </c>
      <c r="SQ535" s="57">
        <f t="shared" ref="SQ535" si="322">SUM(SQ536:SQ549)</f>
        <v>16237400.57</v>
      </c>
      <c r="SR535" s="57">
        <f t="shared" ref="SR535" si="323">SUM(SR536:SR549)</f>
        <v>16237400.57</v>
      </c>
      <c r="SS535" s="57">
        <f t="shared" ref="SS535" si="324">SUM(SS536:SS549)</f>
        <v>4591527.5999999996</v>
      </c>
      <c r="ST535" s="57">
        <f t="shared" ref="ST535" si="325">SUM(ST536:ST549)</f>
        <v>4799051.8899999997</v>
      </c>
      <c r="SU535" s="57">
        <f t="shared" ref="SU535" si="326">SUM(SU536:SU549)</f>
        <v>4799051.8899999997</v>
      </c>
      <c r="SV535" s="57">
        <f>SUM(SV536:SV549)</f>
        <v>118</v>
      </c>
      <c r="SW535" s="57">
        <f t="shared" ref="SW535:SX535" si="327">SUM(SW536:SW549)</f>
        <v>118</v>
      </c>
      <c r="SX535" s="57">
        <f t="shared" si="327"/>
        <v>118</v>
      </c>
      <c r="SY535" s="57">
        <f t="shared" ref="SY535" si="328">SUM(SY536:SY549)</f>
        <v>5635783</v>
      </c>
      <c r="SZ535" s="57">
        <f t="shared" ref="SZ535" si="329">SUM(SZ536:SZ549)</f>
        <v>5864461</v>
      </c>
      <c r="TA535" s="57">
        <f t="shared" ref="TA535" si="330">SUM(TA536:TA549)</f>
        <v>5864461</v>
      </c>
      <c r="TB535" s="57">
        <f t="shared" ref="TB535" si="331">SUM(TB536:TB549)</f>
        <v>4904809.5599999996</v>
      </c>
      <c r="TC535" s="57">
        <f t="shared" ref="TC535" si="332">SUM(TC536:TC549)</f>
        <v>4967848.5599999996</v>
      </c>
      <c r="TD535" s="57">
        <f t="shared" ref="TD535" si="333">SUM(TD536:TD549)</f>
        <v>4967848.5599999996</v>
      </c>
      <c r="TE535" s="111" t="s">
        <v>206</v>
      </c>
      <c r="TF535" s="111" t="s">
        <v>206</v>
      </c>
      <c r="TG535" s="111" t="s">
        <v>206</v>
      </c>
      <c r="TH535" s="111" t="s">
        <v>206</v>
      </c>
      <c r="TI535" s="111" t="s">
        <v>206</v>
      </c>
      <c r="TJ535" s="111" t="s">
        <v>206</v>
      </c>
      <c r="TK535" s="57">
        <f t="shared" ref="TK535" si="334">SUM(TK536:TK549)</f>
        <v>5635800.0599999996</v>
      </c>
      <c r="TL535" s="57">
        <f t="shared" ref="TL535" si="335">SUM(TL536:TL549)</f>
        <v>5912700.0700000003</v>
      </c>
      <c r="TM535" s="57">
        <f t="shared" ref="TM535" si="336">SUM(TM536:TM549)</f>
        <v>5912700.0700000003</v>
      </c>
      <c r="TN535" s="57">
        <f t="shared" ref="TN535" si="337">SUM(TN536:TN549)</f>
        <v>2355425.38</v>
      </c>
      <c r="TO535" s="57">
        <f t="shared" ref="TO535" si="338">SUM(TO536:TO549)</f>
        <v>2465647.7999999998</v>
      </c>
      <c r="TP535" s="57">
        <f t="shared" ref="TP535" si="339">SUM(TP536:TP549)</f>
        <v>2465647.7999999998</v>
      </c>
      <c r="TQ535" s="57">
        <f>SUM(TQ536:TQ549)</f>
        <v>311</v>
      </c>
      <c r="TR535" s="57">
        <f t="shared" ref="TR535:TS535" si="340">SUM(TR536:TR549)</f>
        <v>311</v>
      </c>
      <c r="TS535" s="57">
        <f t="shared" si="340"/>
        <v>311</v>
      </c>
      <c r="TT535" s="57">
        <f t="shared" ref="TT535" si="341">SUM(TT536:TT549)</f>
        <v>14745191</v>
      </c>
      <c r="TU535" s="57">
        <f t="shared" ref="TU535" si="342">SUM(TU536:TU549)</f>
        <v>15343397</v>
      </c>
      <c r="TV535" s="57">
        <f t="shared" ref="TV535" si="343">SUM(TV536:TV549)</f>
        <v>15343397</v>
      </c>
      <c r="TW535" s="57">
        <f t="shared" ref="TW535" si="344">SUM(TW536:TW549)</f>
        <v>12816345.869999999</v>
      </c>
      <c r="TX535" s="57">
        <f t="shared" ref="TX535" si="345">SUM(TX536:TX549)</f>
        <v>12980448.869999999</v>
      </c>
      <c r="TY535" s="57">
        <f t="shared" ref="TY535" si="346">SUM(TY536:TY549)</f>
        <v>12980448.869999999</v>
      </c>
      <c r="TZ535" s="111" t="s">
        <v>206</v>
      </c>
      <c r="UA535" s="111" t="s">
        <v>206</v>
      </c>
      <c r="UB535" s="111" t="s">
        <v>206</v>
      </c>
      <c r="UC535" s="111" t="s">
        <v>206</v>
      </c>
      <c r="UD535" s="111" t="s">
        <v>206</v>
      </c>
      <c r="UE535" s="111" t="s">
        <v>206</v>
      </c>
      <c r="UF535" s="57">
        <f t="shared" ref="UF535" si="347">SUM(UF536:UF549)</f>
        <v>11211187.25</v>
      </c>
      <c r="UG535" s="57">
        <f t="shared" ref="UG535" si="348">SUM(UG536:UG549)</f>
        <v>15632601.34</v>
      </c>
      <c r="UH535" s="57">
        <f t="shared" ref="UH535" si="349">SUM(UH536:UH549)</f>
        <v>15632601.34</v>
      </c>
      <c r="UI535" s="57">
        <f t="shared" ref="UI535" si="350">SUM(UI536:UI549)</f>
        <v>5310317.78</v>
      </c>
      <c r="UJ535" s="57">
        <f t="shared" ref="UJ535" si="351">SUM(UJ536:UJ549)</f>
        <v>7386940.9500000002</v>
      </c>
      <c r="UK535" s="57">
        <f t="shared" ref="UK535" si="352">SUM(UK536:UK549)</f>
        <v>7386940.9500000002</v>
      </c>
      <c r="UL535" s="57">
        <f>SUM(UL536:UL549)</f>
        <v>331</v>
      </c>
      <c r="UM535" s="57">
        <f t="shared" ref="UM535:UN535" si="353">SUM(UM536:UM549)</f>
        <v>331</v>
      </c>
      <c r="UN535" s="57">
        <f t="shared" si="353"/>
        <v>331</v>
      </c>
      <c r="UO535" s="57">
        <f t="shared" ref="UO535" si="354">SUM(UO536:UO549)</f>
        <v>18190731</v>
      </c>
      <c r="UP535" s="57">
        <f t="shared" ref="UP535" si="355">SUM(UP536:UP549)</f>
        <v>18929865</v>
      </c>
      <c r="UQ535" s="57">
        <f t="shared" ref="UQ535" si="356">SUM(UQ536:UQ549)</f>
        <v>18929865</v>
      </c>
      <c r="UR535" s="57">
        <f t="shared" ref="UR535" si="357">SUM(UR536:UR549)</f>
        <v>14661751.73</v>
      </c>
      <c r="US535" s="57">
        <f t="shared" ref="US535" si="358">SUM(US536:US549)</f>
        <v>14855263.73</v>
      </c>
      <c r="UT535" s="57">
        <f t="shared" ref="UT535" si="359">SUM(UT536:UT549)</f>
        <v>14855263.73</v>
      </c>
      <c r="UU535" s="111" t="s">
        <v>206</v>
      </c>
      <c r="UV535" s="111" t="s">
        <v>206</v>
      </c>
      <c r="UW535" s="111" t="s">
        <v>206</v>
      </c>
      <c r="UX535" s="111" t="s">
        <v>206</v>
      </c>
      <c r="UY535" s="111" t="s">
        <v>206</v>
      </c>
      <c r="UZ535" s="111" t="s">
        <v>206</v>
      </c>
      <c r="VA535" s="57">
        <f t="shared" ref="VA535" si="360">SUM(VA536:VA549)</f>
        <v>18190800.649999999</v>
      </c>
      <c r="VB535" s="57">
        <f t="shared" ref="VB535" si="361">SUM(VB536:VB549)</f>
        <v>19074600.129999999</v>
      </c>
      <c r="VC535" s="57">
        <f t="shared" ref="VC535" si="362">SUM(VC536:VC549)</f>
        <v>19074600.129999999</v>
      </c>
      <c r="VD535" s="57">
        <f t="shared" ref="VD535" si="363">SUM(VD536:VD549)</f>
        <v>7416932.0300000003</v>
      </c>
      <c r="VE535" s="57">
        <f t="shared" ref="VE535" si="364">SUM(VE536:VE549)</f>
        <v>7733025.2699999996</v>
      </c>
      <c r="VF535" s="57">
        <f t="shared" ref="VF535" si="365">SUM(VF536:VF549)</f>
        <v>7733025.2699999996</v>
      </c>
      <c r="VG535" s="57">
        <f>SUM(VG536:VG549)</f>
        <v>0</v>
      </c>
      <c r="VH535" s="57">
        <f t="shared" ref="VH535" si="366">SUM(VH536:VH549)</f>
        <v>0</v>
      </c>
      <c r="VI535" s="57">
        <f t="shared" ref="VI535" si="367">SUM(VI536:VI549)</f>
        <v>0</v>
      </c>
      <c r="VJ535" s="57">
        <f t="shared" ref="VJ535" si="368">SUM(VJ536:VJ549)</f>
        <v>0</v>
      </c>
      <c r="VK535" s="57">
        <f t="shared" ref="VK535" si="369">SUM(VK536:VK549)</f>
        <v>0</v>
      </c>
      <c r="VL535" s="57">
        <f t="shared" ref="VL535" si="370">SUM(VL536:VL549)</f>
        <v>0</v>
      </c>
      <c r="VM535" s="57">
        <f t="shared" ref="VM535" si="371">SUM(VM536:VM549)</f>
        <v>0</v>
      </c>
      <c r="VN535" s="57">
        <f t="shared" ref="VN535" si="372">SUM(VN536:VN549)</f>
        <v>0</v>
      </c>
      <c r="VO535" s="57">
        <f t="shared" ref="VO535" si="373">SUM(VO536:VO549)</f>
        <v>0</v>
      </c>
      <c r="VP535" s="111" t="s">
        <v>206</v>
      </c>
      <c r="VQ535" s="111" t="s">
        <v>206</v>
      </c>
      <c r="VR535" s="111" t="s">
        <v>206</v>
      </c>
      <c r="VS535" s="111" t="s">
        <v>206</v>
      </c>
      <c r="VT535" s="111" t="s">
        <v>206</v>
      </c>
      <c r="VU535" s="111" t="s">
        <v>206</v>
      </c>
      <c r="VV535" s="57">
        <f t="shared" ref="VV535" si="374">SUM(VV536:VV549)</f>
        <v>0</v>
      </c>
      <c r="VW535" s="57">
        <f t="shared" ref="VW535" si="375">SUM(VW536:VW549)</f>
        <v>0</v>
      </c>
      <c r="VX535" s="57">
        <f t="shared" ref="VX535" si="376">SUM(VX536:VX549)</f>
        <v>0</v>
      </c>
      <c r="VY535" s="57">
        <f t="shared" ref="VY535" si="377">SUM(VY536:VY549)</f>
        <v>0</v>
      </c>
      <c r="VZ535" s="57">
        <f t="shared" ref="VZ535" si="378">SUM(VZ536:VZ549)</f>
        <v>0</v>
      </c>
      <c r="WA535" s="57">
        <f t="shared" ref="WA535" si="379">SUM(WA536:WA549)</f>
        <v>0</v>
      </c>
      <c r="WB535" s="57">
        <f>SUM(WB536:WB549)</f>
        <v>181</v>
      </c>
      <c r="WC535" s="57">
        <f t="shared" ref="WC535" si="380">SUM(WC536:WC549)</f>
        <v>181</v>
      </c>
      <c r="WD535" s="57">
        <f t="shared" ref="WD535" si="381">SUM(WD536:WD549)</f>
        <v>181</v>
      </c>
      <c r="WE535" s="57">
        <f t="shared" ref="WE535" si="382">SUM(WE536:WE549)</f>
        <v>8806388</v>
      </c>
      <c r="WF535" s="57">
        <f t="shared" ref="WF535" si="383">SUM(WF536:WF549)</f>
        <v>9163860</v>
      </c>
      <c r="WG535" s="57">
        <f t="shared" ref="WG535" si="384">SUM(WG536:WG549)</f>
        <v>9163860</v>
      </c>
      <c r="WH535" s="57">
        <f t="shared" ref="WH535" si="385">SUM(WH536:WH549)</f>
        <v>7688572.8300000001</v>
      </c>
      <c r="WI535" s="57">
        <f t="shared" ref="WI535" si="386">SUM(WI536:WI549)</f>
        <v>7788312.8300000001</v>
      </c>
      <c r="WJ535" s="57">
        <f t="shared" ref="WJ535" si="387">SUM(WJ536:WJ549)</f>
        <v>7788312.8300000001</v>
      </c>
      <c r="WK535" s="111" t="s">
        <v>206</v>
      </c>
      <c r="WL535" s="111" t="s">
        <v>206</v>
      </c>
      <c r="WM535" s="111" t="s">
        <v>206</v>
      </c>
      <c r="WN535" s="111" t="s">
        <v>206</v>
      </c>
      <c r="WO535" s="111" t="s">
        <v>206</v>
      </c>
      <c r="WP535" s="111" t="s">
        <v>206</v>
      </c>
      <c r="WQ535" s="57">
        <f t="shared" ref="WQ535" si="388">SUM(WQ536:WQ549)</f>
        <v>8806399.5299999993</v>
      </c>
      <c r="WR535" s="57">
        <f t="shared" ref="WR535" si="389">SUM(WR536:WR549)</f>
        <v>9163900.0199999996</v>
      </c>
      <c r="WS535" s="57">
        <f t="shared" ref="WS535" si="390">SUM(WS536:WS549)</f>
        <v>9163900.0199999996</v>
      </c>
      <c r="WT535" s="57">
        <f t="shared" ref="WT535" si="391">SUM(WT536:WT549)</f>
        <v>2907445.76</v>
      </c>
      <c r="WU535" s="57">
        <f t="shared" ref="WU535" si="392">SUM(WU536:WU549)</f>
        <v>3046556.72</v>
      </c>
      <c r="WV535" s="57">
        <f t="shared" ref="WV535" si="393">SUM(WV536:WV549)</f>
        <v>3046556.72</v>
      </c>
      <c r="WW535" s="57">
        <f>SUM(WW536:WW549)</f>
        <v>350</v>
      </c>
      <c r="WX535" s="57">
        <f t="shared" ref="WX535:WY535" si="394">SUM(WX536:WX549)</f>
        <v>350</v>
      </c>
      <c r="WY535" s="57">
        <f t="shared" si="394"/>
        <v>350</v>
      </c>
      <c r="WZ535" s="57">
        <f t="shared" ref="WZ535" si="395">SUM(WZ536:WZ549)</f>
        <v>18611195</v>
      </c>
      <c r="XA535" s="57">
        <f t="shared" ref="XA535" si="396">SUM(XA536:XA549)</f>
        <v>19367075</v>
      </c>
      <c r="XB535" s="57">
        <f t="shared" ref="XB535" si="397">SUM(XB536:XB549)</f>
        <v>19367075</v>
      </c>
      <c r="XC535" s="57">
        <f t="shared" ref="XC535" si="398">SUM(XC536:XC549)</f>
        <v>15223029</v>
      </c>
      <c r="XD535" s="57">
        <f t="shared" ref="XD535" si="399">SUM(XD536:XD549)</f>
        <v>15422484</v>
      </c>
      <c r="XE535" s="57">
        <f t="shared" ref="XE535" si="400">SUM(XE536:XE549)</f>
        <v>15422484</v>
      </c>
      <c r="XF535" s="111" t="s">
        <v>206</v>
      </c>
      <c r="XG535" s="111" t="s">
        <v>206</v>
      </c>
      <c r="XH535" s="111" t="s">
        <v>206</v>
      </c>
      <c r="XI535" s="111" t="s">
        <v>206</v>
      </c>
      <c r="XJ535" s="111" t="s">
        <v>206</v>
      </c>
      <c r="XK535" s="111" t="s">
        <v>206</v>
      </c>
      <c r="XL535" s="57">
        <f t="shared" ref="XL535" si="401">SUM(XL536:XL549)</f>
        <v>18611098.850000001</v>
      </c>
      <c r="XM535" s="57">
        <f t="shared" ref="XM535" si="402">SUM(XM536:XM549)</f>
        <v>19415299.25</v>
      </c>
      <c r="XN535" s="57">
        <f t="shared" ref="XN535" si="403">SUM(XN536:XN549)</f>
        <v>19415299.25</v>
      </c>
      <c r="XO535" s="57">
        <f t="shared" ref="XO535" si="404">SUM(XO536:XO549)</f>
        <v>6106680.25</v>
      </c>
      <c r="XP535" s="57">
        <f t="shared" ref="XP535" si="405">SUM(XP536:XP549)</f>
        <v>6377291.5499999998</v>
      </c>
      <c r="XQ535" s="57">
        <f t="shared" ref="XQ535" si="406">SUM(XQ536:XQ549)</f>
        <v>6377291.5499999998</v>
      </c>
      <c r="XR535" s="57">
        <f>SUM(XR536:XR549)</f>
        <v>287</v>
      </c>
      <c r="XS535" s="57">
        <f t="shared" ref="XS535:XT535" si="407">SUM(XS536:XS549)</f>
        <v>287</v>
      </c>
      <c r="XT535" s="57">
        <f t="shared" si="407"/>
        <v>287</v>
      </c>
      <c r="XU535" s="57">
        <f t="shared" ref="XU535" si="408">SUM(XU536:XU549)</f>
        <v>14900453</v>
      </c>
      <c r="XV535" s="57">
        <f t="shared" ref="XV535" si="409">SUM(XV536:XV549)</f>
        <v>15505628</v>
      </c>
      <c r="XW535" s="57">
        <f t="shared" ref="XW535" si="410">SUM(XW536:XW549)</f>
        <v>15505628</v>
      </c>
      <c r="XX535" s="57">
        <f t="shared" ref="XX535" si="411">SUM(XX536:XX549)</f>
        <v>12517766.67</v>
      </c>
      <c r="XY535" s="57">
        <f t="shared" ref="XY535" si="412">SUM(XY536:XY549)</f>
        <v>12681953.67</v>
      </c>
      <c r="XZ535" s="57">
        <f t="shared" ref="XZ535" si="413">SUM(XZ536:XZ549)</f>
        <v>12681953.67</v>
      </c>
      <c r="YA535" s="111" t="s">
        <v>206</v>
      </c>
      <c r="YB535" s="111" t="s">
        <v>206</v>
      </c>
      <c r="YC535" s="111" t="s">
        <v>206</v>
      </c>
      <c r="YD535" s="111" t="s">
        <v>206</v>
      </c>
      <c r="YE535" s="111" t="s">
        <v>206</v>
      </c>
      <c r="YF535" s="111" t="s">
        <v>206</v>
      </c>
      <c r="YG535" s="57">
        <f t="shared" ref="YG535" si="414">SUM(YG536:YG549)</f>
        <v>14900400.57</v>
      </c>
      <c r="YH535" s="57">
        <f t="shared" ref="YH535" si="415">SUM(YH536:YH549)</f>
        <v>16035700.630000001</v>
      </c>
      <c r="YI535" s="57">
        <f t="shared" ref="YI535" si="416">SUM(YI536:YI549)</f>
        <v>16035700.630000001</v>
      </c>
      <c r="YJ535" s="57">
        <f t="shared" ref="YJ535" si="417">SUM(YJ536:YJ549)</f>
        <v>4965505.26</v>
      </c>
      <c r="YK535" s="57">
        <f t="shared" ref="YK535" si="418">SUM(YK536:YK549)</f>
        <v>5187951.17</v>
      </c>
      <c r="YL535" s="57">
        <f t="shared" ref="YL535" si="419">SUM(YL536:YL549)</f>
        <v>5187951.17</v>
      </c>
      <c r="YM535" s="57">
        <f>SUM(YM536:YM549)</f>
        <v>222</v>
      </c>
      <c r="YN535" s="57">
        <f t="shared" ref="YN535:YO535" si="420">SUM(YN536:YN549)</f>
        <v>222</v>
      </c>
      <c r="YO535" s="57">
        <f t="shared" si="420"/>
        <v>222</v>
      </c>
      <c r="YP535" s="57">
        <f t="shared" ref="YP535" si="421">SUM(YP536:YP549)</f>
        <v>10452543</v>
      </c>
      <c r="YQ535" s="57">
        <f t="shared" ref="YQ535" si="422">SUM(YQ536:YQ549)</f>
        <v>10876533</v>
      </c>
      <c r="YR535" s="57">
        <f t="shared" ref="YR535" si="423">SUM(YR536:YR549)</f>
        <v>10876533</v>
      </c>
      <c r="YS535" s="57">
        <f t="shared" ref="YS535" si="424">SUM(YS536:YS549)</f>
        <v>9074137.3200000003</v>
      </c>
      <c r="YT535" s="57">
        <f t="shared" ref="YT535" si="425">SUM(YT536:YT549)</f>
        <v>9189904.3200000003</v>
      </c>
      <c r="YU535" s="57">
        <f t="shared" ref="YU535" si="426">SUM(YU536:YU549)</f>
        <v>9189904.3200000003</v>
      </c>
      <c r="YV535" s="111" t="s">
        <v>206</v>
      </c>
      <c r="YW535" s="111" t="s">
        <v>206</v>
      </c>
      <c r="YX535" s="111" t="s">
        <v>206</v>
      </c>
      <c r="YY535" s="111" t="s">
        <v>206</v>
      </c>
      <c r="YZ535" s="111" t="s">
        <v>206</v>
      </c>
      <c r="ZA535" s="111" t="s">
        <v>206</v>
      </c>
      <c r="ZB535" s="57">
        <f t="shared" ref="ZB535" si="427">SUM(ZB536:ZB549)</f>
        <v>10452500.01</v>
      </c>
      <c r="ZC535" s="57">
        <f t="shared" ref="ZC535" si="428">SUM(ZC536:ZC549)</f>
        <v>11262099.119999999</v>
      </c>
      <c r="ZD535" s="57">
        <f t="shared" ref="ZD535" si="429">SUM(ZD536:ZD549)</f>
        <v>11262099.119999999</v>
      </c>
      <c r="ZE535" s="57">
        <f t="shared" ref="ZE535" si="430">SUM(ZE536:ZE549)</f>
        <v>3985603.14</v>
      </c>
      <c r="ZF535" s="57">
        <f t="shared" ref="ZF535" si="431">SUM(ZF536:ZF549)</f>
        <v>4167275.43</v>
      </c>
      <c r="ZG535" s="57">
        <f t="shared" ref="ZG535" si="432">SUM(ZG536:ZG549)</f>
        <v>4167275.43</v>
      </c>
      <c r="ZH535" s="57">
        <f>SUM(ZH536:ZH549)</f>
        <v>149</v>
      </c>
      <c r="ZI535" s="57">
        <f t="shared" ref="ZI535:ZJ535" si="433">SUM(ZI536:ZI549)</f>
        <v>149</v>
      </c>
      <c r="ZJ535" s="57">
        <f t="shared" si="433"/>
        <v>149</v>
      </c>
      <c r="ZK535" s="57">
        <f t="shared" ref="ZK535" si="434">SUM(ZK536:ZK549)</f>
        <v>7033634</v>
      </c>
      <c r="ZL535" s="57">
        <f t="shared" ref="ZL535" si="435">SUM(ZL536:ZL549)</f>
        <v>7318958</v>
      </c>
      <c r="ZM535" s="57">
        <f t="shared" ref="ZM535" si="436">SUM(ZM536:ZM549)</f>
        <v>7318958</v>
      </c>
      <c r="ZN535" s="57">
        <f t="shared" ref="ZN535" si="437">SUM(ZN536:ZN549)</f>
        <v>6108873.0300000003</v>
      </c>
      <c r="ZO535" s="57">
        <f t="shared" ref="ZO535" si="438">SUM(ZO536:ZO549)</f>
        <v>6186915.0300000003</v>
      </c>
      <c r="ZP535" s="57">
        <f t="shared" ref="ZP535" si="439">SUM(ZP536:ZP549)</f>
        <v>6186915.0300000003</v>
      </c>
      <c r="ZQ535" s="111" t="s">
        <v>206</v>
      </c>
      <c r="ZR535" s="111" t="s">
        <v>206</v>
      </c>
      <c r="ZS535" s="111" t="s">
        <v>206</v>
      </c>
      <c r="ZT535" s="111" t="s">
        <v>206</v>
      </c>
      <c r="ZU535" s="111" t="s">
        <v>206</v>
      </c>
      <c r="ZV535" s="111" t="s">
        <v>206</v>
      </c>
      <c r="ZW535" s="57">
        <f t="shared" ref="ZW535" si="440">SUM(ZW536:ZW549)</f>
        <v>7033600.5899999999</v>
      </c>
      <c r="ZX535" s="57">
        <f t="shared" ref="ZX535" si="441">SUM(ZX536:ZX549)</f>
        <v>7511799.5999999996</v>
      </c>
      <c r="ZY535" s="57">
        <f t="shared" ref="ZY535" si="442">SUM(ZY536:ZY549)</f>
        <v>7511799.5999999996</v>
      </c>
      <c r="ZZ535" s="57">
        <f t="shared" ref="ZZ535" si="443">SUM(ZZ536:ZZ549)</f>
        <v>3157691.62</v>
      </c>
      <c r="AAA535" s="57">
        <f t="shared" ref="AAA535" si="444">SUM(AAA536:AAA549)</f>
        <v>3300125.59</v>
      </c>
      <c r="AAB535" s="57">
        <f t="shared" ref="AAB535" si="445">SUM(AAB536:AAB549)</f>
        <v>3300125.59</v>
      </c>
      <c r="AAC535" s="57">
        <f>SUM(AAC536:AAC549)</f>
        <v>149</v>
      </c>
      <c r="AAD535" s="57">
        <f t="shared" ref="AAD535" si="446">SUM(AAD536:AAD549)</f>
        <v>149</v>
      </c>
      <c r="AAE535" s="57">
        <f t="shared" ref="AAE535" si="447">SUM(AAE536:AAE549)</f>
        <v>149</v>
      </c>
      <c r="AAF535" s="57">
        <f t="shared" ref="AAF535" si="448">SUM(AAF536:AAF549)</f>
        <v>7046272</v>
      </c>
      <c r="AAG535" s="57">
        <f t="shared" ref="AAG535" si="449">SUM(AAG536:AAG549)</f>
        <v>7332120</v>
      </c>
      <c r="AAH535" s="57">
        <f t="shared" ref="AAH535" si="450">SUM(AAH536:AAH549)</f>
        <v>7332120</v>
      </c>
      <c r="AAI535" s="57">
        <f t="shared" ref="AAI535" si="451">SUM(AAI536:AAI549)</f>
        <v>6121778.6699999999</v>
      </c>
      <c r="AAJ535" s="57">
        <f t="shared" ref="AAJ535" si="452">SUM(AAJ536:AAJ549)</f>
        <v>6200058.6699999999</v>
      </c>
      <c r="AAK535" s="57">
        <f t="shared" ref="AAK535" si="453">SUM(AAK536:AAK549)</f>
        <v>6200058.6699999999</v>
      </c>
      <c r="AAL535" s="111" t="s">
        <v>206</v>
      </c>
      <c r="AAM535" s="111" t="s">
        <v>206</v>
      </c>
      <c r="AAN535" s="111" t="s">
        <v>206</v>
      </c>
      <c r="AAO535" s="111" t="s">
        <v>206</v>
      </c>
      <c r="AAP535" s="111" t="s">
        <v>206</v>
      </c>
      <c r="AAQ535" s="111" t="s">
        <v>206</v>
      </c>
      <c r="AAR535" s="57">
        <f t="shared" ref="AAR535" si="454">SUM(AAR536:AAR549)</f>
        <v>7046299.5099999998</v>
      </c>
      <c r="AAS535" s="57">
        <f t="shared" ref="AAS535" si="455">SUM(AAS536:AAS549)</f>
        <v>7332100.1699999999</v>
      </c>
      <c r="AAT535" s="57">
        <f t="shared" ref="AAT535" si="456">SUM(AAT536:AAT549)</f>
        <v>7332100.1699999999</v>
      </c>
      <c r="AAU535" s="57">
        <f t="shared" ref="AAU535" si="457">SUM(AAU536:AAU549)</f>
        <v>2999086.86</v>
      </c>
      <c r="AAV535" s="57">
        <f t="shared" ref="AAV535" si="458">SUM(AAV536:AAV549)</f>
        <v>3136411.74</v>
      </c>
      <c r="AAW535" s="57">
        <f t="shared" ref="AAW535" si="459">SUM(AAW536:AAW549)</f>
        <v>3136411.74</v>
      </c>
      <c r="AAX535" s="57">
        <f>SUM(AAX536:AAX549)</f>
        <v>306</v>
      </c>
      <c r="AAY535" s="57">
        <f t="shared" ref="AAY535:AAZ535" si="460">SUM(AAY536:AAY549)</f>
        <v>306</v>
      </c>
      <c r="AAZ535" s="57">
        <f t="shared" si="460"/>
        <v>306</v>
      </c>
      <c r="ABA535" s="57">
        <f t="shared" ref="ABA535" si="461">SUM(ABA536:ABA549)</f>
        <v>19918458</v>
      </c>
      <c r="ABB535" s="57">
        <f t="shared" ref="ABB535" si="462">SUM(ABB536:ABB549)</f>
        <v>20728505</v>
      </c>
      <c r="ABC535" s="57">
        <f t="shared" ref="ABC535" si="463">SUM(ABC536:ABC549)</f>
        <v>20728505</v>
      </c>
      <c r="ABD535" s="57">
        <f t="shared" ref="ABD535" si="464">SUM(ABD536:ABD549)</f>
        <v>15481294.85</v>
      </c>
      <c r="ABE535" s="57">
        <f t="shared" ref="ABE535" si="465">SUM(ABE536:ABE549)</f>
        <v>15695802.85</v>
      </c>
      <c r="ABF535" s="57">
        <f t="shared" ref="ABF535" si="466">SUM(ABF536:ABF549)</f>
        <v>15695802.85</v>
      </c>
      <c r="ABG535" s="111" t="s">
        <v>206</v>
      </c>
      <c r="ABH535" s="111" t="s">
        <v>206</v>
      </c>
      <c r="ABI535" s="111" t="s">
        <v>206</v>
      </c>
      <c r="ABJ535" s="111" t="s">
        <v>206</v>
      </c>
      <c r="ABK535" s="111" t="s">
        <v>206</v>
      </c>
      <c r="ABL535" s="111" t="s">
        <v>206</v>
      </c>
      <c r="ABM535" s="57">
        <f t="shared" ref="ABM535" si="467">SUM(ABM536:ABM549)</f>
        <v>19918599.879999999</v>
      </c>
      <c r="ABN535" s="57">
        <f t="shared" ref="ABN535" si="468">SUM(ABN536:ABN549)</f>
        <v>20776700.039999999</v>
      </c>
      <c r="ABO535" s="57">
        <f t="shared" ref="ABO535" si="469">SUM(ABO536:ABO549)</f>
        <v>20776700.039999999</v>
      </c>
      <c r="ABP535" s="57">
        <f t="shared" ref="ABP535" si="470">SUM(ABP536:ABP549)</f>
        <v>5259324.63</v>
      </c>
      <c r="ABQ535" s="57">
        <f t="shared" ref="ABQ535" si="471">SUM(ABQ536:ABQ549)</f>
        <v>5484252.1900000004</v>
      </c>
      <c r="ABR535" s="57">
        <f t="shared" ref="ABR535" si="472">SUM(ABR536:ABR549)</f>
        <v>5484252.1900000004</v>
      </c>
      <c r="ABS535" s="57">
        <f>SUM(ABS536:ABS549)</f>
        <v>102</v>
      </c>
      <c r="ABT535" s="57">
        <f t="shared" ref="ABT535:ABU535" si="473">SUM(ABT536:ABT549)</f>
        <v>102</v>
      </c>
      <c r="ABU535" s="57">
        <f t="shared" si="473"/>
        <v>102</v>
      </c>
      <c r="ABV535" s="57">
        <f t="shared" ref="ABV535" si="474">SUM(ABV536:ABV549)</f>
        <v>17716435</v>
      </c>
      <c r="ABW535" s="57">
        <f t="shared" ref="ABW535" si="475">SUM(ABW536:ABW549)</f>
        <v>18440408</v>
      </c>
      <c r="ABX535" s="57">
        <f t="shared" ref="ABX535" si="476">SUM(ABX536:ABX549)</f>
        <v>18440408</v>
      </c>
      <c r="ABY535" s="57">
        <f t="shared" ref="ABY535" si="477">SUM(ABY536:ABY549)</f>
        <v>7645732.9100000001</v>
      </c>
      <c r="ABZ535" s="57">
        <f t="shared" ref="ABZ535" si="478">SUM(ABZ536:ABZ549)</f>
        <v>7763146.9100000001</v>
      </c>
      <c r="ACA535" s="57">
        <f t="shared" ref="ACA535" si="479">SUM(ACA536:ACA549)</f>
        <v>7763146.9100000001</v>
      </c>
      <c r="ACB535" s="111" t="s">
        <v>206</v>
      </c>
      <c r="ACC535" s="111" t="s">
        <v>206</v>
      </c>
      <c r="ACD535" s="111" t="s">
        <v>206</v>
      </c>
      <c r="ACE535" s="111" t="s">
        <v>206</v>
      </c>
      <c r="ACF535" s="111" t="s">
        <v>206</v>
      </c>
      <c r="ACG535" s="111" t="s">
        <v>206</v>
      </c>
      <c r="ACH535" s="57">
        <f t="shared" ref="ACH535" si="480">SUM(ACH536:ACH549)</f>
        <v>17716799.879999999</v>
      </c>
      <c r="ACI535" s="57">
        <f t="shared" ref="ACI535" si="481">SUM(ACI536:ACI549)</f>
        <v>19137900.289999999</v>
      </c>
      <c r="ACJ535" s="57">
        <f t="shared" ref="ACJ535" si="482">SUM(ACJ536:ACJ549)</f>
        <v>19137900.289999999</v>
      </c>
      <c r="ACK535" s="57">
        <f t="shared" ref="ACK535" si="483">SUM(ACK536:ACK549)</f>
        <v>2827955.75</v>
      </c>
      <c r="ACL535" s="57">
        <f t="shared" ref="ACL535" si="484">SUM(ACL536:ACL549)</f>
        <v>2961432.17</v>
      </c>
      <c r="ACM535" s="57">
        <f t="shared" ref="ACM535" si="485">SUM(ACM536:ACM549)</f>
        <v>2961432.17</v>
      </c>
      <c r="ACN535" s="57">
        <f>SUM(ACN536:ACN549)</f>
        <v>157</v>
      </c>
      <c r="ACO535" s="57">
        <f t="shared" ref="ACO535" si="486">SUM(ACO536:ACO549)</f>
        <v>157</v>
      </c>
      <c r="ACP535" s="57">
        <f t="shared" ref="ACP535" si="487">SUM(ACP536:ACP549)</f>
        <v>157</v>
      </c>
      <c r="ACQ535" s="57">
        <f t="shared" ref="ACQ535" si="488">SUM(ACQ536:ACQ549)</f>
        <v>7454706</v>
      </c>
      <c r="ACR535" s="57">
        <f t="shared" ref="ACR535" si="489">SUM(ACR536:ACR549)</f>
        <v>7757150</v>
      </c>
      <c r="ACS535" s="57">
        <f t="shared" ref="ACS535" si="490">SUM(ACS536:ACS549)</f>
        <v>7757150</v>
      </c>
      <c r="ACT535" s="57">
        <f t="shared" ref="ACT535" si="491">SUM(ACT536:ACT549)</f>
        <v>6481213.1100000003</v>
      </c>
      <c r="ACU535" s="57">
        <f t="shared" ref="ACU535" si="492">SUM(ACU536:ACU549)</f>
        <v>6564263.1100000003</v>
      </c>
      <c r="ACV535" s="57">
        <f t="shared" ref="ACV535" si="493">SUM(ACV536:ACV549)</f>
        <v>6564263.1100000003</v>
      </c>
      <c r="ACW535" s="111" t="s">
        <v>206</v>
      </c>
      <c r="ACX535" s="111" t="s">
        <v>206</v>
      </c>
      <c r="ACY535" s="111" t="s">
        <v>206</v>
      </c>
      <c r="ACZ535" s="111" t="s">
        <v>206</v>
      </c>
      <c r="ADA535" s="111" t="s">
        <v>206</v>
      </c>
      <c r="ADB535" s="111" t="s">
        <v>206</v>
      </c>
      <c r="ADC535" s="57">
        <f t="shared" ref="ADC535" si="494">SUM(ADC536:ADC549)</f>
        <v>7454699.7199999997</v>
      </c>
      <c r="ADD535" s="57">
        <f t="shared" ref="ADD535" si="495">SUM(ADD536:ADD549)</f>
        <v>7757100.1699999999</v>
      </c>
      <c r="ADE535" s="57">
        <f t="shared" ref="ADE535" si="496">SUM(ADE536:ADE549)</f>
        <v>7757100.1699999999</v>
      </c>
      <c r="ADF535" s="57">
        <f t="shared" ref="ADF535" si="497">SUM(ADF536:ADF549)</f>
        <v>3206401.83</v>
      </c>
      <c r="ADG535" s="57">
        <f t="shared" ref="ADG535" si="498">SUM(ADG536:ADG549)</f>
        <v>3353177.48</v>
      </c>
      <c r="ADH535" s="57">
        <f t="shared" ref="ADH535" si="499">SUM(ADH536:ADH549)</f>
        <v>3353177.48</v>
      </c>
      <c r="ADI535" s="57">
        <f>SUM(ADI536:ADI549)</f>
        <v>328</v>
      </c>
      <c r="ADJ535" s="57">
        <f t="shared" ref="ADJ535:ADK535" si="500">SUM(ADJ536:ADJ549)</f>
        <v>328</v>
      </c>
      <c r="ADK535" s="57">
        <f t="shared" si="500"/>
        <v>328</v>
      </c>
      <c r="ADL535" s="57">
        <f t="shared" ref="ADL535" si="501">SUM(ADL536:ADL549)</f>
        <v>16053046</v>
      </c>
      <c r="ADM535" s="57">
        <f t="shared" ref="ADM535" si="502">SUM(ADM536:ADM549)</f>
        <v>16704242</v>
      </c>
      <c r="ADN535" s="57">
        <f t="shared" ref="ADN535" si="503">SUM(ADN536:ADN549)</f>
        <v>16704242</v>
      </c>
      <c r="ADO535" s="57">
        <f t="shared" ref="ADO535" si="504">SUM(ADO536:ADO549)</f>
        <v>14448408.439999999</v>
      </c>
      <c r="ADP535" s="57">
        <f t="shared" ref="ADP535" si="505">SUM(ADP536:ADP549)</f>
        <v>14638686.439999999</v>
      </c>
      <c r="ADQ535" s="57">
        <f t="shared" ref="ADQ535" si="506">SUM(ADQ536:ADQ549)</f>
        <v>14638686.439999999</v>
      </c>
      <c r="ADR535" s="111" t="s">
        <v>206</v>
      </c>
      <c r="ADS535" s="111" t="s">
        <v>206</v>
      </c>
      <c r="ADT535" s="111" t="s">
        <v>206</v>
      </c>
      <c r="ADU535" s="111" t="s">
        <v>206</v>
      </c>
      <c r="ADV535" s="111" t="s">
        <v>206</v>
      </c>
      <c r="ADW535" s="111" t="s">
        <v>206</v>
      </c>
      <c r="ADX535" s="57">
        <f t="shared" ref="ADX535" si="507">SUM(ADX536:ADX549)</f>
        <v>16053000.76</v>
      </c>
      <c r="ADY535" s="57">
        <f t="shared" ref="ADY535" si="508">SUM(ADY536:ADY549)</f>
        <v>16800599.52</v>
      </c>
      <c r="ADZ535" s="57">
        <f t="shared" ref="ADZ535" si="509">SUM(ADZ536:ADZ549)</f>
        <v>16800599.52</v>
      </c>
      <c r="AEA535" s="57">
        <f t="shared" ref="AEA535" si="510">SUM(AEA536:AEA549)</f>
        <v>4322212.3</v>
      </c>
      <c r="AEB535" s="57">
        <f t="shared" ref="AEB535" si="511">SUM(AEB536:AEB549)</f>
        <v>4538269.18</v>
      </c>
      <c r="AEC535" s="57">
        <f t="shared" ref="AEC535" si="512">SUM(AEC536:AEC549)</f>
        <v>4538269.18</v>
      </c>
      <c r="AED535" s="57">
        <f>SUM(AED536:AED549)</f>
        <v>153</v>
      </c>
      <c r="AEE535" s="57">
        <f t="shared" ref="AEE535" si="513">SUM(AEE536:AEE549)</f>
        <v>153</v>
      </c>
      <c r="AEF535" s="57">
        <f t="shared" ref="AEF535" si="514">SUM(AEF536:AEF549)</f>
        <v>153</v>
      </c>
      <c r="AEG535" s="57">
        <f t="shared" ref="AEG535" si="515">SUM(AEG536:AEG549)</f>
        <v>12673961</v>
      </c>
      <c r="AEH535" s="57">
        <f t="shared" ref="AEH535" si="516">SUM(AEH536:AEH549)</f>
        <v>13189907</v>
      </c>
      <c r="AEI535" s="57">
        <f t="shared" ref="AEI535" si="517">SUM(AEI536:AEI549)</f>
        <v>13189907</v>
      </c>
      <c r="AEJ535" s="57">
        <f t="shared" ref="AEJ535" si="518">SUM(AEJ536:AEJ549)</f>
        <v>7376777.6900000004</v>
      </c>
      <c r="AEK535" s="57">
        <f t="shared" ref="AEK535" si="519">SUM(AEK536:AEK549)</f>
        <v>7477308.6900000004</v>
      </c>
      <c r="AEL535" s="57">
        <f t="shared" ref="AEL535" si="520">SUM(AEL536:AEL549)</f>
        <v>7477308.6900000004</v>
      </c>
      <c r="AEM535" s="111" t="s">
        <v>206</v>
      </c>
      <c r="AEN535" s="111" t="s">
        <v>206</v>
      </c>
      <c r="AEO535" s="111" t="s">
        <v>206</v>
      </c>
      <c r="AEP535" s="111" t="s">
        <v>206</v>
      </c>
      <c r="AEQ535" s="111" t="s">
        <v>206</v>
      </c>
      <c r="AER535" s="111" t="s">
        <v>206</v>
      </c>
      <c r="AES535" s="57">
        <f t="shared" ref="AES535" si="521">SUM(AES536:AES549)</f>
        <v>12673999.859999999</v>
      </c>
      <c r="AET535" s="57">
        <f t="shared" ref="AET535" si="522">SUM(AET536:AET549)</f>
        <v>13190000.18</v>
      </c>
      <c r="AEU535" s="57">
        <f t="shared" ref="AEU535" si="523">SUM(AEU536:AEU549)</f>
        <v>13190000.18</v>
      </c>
      <c r="AEV535" s="57">
        <f t="shared" ref="AEV535" si="524">SUM(AEV536:AEV549)</f>
        <v>3290066.19</v>
      </c>
      <c r="AEW535" s="57">
        <f t="shared" ref="AEW535" si="525">SUM(AEW536:AEW549)</f>
        <v>3435786.54</v>
      </c>
      <c r="AEX535" s="57">
        <f t="shared" ref="AEX535" si="526">SUM(AEX536:AEX549)</f>
        <v>3435786.54</v>
      </c>
      <c r="AEY535" s="57">
        <f>SUM(AEY536:AEY549)</f>
        <v>141</v>
      </c>
      <c r="AEZ535" s="57">
        <f t="shared" ref="AEZ535" si="527">SUM(AEZ536:AEZ549)</f>
        <v>141</v>
      </c>
      <c r="AFA535" s="57">
        <f t="shared" ref="AFA535" si="528">SUM(AFA536:AFA549)</f>
        <v>141</v>
      </c>
      <c r="AFB535" s="57">
        <f t="shared" ref="AFB535" si="529">SUM(AFB536:AFB549)</f>
        <v>6530415</v>
      </c>
      <c r="AFC535" s="57">
        <f t="shared" ref="AFC535" si="530">SUM(AFC536:AFC549)</f>
        <v>6795213</v>
      </c>
      <c r="AFD535" s="57">
        <f t="shared" ref="AFD535" si="531">SUM(AFD536:AFD549)</f>
        <v>6795213</v>
      </c>
      <c r="AFE535" s="57">
        <f t="shared" ref="AFE535" si="532">SUM(AFE536:AFE549)</f>
        <v>5652664.9100000001</v>
      </c>
      <c r="AFF535" s="57">
        <f t="shared" ref="AFF535" si="533">SUM(AFF536:AFF549)</f>
        <v>5724151.9100000001</v>
      </c>
      <c r="AFG535" s="57">
        <f t="shared" ref="AFG535" si="534">SUM(AFG536:AFG549)</f>
        <v>5724151.9100000001</v>
      </c>
      <c r="AFH535" s="111" t="s">
        <v>206</v>
      </c>
      <c r="AFI535" s="111" t="s">
        <v>206</v>
      </c>
      <c r="AFJ535" s="111" t="s">
        <v>206</v>
      </c>
      <c r="AFK535" s="111" t="s">
        <v>206</v>
      </c>
      <c r="AFL535" s="111" t="s">
        <v>206</v>
      </c>
      <c r="AFM535" s="111" t="s">
        <v>206</v>
      </c>
      <c r="AFN535" s="57">
        <f t="shared" ref="AFN535" si="535">SUM(AFN536:AFN549)</f>
        <v>6530399.4900000002</v>
      </c>
      <c r="AFO535" s="57">
        <f t="shared" ref="AFO535" si="536">SUM(AFO536:AFO549)</f>
        <v>6795200.3099999996</v>
      </c>
      <c r="AFP535" s="57">
        <f t="shared" ref="AFP535" si="537">SUM(AFP536:AFP549)</f>
        <v>6795200.3099999996</v>
      </c>
      <c r="AFQ535" s="57">
        <f t="shared" ref="AFQ535" si="538">SUM(AFQ536:AFQ549)</f>
        <v>2504271.19</v>
      </c>
      <c r="AFR535" s="57">
        <f t="shared" ref="AFR535" si="539">SUM(AFR536:AFR549)</f>
        <v>2627567.5099999998</v>
      </c>
      <c r="AFS535" s="57">
        <f t="shared" ref="AFS535" si="540">SUM(AFS536:AFS549)</f>
        <v>2627567.5099999998</v>
      </c>
      <c r="AFT535" s="57">
        <f>SUM(AFT536:AFT549)</f>
        <v>230</v>
      </c>
      <c r="AFU535" s="57">
        <f t="shared" ref="AFU535:AFV535" si="541">SUM(AFU536:AFU549)</f>
        <v>230</v>
      </c>
      <c r="AFV535" s="57">
        <f t="shared" si="541"/>
        <v>230</v>
      </c>
      <c r="AFW535" s="57">
        <f t="shared" ref="AFW535" si="542">SUM(AFW536:AFW549)</f>
        <v>10848339</v>
      </c>
      <c r="AFX535" s="57">
        <f t="shared" ref="AFX535" si="543">SUM(AFX536:AFX549)</f>
        <v>11288401</v>
      </c>
      <c r="AFY535" s="57">
        <f t="shared" ref="AFY535" si="544">SUM(AFY536:AFY549)</f>
        <v>11288401</v>
      </c>
      <c r="AFZ535" s="57">
        <f t="shared" ref="AFZ535" si="545">SUM(AFZ536:AFZ549)</f>
        <v>9420666.1199999992</v>
      </c>
      <c r="AGA535" s="57">
        <f t="shared" ref="AGA535" si="546">SUM(AGA536:AGA549)</f>
        <v>9540965.1199999992</v>
      </c>
      <c r="AGB535" s="57">
        <f t="shared" ref="AGB535" si="547">SUM(AGB536:AGB549)</f>
        <v>9540965.1199999992</v>
      </c>
      <c r="AGC535" s="111" t="s">
        <v>206</v>
      </c>
      <c r="AGD535" s="111" t="s">
        <v>206</v>
      </c>
      <c r="AGE535" s="111" t="s">
        <v>206</v>
      </c>
      <c r="AGF535" s="111" t="s">
        <v>206</v>
      </c>
      <c r="AGG535" s="111" t="s">
        <v>206</v>
      </c>
      <c r="AGH535" s="111" t="s">
        <v>206</v>
      </c>
      <c r="AGI535" s="57">
        <f t="shared" ref="AGI535" si="548">SUM(AGI536:AGI549)</f>
        <v>10848400.039999999</v>
      </c>
      <c r="AGJ535" s="57">
        <f t="shared" ref="AGJ535" si="549">SUM(AGJ536:AGJ549)</f>
        <v>11336599.199999999</v>
      </c>
      <c r="AGK535" s="57">
        <f t="shared" ref="AGK535" si="550">SUM(AGK536:AGK549)</f>
        <v>11336599.199999999</v>
      </c>
      <c r="AGL535" s="57">
        <f t="shared" ref="AGL535" si="551">SUM(AGL536:AGL549)</f>
        <v>4393669.21</v>
      </c>
      <c r="AGM535" s="57">
        <f t="shared" ref="AGM535" si="552">SUM(AGM536:AGM549)</f>
        <v>4595162.45</v>
      </c>
      <c r="AGN535" s="57">
        <f t="shared" ref="AGN535" si="553">SUM(AGN536:AGN549)</f>
        <v>4595162.45</v>
      </c>
      <c r="AGO535" s="57">
        <f>SUM(AGO536:AGO549)</f>
        <v>62</v>
      </c>
      <c r="AGP535" s="57">
        <f t="shared" ref="AGP535:AGQ535" si="554">SUM(AGP536:AGP549)</f>
        <v>62</v>
      </c>
      <c r="AGQ535" s="57">
        <f t="shared" si="554"/>
        <v>62</v>
      </c>
      <c r="AGR535" s="57">
        <f t="shared" ref="AGR535" si="555">SUM(AGR536:AGR549)</f>
        <v>2871530</v>
      </c>
      <c r="AGS535" s="57">
        <f t="shared" ref="AGS535" si="556">SUM(AGS536:AGS549)</f>
        <v>2987966</v>
      </c>
      <c r="AGT535" s="57">
        <f t="shared" ref="AGT535" si="557">SUM(AGT536:AGT549)</f>
        <v>2987966</v>
      </c>
      <c r="AGU535" s="57">
        <f t="shared" ref="AGU535" si="558">SUM(AGU536:AGU549)</f>
        <v>2485433.06</v>
      </c>
      <c r="AGV535" s="57">
        <f t="shared" ref="AGV535" si="559">SUM(AGV536:AGV549)</f>
        <v>2516867.06</v>
      </c>
      <c r="AGW535" s="57">
        <f t="shared" ref="AGW535" si="560">SUM(AGW536:AGW549)</f>
        <v>2516867.06</v>
      </c>
      <c r="AGX535" s="111" t="s">
        <v>206</v>
      </c>
      <c r="AGY535" s="111" t="s">
        <v>206</v>
      </c>
      <c r="AGZ535" s="111" t="s">
        <v>206</v>
      </c>
      <c r="AHA535" s="111" t="s">
        <v>206</v>
      </c>
      <c r="AHB535" s="111" t="s">
        <v>206</v>
      </c>
      <c r="AHC535" s="111" t="s">
        <v>206</v>
      </c>
      <c r="AHD535" s="57">
        <f t="shared" ref="AHD535" si="561">SUM(AHD536:AHD549)</f>
        <v>2871500.24</v>
      </c>
      <c r="AHE535" s="57">
        <f t="shared" ref="AHE535" si="562">SUM(AHE536:AHE549)</f>
        <v>3036200.14</v>
      </c>
      <c r="AHF535" s="57">
        <f t="shared" ref="AHF535" si="563">SUM(AHF536:AHF549)</f>
        <v>3036200.14</v>
      </c>
      <c r="AHG535" s="57">
        <f t="shared" ref="AHG535" si="564">SUM(AHG536:AHG549)</f>
        <v>1901887.2</v>
      </c>
      <c r="AHH535" s="57">
        <f t="shared" ref="AHH535" si="565">SUM(AHH536:AHH549)</f>
        <v>1993012.94</v>
      </c>
      <c r="AHI535" s="57">
        <f t="shared" ref="AHI535" si="566">SUM(AHI536:AHI549)</f>
        <v>1993012.94</v>
      </c>
      <c r="AHJ535" s="57">
        <f>SUM(AHJ536:AHJ549)</f>
        <v>159</v>
      </c>
      <c r="AHK535" s="57">
        <f t="shared" ref="AHK535:AHL535" si="567">SUM(AHK536:AHK549)</f>
        <v>159</v>
      </c>
      <c r="AHL535" s="57">
        <f t="shared" si="567"/>
        <v>159</v>
      </c>
      <c r="AHM535" s="57">
        <f t="shared" ref="AHM535" si="568">SUM(AHM536:AHM549)</f>
        <v>7686354</v>
      </c>
      <c r="AHN535" s="57">
        <f t="shared" ref="AHN535" si="569">SUM(AHN536:AHN549)</f>
        <v>7998318</v>
      </c>
      <c r="AHO535" s="57">
        <f t="shared" ref="AHO535" si="570">SUM(AHO536:AHO549)</f>
        <v>7998318</v>
      </c>
      <c r="AHP535" s="57">
        <f t="shared" ref="AHP535" si="571">SUM(AHP536:AHP549)</f>
        <v>6703354.5300000003</v>
      </c>
      <c r="AHQ535" s="57">
        <f t="shared" ref="AHQ535" si="572">SUM(AHQ536:AHQ549)</f>
        <v>6790036.5300000003</v>
      </c>
      <c r="AHR535" s="57">
        <f t="shared" ref="AHR535" si="573">SUM(AHR536:AHR549)</f>
        <v>6790036.5300000003</v>
      </c>
      <c r="AHS535" s="111" t="s">
        <v>206</v>
      </c>
      <c r="AHT535" s="111" t="s">
        <v>206</v>
      </c>
      <c r="AHU535" s="111" t="s">
        <v>206</v>
      </c>
      <c r="AHV535" s="111" t="s">
        <v>206</v>
      </c>
      <c r="AHW535" s="111" t="s">
        <v>206</v>
      </c>
      <c r="AHX535" s="111" t="s">
        <v>206</v>
      </c>
      <c r="AHY535" s="57">
        <f t="shared" ref="AHY535" si="574">SUM(AHY536:AHY549)</f>
        <v>7686299.4900000002</v>
      </c>
      <c r="AHZ535" s="57">
        <f t="shared" ref="AHZ535" si="575">SUM(AHZ536:AHZ549)</f>
        <v>8191100.4299999997</v>
      </c>
      <c r="AIA535" s="57">
        <f t="shared" ref="AIA535" si="576">SUM(AIA536:AIA549)</f>
        <v>8191100.4299999997</v>
      </c>
      <c r="AIB535" s="57">
        <f t="shared" ref="AIB535" si="577">SUM(AIB536:AIB549)</f>
        <v>2876244.75</v>
      </c>
      <c r="AIC535" s="57">
        <f t="shared" ref="AIC535" si="578">SUM(AIC536:AIC549)</f>
        <v>3009982.68</v>
      </c>
      <c r="AID535" s="57">
        <f t="shared" ref="AID535" si="579">SUM(AID536:AID549)</f>
        <v>3009982.68</v>
      </c>
      <c r="AIE535" s="57">
        <f>SUM(AIE536:AIE549)</f>
        <v>152</v>
      </c>
      <c r="AIF535" s="57">
        <f t="shared" ref="AIF535:AIG535" si="580">SUM(AIF536:AIF549)</f>
        <v>152</v>
      </c>
      <c r="AIG535" s="57">
        <f t="shared" si="580"/>
        <v>152</v>
      </c>
      <c r="AIH535" s="57">
        <f t="shared" ref="AIH535" si="581">SUM(AIH536:AIH549)</f>
        <v>7210493</v>
      </c>
      <c r="AII535" s="57">
        <f t="shared" ref="AII535" si="582">SUM(AII536:AII549)</f>
        <v>7503023</v>
      </c>
      <c r="AIJ535" s="57">
        <f t="shared" ref="AIJ535" si="583">SUM(AIJ536:AIJ549)</f>
        <v>7503023</v>
      </c>
      <c r="AIK535" s="57">
        <f t="shared" ref="AIK535" si="584">SUM(AIK536:AIK549)</f>
        <v>6267859.0199999996</v>
      </c>
      <c r="AIL535" s="57">
        <f t="shared" ref="AIL535" si="585">SUM(AIL536:AIL549)</f>
        <v>6348136.0199999996</v>
      </c>
      <c r="AIM535" s="57">
        <f t="shared" ref="AIM535" si="586">SUM(AIM536:AIM549)</f>
        <v>6348136.0199999996</v>
      </c>
      <c r="AIN535" s="111" t="s">
        <v>206</v>
      </c>
      <c r="AIO535" s="111" t="s">
        <v>206</v>
      </c>
      <c r="AIP535" s="111" t="s">
        <v>206</v>
      </c>
      <c r="AIQ535" s="111" t="s">
        <v>206</v>
      </c>
      <c r="AIR535" s="111" t="s">
        <v>206</v>
      </c>
      <c r="AIS535" s="111" t="s">
        <v>206</v>
      </c>
      <c r="AIT535" s="57">
        <f t="shared" ref="AIT535" si="587">SUM(AIT536:AIT549)</f>
        <v>7210499.3499999996</v>
      </c>
      <c r="AIU535" s="57">
        <f t="shared" ref="AIU535" si="588">SUM(AIU536:AIU549)</f>
        <v>7551200.1500000004</v>
      </c>
      <c r="AIV535" s="57">
        <f t="shared" ref="AIV535" si="589">SUM(AIV536:AIV549)</f>
        <v>7551200.1500000004</v>
      </c>
      <c r="AIW535" s="57">
        <f t="shared" ref="AIW535" si="590">SUM(AIW536:AIW549)</f>
        <v>2917499.28</v>
      </c>
      <c r="AIX535" s="57">
        <f t="shared" ref="AIX535" si="591">SUM(AIX536:AIX549)</f>
        <v>3055485.05</v>
      </c>
      <c r="AIY535" s="57">
        <f t="shared" ref="AIY535" si="592">SUM(AIY536:AIY549)</f>
        <v>3055485.05</v>
      </c>
      <c r="AIZ535" s="57">
        <f>SUM(AIZ536:AIZ549)</f>
        <v>224</v>
      </c>
      <c r="AJA535" s="57">
        <f t="shared" ref="AJA535:AJB535" si="593">SUM(AJA536:AJA549)</f>
        <v>224</v>
      </c>
      <c r="AJB535" s="57">
        <f t="shared" si="593"/>
        <v>224</v>
      </c>
      <c r="AJC535" s="57">
        <f t="shared" ref="AJC535" si="594">SUM(AJC536:AJC549)</f>
        <v>10627320</v>
      </c>
      <c r="AJD535" s="57">
        <f t="shared" ref="AJD535" si="595">SUM(AJD536:AJD549)</f>
        <v>11058472</v>
      </c>
      <c r="AJE535" s="57">
        <f t="shared" ref="AJE535" si="596">SUM(AJE536:AJE549)</f>
        <v>11058472</v>
      </c>
      <c r="AJF535" s="57">
        <f t="shared" ref="AJF535" si="597">SUM(AJF536:AJF549)</f>
        <v>9238203.3599999994</v>
      </c>
      <c r="AJG535" s="57">
        <f t="shared" ref="AJG535" si="598">SUM(AJG536:AJG549)</f>
        <v>9356531.3599999994</v>
      </c>
      <c r="AJH535" s="57">
        <f t="shared" ref="AJH535" si="599">SUM(AJH536:AJH549)</f>
        <v>9356531.3599999994</v>
      </c>
      <c r="AJI535" s="111" t="s">
        <v>206</v>
      </c>
      <c r="AJJ535" s="111" t="s">
        <v>206</v>
      </c>
      <c r="AJK535" s="111" t="s">
        <v>206</v>
      </c>
      <c r="AJL535" s="111" t="s">
        <v>206</v>
      </c>
      <c r="AJM535" s="111" t="s">
        <v>206</v>
      </c>
      <c r="AJN535" s="111" t="s">
        <v>206</v>
      </c>
      <c r="AJO535" s="57">
        <f t="shared" ref="AJO535" si="600">SUM(AJO536:AJO549)</f>
        <v>10627400.4</v>
      </c>
      <c r="AJP535" s="57">
        <f t="shared" ref="AJP535" si="601">SUM(AJP536:AJP549)</f>
        <v>11106700.32</v>
      </c>
      <c r="AJQ535" s="57">
        <f t="shared" ref="AJQ535" si="602">SUM(AJQ536:AJQ549)</f>
        <v>11106700.32</v>
      </c>
      <c r="AJR535" s="57">
        <f t="shared" ref="AJR535" si="603">SUM(AJR536:AJR549)</f>
        <v>4211521.5199999996</v>
      </c>
      <c r="AJS535" s="57">
        <f t="shared" ref="AJS535" si="604">SUM(AJS536:AJS549)</f>
        <v>4403902.4800000004</v>
      </c>
      <c r="AJT535" s="57">
        <f t="shared" ref="AJT535" si="605">SUM(AJT536:AJT549)</f>
        <v>4403902.4800000004</v>
      </c>
      <c r="AJU535" s="57">
        <f>SUM(AJU536:AJU549)</f>
        <v>165</v>
      </c>
      <c r="AJV535" s="57">
        <f t="shared" ref="AJV535" si="606">SUM(AJV536:AJV549)</f>
        <v>165</v>
      </c>
      <c r="AJW535" s="57">
        <f t="shared" ref="AJW535" si="607">SUM(AJW536:AJW549)</f>
        <v>165</v>
      </c>
      <c r="AJX535" s="57">
        <f t="shared" ref="AJX535" si="608">SUM(AJX536:AJX549)</f>
        <v>7799950</v>
      </c>
      <c r="AJY535" s="57">
        <f t="shared" ref="AJY535" si="609">SUM(AJY536:AJY549)</f>
        <v>8116370</v>
      </c>
      <c r="AJZ535" s="57">
        <f t="shared" ref="AJZ535" si="610">SUM(AJZ536:AJZ549)</f>
        <v>8116370</v>
      </c>
      <c r="AKA535" s="57">
        <f t="shared" ref="AKA535" si="611">SUM(AKA536:AKA549)</f>
        <v>6776119.3499999996</v>
      </c>
      <c r="AKB535" s="57">
        <f t="shared" ref="AKB535" si="612">SUM(AKB536:AKB549)</f>
        <v>6862749.3499999996</v>
      </c>
      <c r="AKC535" s="57">
        <f t="shared" ref="AKC535" si="613">SUM(AKC536:AKC549)</f>
        <v>6862749.3499999996</v>
      </c>
      <c r="AKD535" s="111" t="s">
        <v>206</v>
      </c>
      <c r="AKE535" s="111" t="s">
        <v>206</v>
      </c>
      <c r="AKF535" s="111" t="s">
        <v>206</v>
      </c>
      <c r="AKG535" s="111" t="s">
        <v>206</v>
      </c>
      <c r="AKH535" s="111" t="s">
        <v>206</v>
      </c>
      <c r="AKI535" s="111" t="s">
        <v>206</v>
      </c>
      <c r="AKJ535" s="57">
        <f t="shared" ref="AKJ535" si="614">SUM(AKJ536:AKJ549)</f>
        <v>7800000.5</v>
      </c>
      <c r="AKK535" s="57">
        <f t="shared" ref="AKK535" si="615">SUM(AKK536:AKK549)</f>
        <v>8116400.2000000002</v>
      </c>
      <c r="AKL535" s="57">
        <f t="shared" ref="AKL535" si="616">SUM(AKL536:AKL549)</f>
        <v>8116400.2000000002</v>
      </c>
      <c r="AKM535" s="57">
        <f t="shared" ref="AKM535" si="617">SUM(AKM536:AKM549)</f>
        <v>2929882.05</v>
      </c>
      <c r="AKN535" s="57">
        <f t="shared" ref="AKN535" si="618">SUM(AKN536:AKN549)</f>
        <v>3067314.1</v>
      </c>
      <c r="AKO535" s="57">
        <f t="shared" ref="AKO535" si="619">SUM(AKO536:AKO549)</f>
        <v>3067314.1</v>
      </c>
      <c r="AKP535" s="57">
        <f>SUM(AKP536:AKP549)</f>
        <v>163</v>
      </c>
      <c r="AKQ535" s="57">
        <f t="shared" ref="AKQ535:AKR535" si="620">SUM(AKQ536:AKQ549)</f>
        <v>163</v>
      </c>
      <c r="AKR535" s="57">
        <f t="shared" si="620"/>
        <v>163</v>
      </c>
      <c r="AKS535" s="57">
        <f t="shared" ref="AKS535" si="621">SUM(AKS536:AKS549)</f>
        <v>7726277</v>
      </c>
      <c r="AKT535" s="57">
        <f t="shared" ref="AKT535" si="622">SUM(AKT536:AKT549)</f>
        <v>8039727</v>
      </c>
      <c r="AKU535" s="57">
        <f t="shared" ref="AKU535" si="623">SUM(AKU536:AKU549)</f>
        <v>8039727</v>
      </c>
      <c r="AKV535" s="57">
        <f t="shared" ref="AKV535" si="624">SUM(AKV536:AKV549)</f>
        <v>6715329.0199999996</v>
      </c>
      <c r="AKW535" s="57">
        <f t="shared" ref="AKW535" si="625">SUM(AKW536:AKW549)</f>
        <v>6801302.0199999996</v>
      </c>
      <c r="AKX535" s="57">
        <f t="shared" ref="AKX535" si="626">SUM(AKX536:AKX549)</f>
        <v>6801302.0199999996</v>
      </c>
      <c r="AKY535" s="111" t="s">
        <v>206</v>
      </c>
      <c r="AKZ535" s="111" t="s">
        <v>206</v>
      </c>
      <c r="ALA535" s="111" t="s">
        <v>206</v>
      </c>
      <c r="ALB535" s="111" t="s">
        <v>206</v>
      </c>
      <c r="ALC535" s="111" t="s">
        <v>206</v>
      </c>
      <c r="ALD535" s="111" t="s">
        <v>206</v>
      </c>
      <c r="ALE535" s="57">
        <f t="shared" ref="ALE535" si="627">SUM(ALE536:ALE549)</f>
        <v>7726300.3799999999</v>
      </c>
      <c r="ALF535" s="57">
        <f t="shared" ref="ALF535" si="628">SUM(ALF536:ALF549)</f>
        <v>8425299.7400000002</v>
      </c>
      <c r="ALG535" s="57">
        <f t="shared" ref="ALG535" si="629">SUM(ALG536:ALG549)</f>
        <v>8425299.7400000002</v>
      </c>
      <c r="ALH535" s="57">
        <f t="shared" ref="ALH535" si="630">SUM(ALH536:ALH549)</f>
        <v>3083008.09</v>
      </c>
      <c r="ALI535" s="57">
        <f t="shared" ref="ALI535" si="631">SUM(ALI536:ALI549)</f>
        <v>3224765.24</v>
      </c>
      <c r="ALJ535" s="57">
        <f t="shared" ref="ALJ535" si="632">SUM(ALJ536:ALJ549)</f>
        <v>3224765.24</v>
      </c>
      <c r="ALK535" s="57">
        <f>SUM(ALK536:ALK549)</f>
        <v>148</v>
      </c>
      <c r="ALL535" s="57">
        <f t="shared" ref="ALL535:ALM535" si="633">SUM(ALL536:ALL549)</f>
        <v>148</v>
      </c>
      <c r="ALM535" s="57">
        <f t="shared" si="633"/>
        <v>148</v>
      </c>
      <c r="ALN535" s="57">
        <f t="shared" ref="ALN535" si="634">SUM(ALN536:ALN549)</f>
        <v>7025233</v>
      </c>
      <c r="ALO535" s="57">
        <f t="shared" ref="ALO535" si="635">SUM(ALO536:ALO549)</f>
        <v>7310251</v>
      </c>
      <c r="ALP535" s="57">
        <f t="shared" ref="ALP535" si="636">SUM(ALP536:ALP549)</f>
        <v>7310251</v>
      </c>
      <c r="ALQ535" s="57">
        <f t="shared" ref="ALQ535" si="637">SUM(ALQ536:ALQ549)</f>
        <v>6107500.2599999998</v>
      </c>
      <c r="ALR535" s="57">
        <f t="shared" ref="ALR535" si="638">SUM(ALR536:ALR549)</f>
        <v>6185749.2599999998</v>
      </c>
      <c r="ALS535" s="57">
        <f t="shared" ref="ALS535" si="639">SUM(ALS536:ALS549)</f>
        <v>6185749.2599999998</v>
      </c>
      <c r="ALT535" s="111" t="s">
        <v>206</v>
      </c>
      <c r="ALU535" s="111" t="s">
        <v>206</v>
      </c>
      <c r="ALV535" s="111" t="s">
        <v>206</v>
      </c>
      <c r="ALW535" s="111" t="s">
        <v>206</v>
      </c>
      <c r="ALX535" s="111" t="s">
        <v>206</v>
      </c>
      <c r="ALY535" s="111" t="s">
        <v>206</v>
      </c>
      <c r="ALZ535" s="57">
        <f t="shared" ref="ALZ535" si="640">SUM(ALZ536:ALZ549)</f>
        <v>7025199.6299999999</v>
      </c>
      <c r="AMA535" s="57">
        <f t="shared" ref="AMA535" si="641">SUM(AMA536:AMA549)</f>
        <v>7406599.6200000001</v>
      </c>
      <c r="AMB535" s="57">
        <f t="shared" ref="AMB535" si="642">SUM(AMB536:AMB549)</f>
        <v>7406599.6200000001</v>
      </c>
      <c r="AMC535" s="57">
        <f t="shared" ref="AMC535" si="643">SUM(AMC536:AMC549)</f>
        <v>3155667.27</v>
      </c>
      <c r="AMD535" s="57">
        <f t="shared" ref="AMD535" si="644">SUM(AMD536:AMD549)</f>
        <v>3296746.09</v>
      </c>
      <c r="AME535" s="57">
        <f t="shared" ref="AME535" si="645">SUM(AME536:AME549)</f>
        <v>3296746.09</v>
      </c>
      <c r="AMF535" s="57">
        <f>SUM(AMF536:AMF549)</f>
        <v>335</v>
      </c>
      <c r="AMG535" s="57">
        <f t="shared" ref="AMG535" si="646">SUM(AMG536:AMG549)</f>
        <v>335</v>
      </c>
      <c r="AMH535" s="57">
        <f t="shared" ref="AMH535" si="647">SUM(AMH536:AMH549)</f>
        <v>335</v>
      </c>
      <c r="AMI535" s="57">
        <f t="shared" ref="AMI535" si="648">SUM(AMI536:AMI549)</f>
        <v>18995810</v>
      </c>
      <c r="AMJ535" s="57">
        <f t="shared" ref="AMJ535" si="649">SUM(AMJ536:AMJ549)</f>
        <v>19767723</v>
      </c>
      <c r="AMK535" s="57">
        <f t="shared" ref="AMK535" si="650">SUM(AMK536:AMK549)</f>
        <v>19767723</v>
      </c>
      <c r="AML535" s="57">
        <f t="shared" ref="AML535" si="651">SUM(AML536:AML549)</f>
        <v>15009794.41</v>
      </c>
      <c r="AMM535" s="57">
        <f t="shared" ref="AMM535" si="652">SUM(AMM536:AMM549)</f>
        <v>15208818.41</v>
      </c>
      <c r="AMN535" s="57">
        <f t="shared" ref="AMN535" si="653">SUM(AMN536:AMN549)</f>
        <v>15208818.41</v>
      </c>
      <c r="AMO535" s="111" t="s">
        <v>206</v>
      </c>
      <c r="AMP535" s="111" t="s">
        <v>206</v>
      </c>
      <c r="AMQ535" s="111" t="s">
        <v>206</v>
      </c>
      <c r="AMR535" s="111" t="s">
        <v>206</v>
      </c>
      <c r="AMS535" s="111" t="s">
        <v>206</v>
      </c>
      <c r="AMT535" s="111" t="s">
        <v>206</v>
      </c>
      <c r="AMU535" s="57">
        <f t="shared" ref="AMU535" si="654">SUM(AMU536:AMU549)</f>
        <v>18995801.16</v>
      </c>
      <c r="AMV535" s="57">
        <f t="shared" ref="AMV535" si="655">SUM(AMV536:AMV549)</f>
        <v>19767699.140000001</v>
      </c>
      <c r="AMW535" s="57">
        <f t="shared" ref="AMW535" si="656">SUM(AMW536:AMW549)</f>
        <v>19767699.140000001</v>
      </c>
      <c r="AMX535" s="57">
        <f t="shared" ref="AMX535" si="657">SUM(AMX536:AMX549)</f>
        <v>6497156.8099999996</v>
      </c>
      <c r="AMY535" s="57">
        <f t="shared" ref="AMY535" si="658">SUM(AMY536:AMY549)</f>
        <v>6786829.4000000004</v>
      </c>
      <c r="AMZ535" s="57">
        <f t="shared" ref="AMZ535" si="659">SUM(AMZ536:AMZ549)</f>
        <v>6786829.4000000004</v>
      </c>
      <c r="ANA535" s="57">
        <f>SUM(ANA536:ANA549)</f>
        <v>0</v>
      </c>
      <c r="ANB535" s="57">
        <f t="shared" ref="ANB535" si="660">SUM(ANB536:ANB549)</f>
        <v>0</v>
      </c>
      <c r="ANC535" s="57">
        <f t="shared" ref="ANC535" si="661">SUM(ANC536:ANC549)</f>
        <v>0</v>
      </c>
      <c r="AND535" s="57">
        <f t="shared" ref="AND535" si="662">SUM(AND536:AND549)</f>
        <v>0</v>
      </c>
      <c r="ANE535" s="57">
        <f t="shared" ref="ANE535" si="663">SUM(ANE536:ANE549)</f>
        <v>0</v>
      </c>
      <c r="ANF535" s="57">
        <f t="shared" ref="ANF535" si="664">SUM(ANF536:ANF549)</f>
        <v>0</v>
      </c>
      <c r="ANG535" s="57">
        <f t="shared" ref="ANG535" si="665">SUM(ANG536:ANG549)</f>
        <v>0</v>
      </c>
      <c r="ANH535" s="57">
        <f t="shared" ref="ANH535" si="666">SUM(ANH536:ANH549)</f>
        <v>0</v>
      </c>
      <c r="ANI535" s="57">
        <f t="shared" ref="ANI535" si="667">SUM(ANI536:ANI549)</f>
        <v>0</v>
      </c>
      <c r="ANJ535" s="111" t="s">
        <v>206</v>
      </c>
      <c r="ANK535" s="111" t="s">
        <v>206</v>
      </c>
      <c r="ANL535" s="111" t="s">
        <v>206</v>
      </c>
      <c r="ANM535" s="111" t="s">
        <v>206</v>
      </c>
      <c r="ANN535" s="111" t="s">
        <v>206</v>
      </c>
      <c r="ANO535" s="111" t="s">
        <v>206</v>
      </c>
      <c r="ANP535" s="57">
        <f t="shared" ref="ANP535" si="668">SUM(ANP536:ANP549)</f>
        <v>0</v>
      </c>
      <c r="ANQ535" s="57">
        <f t="shared" ref="ANQ535" si="669">SUM(ANQ536:ANQ549)</f>
        <v>0</v>
      </c>
      <c r="ANR535" s="57">
        <f t="shared" ref="ANR535" si="670">SUM(ANR536:ANR549)</f>
        <v>0</v>
      </c>
      <c r="ANS535" s="57">
        <f t="shared" ref="ANS535" si="671">SUM(ANS536:ANS549)</f>
        <v>0</v>
      </c>
      <c r="ANT535" s="57">
        <f t="shared" ref="ANT535" si="672">SUM(ANT536:ANT549)</f>
        <v>0</v>
      </c>
      <c r="ANU535" s="57">
        <f t="shared" ref="ANU535" si="673">SUM(ANU536:ANU549)</f>
        <v>0</v>
      </c>
      <c r="ANV535" s="57">
        <f>SUM(ANV536:ANV549)</f>
        <v>295</v>
      </c>
      <c r="ANW535" s="57">
        <f t="shared" ref="ANW535:ANX535" si="674">SUM(ANW536:ANW549)</f>
        <v>295</v>
      </c>
      <c r="ANX535" s="57">
        <f t="shared" si="674"/>
        <v>295</v>
      </c>
      <c r="ANY535" s="57">
        <f t="shared" ref="ANY535" si="675">SUM(ANY536:ANY549)</f>
        <v>16290255</v>
      </c>
      <c r="ANZ535" s="57">
        <f t="shared" ref="ANZ535" si="676">SUM(ANZ536:ANZ549)</f>
        <v>16952070</v>
      </c>
      <c r="AOA535" s="57">
        <f t="shared" ref="AOA535" si="677">SUM(AOA536:AOA549)</f>
        <v>16952070</v>
      </c>
      <c r="AOB535" s="57">
        <f t="shared" ref="AOB535" si="678">SUM(AOB536:AOB549)</f>
        <v>13039249.75</v>
      </c>
      <c r="AOC535" s="57">
        <f t="shared" ref="AOC535" si="679">SUM(AOC536:AOC549)</f>
        <v>13211214.75</v>
      </c>
      <c r="AOD535" s="57">
        <f t="shared" ref="AOD535" si="680">SUM(AOD536:AOD549)</f>
        <v>13211214.75</v>
      </c>
      <c r="AOE535" s="111" t="s">
        <v>206</v>
      </c>
      <c r="AOF535" s="111" t="s">
        <v>206</v>
      </c>
      <c r="AOG535" s="111" t="s">
        <v>206</v>
      </c>
      <c r="AOH535" s="111" t="s">
        <v>206</v>
      </c>
      <c r="AOI535" s="111" t="s">
        <v>206</v>
      </c>
      <c r="AOJ535" s="111" t="s">
        <v>206</v>
      </c>
      <c r="AOK535" s="57">
        <f t="shared" ref="AOK535" si="681">SUM(AOK536:AOK549)</f>
        <v>16290399.5</v>
      </c>
      <c r="AOL535" s="57">
        <f t="shared" ref="AOL535" si="682">SUM(AOL536:AOL549)</f>
        <v>17048499.949999999</v>
      </c>
      <c r="AOM535" s="57">
        <f t="shared" ref="AOM535" si="683">SUM(AOM536:AOM549)</f>
        <v>17048499.949999999</v>
      </c>
      <c r="AON535" s="57">
        <f t="shared" ref="AON535" si="684">SUM(AON536:AON549)</f>
        <v>5733954.4000000004</v>
      </c>
      <c r="AOO535" s="57">
        <f t="shared" ref="AOO535" si="685">SUM(AOO536:AOO549)</f>
        <v>5990450.2999999998</v>
      </c>
      <c r="AOP535" s="57">
        <f t="shared" ref="AOP535" si="686">SUM(AOP536:AOP549)</f>
        <v>5990450.2999999998</v>
      </c>
      <c r="AOQ535" s="57">
        <f>SUM(AOQ536:AOQ549)</f>
        <v>304</v>
      </c>
      <c r="AOR535" s="57">
        <f t="shared" ref="AOR535:AOS535" si="687">SUM(AOR536:AOR549)</f>
        <v>304</v>
      </c>
      <c r="AOS535" s="57">
        <f t="shared" si="687"/>
        <v>304</v>
      </c>
      <c r="AOT535" s="57">
        <f t="shared" ref="AOT535" si="688">SUM(AOT536:AOT549)</f>
        <v>14542876</v>
      </c>
      <c r="AOU535" s="57">
        <f t="shared" ref="AOU535" si="689">SUM(AOU536:AOU549)</f>
        <v>15132804</v>
      </c>
      <c r="AOV535" s="57">
        <f t="shared" ref="AOV535" si="690">SUM(AOV536:AOV549)</f>
        <v>15132804</v>
      </c>
      <c r="AOW535" s="57">
        <f t="shared" ref="AOW535" si="691">SUM(AOW536:AOW549)</f>
        <v>12810803.460000001</v>
      </c>
      <c r="AOX535" s="57">
        <f t="shared" ref="AOX535" si="692">SUM(AOX536:AOX549)</f>
        <v>12976439.460000001</v>
      </c>
      <c r="AOY535" s="57">
        <f t="shared" ref="AOY535" si="693">SUM(AOY536:AOY549)</f>
        <v>12976439.460000001</v>
      </c>
      <c r="AOZ535" s="111" t="s">
        <v>206</v>
      </c>
      <c r="APA535" s="111" t="s">
        <v>206</v>
      </c>
      <c r="APB535" s="111" t="s">
        <v>206</v>
      </c>
      <c r="APC535" s="111" t="s">
        <v>206</v>
      </c>
      <c r="APD535" s="111" t="s">
        <v>206</v>
      </c>
      <c r="APE535" s="111" t="s">
        <v>206</v>
      </c>
      <c r="APF535" s="57">
        <f t="shared" ref="APF535" si="694">SUM(APF536:APF549)</f>
        <v>14542700.08</v>
      </c>
      <c r="APG535" s="57">
        <f t="shared" ref="APG535" si="695">SUM(APG536:APG549)</f>
        <v>15421999.140000001</v>
      </c>
      <c r="APH535" s="57">
        <f t="shared" ref="APH535" si="696">SUM(APH536:APH549)</f>
        <v>15421999.140000001</v>
      </c>
      <c r="API535" s="57">
        <f t="shared" ref="API535" si="697">SUM(API536:API549)</f>
        <v>6698370.04</v>
      </c>
      <c r="APJ535" s="57">
        <f t="shared" ref="APJ535" si="698">SUM(APJ536:APJ549)</f>
        <v>6996801.0599999996</v>
      </c>
      <c r="APK535" s="57">
        <f t="shared" ref="APK535" si="699">SUM(APK536:APK549)</f>
        <v>6996801.0599999996</v>
      </c>
      <c r="APL535" s="57">
        <f>SUM(APL536:APL549)</f>
        <v>175</v>
      </c>
      <c r="APM535" s="57">
        <f t="shared" ref="APM535" si="700">SUM(APM536:APM549)</f>
        <v>175</v>
      </c>
      <c r="APN535" s="57">
        <f t="shared" ref="APN535" si="701">SUM(APN536:APN549)</f>
        <v>175</v>
      </c>
      <c r="APO535" s="57">
        <f t="shared" ref="APO535" si="702">SUM(APO536:APO549)</f>
        <v>8225186</v>
      </c>
      <c r="APP535" s="57">
        <f t="shared" ref="APP535" si="703">SUM(APP536:APP549)</f>
        <v>8558814</v>
      </c>
      <c r="APQ535" s="57">
        <f t="shared" ref="APQ535" si="704">SUM(APQ536:APQ549)</f>
        <v>8558814</v>
      </c>
      <c r="APR535" s="57">
        <f t="shared" ref="APR535" si="705">SUM(APR536:APR549)</f>
        <v>7138299.3300000001</v>
      </c>
      <c r="APS535" s="57">
        <f t="shared" ref="APS535" si="706">SUM(APS536:APS549)</f>
        <v>7229285.3300000001</v>
      </c>
      <c r="APT535" s="57">
        <f t="shared" ref="APT535" si="707">SUM(APT536:APT549)</f>
        <v>7229285.3300000001</v>
      </c>
      <c r="APU535" s="111" t="s">
        <v>206</v>
      </c>
      <c r="APV535" s="111" t="s">
        <v>206</v>
      </c>
      <c r="APW535" s="111" t="s">
        <v>206</v>
      </c>
      <c r="APX535" s="111" t="s">
        <v>206</v>
      </c>
      <c r="APY535" s="111" t="s">
        <v>206</v>
      </c>
      <c r="APZ535" s="111" t="s">
        <v>206</v>
      </c>
      <c r="AQA535" s="57">
        <f t="shared" ref="AQA535" si="708">SUM(AQA536:AQA549)</f>
        <v>8225100.6699999999</v>
      </c>
      <c r="AQB535" s="57">
        <f t="shared" ref="AQB535" si="709">SUM(AQB536:AQB549)</f>
        <v>8558799.8100000005</v>
      </c>
      <c r="AQC535" s="57">
        <f t="shared" ref="AQC535" si="710">SUM(AQC536:AQC549)</f>
        <v>8558799.8100000005</v>
      </c>
      <c r="AQD535" s="57">
        <f t="shared" ref="AQD535" si="711">SUM(AQD536:AQD549)</f>
        <v>3109245.73</v>
      </c>
      <c r="AQE535" s="57">
        <f t="shared" ref="AQE535" si="712">SUM(AQE536:AQE549)</f>
        <v>3251744.88</v>
      </c>
      <c r="AQF535" s="57">
        <f t="shared" ref="AQF535" si="713">SUM(AQF536:AQF549)</f>
        <v>3251744.88</v>
      </c>
      <c r="AQG535" s="57">
        <f>SUM(AQG536:AQG549)</f>
        <v>286</v>
      </c>
      <c r="AQH535" s="57">
        <f t="shared" ref="AQH535" si="714">SUM(AQH536:AQH549)</f>
        <v>286</v>
      </c>
      <c r="AQI535" s="57">
        <f t="shared" ref="AQI535" si="715">SUM(AQI536:AQI549)</f>
        <v>286</v>
      </c>
      <c r="AQJ535" s="57">
        <f t="shared" ref="AQJ535" si="716">SUM(AQJ536:AQJ549)</f>
        <v>16803247</v>
      </c>
      <c r="AQK535" s="57">
        <f t="shared" ref="AQK535" si="717">SUM(AQK536:AQK549)</f>
        <v>17486293</v>
      </c>
      <c r="AQL535" s="57">
        <f t="shared" ref="AQL535" si="718">SUM(AQL536:AQL549)</f>
        <v>17486293</v>
      </c>
      <c r="AQM535" s="57">
        <f t="shared" ref="AQM535" si="719">SUM(AQM536:AQM549)</f>
        <v>13081894.439999999</v>
      </c>
      <c r="AQN535" s="57">
        <f t="shared" ref="AQN535" si="720">SUM(AQN536:AQN549)</f>
        <v>13256749.439999999</v>
      </c>
      <c r="AQO535" s="57">
        <f t="shared" ref="AQO535" si="721">SUM(AQO536:AQO549)</f>
        <v>13256749.439999999</v>
      </c>
      <c r="AQP535" s="111" t="s">
        <v>206</v>
      </c>
      <c r="AQQ535" s="111" t="s">
        <v>206</v>
      </c>
      <c r="AQR535" s="111" t="s">
        <v>206</v>
      </c>
      <c r="AQS535" s="111" t="s">
        <v>206</v>
      </c>
      <c r="AQT535" s="111" t="s">
        <v>206</v>
      </c>
      <c r="AQU535" s="111" t="s">
        <v>206</v>
      </c>
      <c r="AQV535" s="57">
        <f t="shared" ref="AQV535" si="722">SUM(AQV536:AQV549)</f>
        <v>16803301</v>
      </c>
      <c r="AQW535" s="57">
        <f t="shared" ref="AQW535" si="723">SUM(AQW536:AQW549)</f>
        <v>17486300.16</v>
      </c>
      <c r="AQX535" s="57">
        <f t="shared" ref="AQX535" si="724">SUM(AQX536:AQX549)</f>
        <v>17486300.16</v>
      </c>
      <c r="AQY535" s="57">
        <f t="shared" ref="AQY535" si="725">SUM(AQY536:AQY549)</f>
        <v>5076137.47</v>
      </c>
      <c r="AQZ535" s="57">
        <f t="shared" ref="AQZ535" si="726">SUM(AQZ536:AQZ549)</f>
        <v>5318224.5</v>
      </c>
      <c r="ARA535" s="57">
        <f t="shared" ref="ARA535" si="727">SUM(ARA536:ARA549)</f>
        <v>5318224.5</v>
      </c>
      <c r="ARB535" s="57">
        <f>SUM(ARB536:ARB549)</f>
        <v>170</v>
      </c>
      <c r="ARC535" s="57">
        <f t="shared" ref="ARC535:ARD535" si="728">SUM(ARC536:ARC549)</f>
        <v>170</v>
      </c>
      <c r="ARD535" s="57">
        <f t="shared" si="728"/>
        <v>170</v>
      </c>
      <c r="ARE535" s="57">
        <f t="shared" ref="ARE535" si="729">SUM(ARE536:ARE549)</f>
        <v>8044163</v>
      </c>
      <c r="ARF535" s="57">
        <f t="shared" ref="ARF535" si="730">SUM(ARF536:ARF549)</f>
        <v>8370497</v>
      </c>
      <c r="ARG535" s="57">
        <f t="shared" ref="ARG535" si="731">SUM(ARG536:ARG549)</f>
        <v>8370497</v>
      </c>
      <c r="ARH535" s="57">
        <f t="shared" ref="ARH535" si="732">SUM(ARH536:ARH549)</f>
        <v>6989473.4400000004</v>
      </c>
      <c r="ARI535" s="57">
        <f t="shared" ref="ARI535" si="733">SUM(ARI536:ARI549)</f>
        <v>7078876.4400000004</v>
      </c>
      <c r="ARJ535" s="57">
        <f t="shared" ref="ARJ535" si="734">SUM(ARJ536:ARJ549)</f>
        <v>7078876.4400000004</v>
      </c>
      <c r="ARK535" s="111" t="s">
        <v>206</v>
      </c>
      <c r="ARL535" s="111" t="s">
        <v>206</v>
      </c>
      <c r="ARM535" s="111" t="s">
        <v>206</v>
      </c>
      <c r="ARN535" s="111" t="s">
        <v>206</v>
      </c>
      <c r="ARO535" s="111" t="s">
        <v>206</v>
      </c>
      <c r="ARP535" s="111" t="s">
        <v>206</v>
      </c>
      <c r="ARQ535" s="57">
        <f t="shared" ref="ARQ535" si="735">SUM(ARQ536:ARQ549)</f>
        <v>8044199.5099999998</v>
      </c>
      <c r="ARR535" s="57">
        <f t="shared" ref="ARR535" si="736">SUM(ARR536:ARR549)</f>
        <v>9093399.7200000007</v>
      </c>
      <c r="ARS535" s="57">
        <f t="shared" ref="ARS535" si="737">SUM(ARS536:ARS549)</f>
        <v>9093399.7200000007</v>
      </c>
      <c r="ART535" s="57">
        <f t="shared" ref="ART535" si="738">SUM(ART536:ART549)</f>
        <v>3161368.81</v>
      </c>
      <c r="ARU535" s="57">
        <f t="shared" ref="ARU535" si="739">SUM(ARU536:ARU549)</f>
        <v>3294640.05</v>
      </c>
      <c r="ARV535" s="57">
        <f t="shared" ref="ARV535" si="740">SUM(ARV536:ARV549)</f>
        <v>3294640.05</v>
      </c>
      <c r="ARW535" s="57">
        <f>SUM(ARW536:ARW549)</f>
        <v>343</v>
      </c>
      <c r="ARX535" s="57">
        <f t="shared" ref="ARX535" si="741">SUM(ARX536:ARX549)</f>
        <v>343</v>
      </c>
      <c r="ARY535" s="57">
        <f t="shared" ref="ARY535" si="742">SUM(ARY536:ARY549)</f>
        <v>343</v>
      </c>
      <c r="ARZ535" s="57">
        <f t="shared" ref="ARZ535" si="743">SUM(ARZ536:ARZ549)</f>
        <v>16081934</v>
      </c>
      <c r="ASA535" s="57">
        <f t="shared" ref="ASA535" si="744">SUM(ASA536:ASA549)</f>
        <v>16734210</v>
      </c>
      <c r="ASB535" s="57">
        <f t="shared" ref="ASB535" si="745">SUM(ASB536:ASB549)</f>
        <v>16734210</v>
      </c>
      <c r="ASC535" s="57">
        <f t="shared" ref="ASC535" si="746">SUM(ASC536:ASC549)</f>
        <v>13950801.09</v>
      </c>
      <c r="ASD535" s="57">
        <f t="shared" ref="ASD535" si="747">SUM(ASD536:ASD549)</f>
        <v>14128391.09</v>
      </c>
      <c r="ASE535" s="57">
        <f t="shared" ref="ASE535" si="748">SUM(ASE536:ASE549)</f>
        <v>14128391.09</v>
      </c>
      <c r="ASF535" s="111" t="s">
        <v>206</v>
      </c>
      <c r="ASG535" s="111" t="s">
        <v>206</v>
      </c>
      <c r="ASH535" s="111" t="s">
        <v>206</v>
      </c>
      <c r="ASI535" s="111" t="s">
        <v>206</v>
      </c>
      <c r="ASJ535" s="111" t="s">
        <v>206</v>
      </c>
      <c r="ASK535" s="111" t="s">
        <v>206</v>
      </c>
      <c r="ASL535" s="57">
        <f t="shared" ref="ASL535" si="749">SUM(ASL536:ASL549)</f>
        <v>16082000.1</v>
      </c>
      <c r="ASM535" s="57">
        <f t="shared" ref="ASM535" si="750">SUM(ASM536:ASM549)</f>
        <v>16734199.710000001</v>
      </c>
      <c r="ASN535" s="57">
        <f t="shared" ref="ASN535" si="751">SUM(ASN536:ASN549)</f>
        <v>16734199.710000001</v>
      </c>
      <c r="ASO535" s="57">
        <f t="shared" ref="ASO535" si="752">SUM(ASO536:ASO549)</f>
        <v>6235248.9900000002</v>
      </c>
      <c r="ASP535" s="57">
        <f t="shared" ref="ASP535" si="753">SUM(ASP536:ASP549)</f>
        <v>6511829.6900000004</v>
      </c>
      <c r="ASQ535" s="57">
        <f t="shared" ref="ASQ535" si="754">SUM(ASQ536:ASQ549)</f>
        <v>6511829.6900000004</v>
      </c>
      <c r="ASR535" s="57">
        <f>SUM(ASR536:ASR549)</f>
        <v>317</v>
      </c>
      <c r="ASS535" s="57">
        <f t="shared" ref="ASS535" si="755">SUM(ASS536:ASS549)</f>
        <v>317</v>
      </c>
      <c r="AST535" s="57">
        <f t="shared" ref="AST535" si="756">SUM(AST536:AST549)</f>
        <v>317</v>
      </c>
      <c r="ASU535" s="57">
        <f t="shared" ref="ASU535" si="757">SUM(ASU536:ASU549)</f>
        <v>16857459</v>
      </c>
      <c r="ASV535" s="57">
        <f t="shared" ref="ASV535" si="758">SUM(ASV536:ASV549)</f>
        <v>17542151</v>
      </c>
      <c r="ASW535" s="57">
        <f t="shared" ref="ASW535" si="759">SUM(ASW536:ASW549)</f>
        <v>17542151</v>
      </c>
      <c r="ASX535" s="57">
        <f t="shared" ref="ASX535" si="760">SUM(ASX536:ASX549)</f>
        <v>13837976.529999999</v>
      </c>
      <c r="ASY535" s="57">
        <f t="shared" ref="ASY535" si="761">SUM(ASY536:ASY549)</f>
        <v>14019551.529999999</v>
      </c>
      <c r="ASZ535" s="57">
        <f t="shared" ref="ASZ535" si="762">SUM(ASZ536:ASZ549)</f>
        <v>14019551.529999999</v>
      </c>
      <c r="ATA535" s="111" t="s">
        <v>206</v>
      </c>
      <c r="ATB535" s="111" t="s">
        <v>206</v>
      </c>
      <c r="ATC535" s="111" t="s">
        <v>206</v>
      </c>
      <c r="ATD535" s="111" t="s">
        <v>206</v>
      </c>
      <c r="ATE535" s="111" t="s">
        <v>206</v>
      </c>
      <c r="ATF535" s="111" t="s">
        <v>206</v>
      </c>
      <c r="ATG535" s="57">
        <f t="shared" ref="ATG535" si="763">SUM(ATG536:ATG549)</f>
        <v>16857499.370000001</v>
      </c>
      <c r="ATH535" s="57">
        <f t="shared" ref="ATH535" si="764">SUM(ATH536:ATH549)</f>
        <v>17542100.079999998</v>
      </c>
      <c r="ATI535" s="57">
        <f t="shared" ref="ATI535" si="765">SUM(ATI536:ATI549)</f>
        <v>17542100.079999998</v>
      </c>
      <c r="ATJ535" s="57">
        <f t="shared" ref="ATJ535" si="766">SUM(ATJ536:ATJ549)</f>
        <v>5447113.1100000003</v>
      </c>
      <c r="ATK535" s="57">
        <f t="shared" ref="ATK535" si="767">SUM(ATK536:ATK549)</f>
        <v>5687509.1500000004</v>
      </c>
      <c r="ATL535" s="57">
        <f t="shared" ref="ATL535" si="768">SUM(ATL536:ATL549)</f>
        <v>5687509.1500000004</v>
      </c>
      <c r="ATM535" s="57">
        <f>SUM(ATM536:ATM549)</f>
        <v>573</v>
      </c>
      <c r="ATN535" s="57">
        <f t="shared" ref="ATN535" si="769">SUM(ATN536:ATN549)</f>
        <v>573</v>
      </c>
      <c r="ATO535" s="57">
        <f t="shared" ref="ATO535" si="770">SUM(ATO536:ATO549)</f>
        <v>573</v>
      </c>
      <c r="ATP535" s="57">
        <f t="shared" ref="ATP535" si="771">SUM(ATP536:ATP549)</f>
        <v>28336058</v>
      </c>
      <c r="ATQ535" s="57">
        <f t="shared" ref="ATQ535" si="772">SUM(ATQ536:ATQ549)</f>
        <v>29486005</v>
      </c>
      <c r="ATR535" s="57">
        <f t="shared" ref="ATR535" si="773">SUM(ATR536:ATR549)</f>
        <v>29486005</v>
      </c>
      <c r="ATS535" s="57">
        <f t="shared" ref="ATS535" si="774">SUM(ATS536:ATS549)</f>
        <v>23924851.93</v>
      </c>
      <c r="ATT535" s="57">
        <f t="shared" ref="ATT535" si="775">SUM(ATT536:ATT549)</f>
        <v>24232967.93</v>
      </c>
      <c r="ATU535" s="57">
        <f t="shared" ref="ATU535" si="776">SUM(ATU536:ATU549)</f>
        <v>24232967.93</v>
      </c>
      <c r="ATV535" s="111" t="s">
        <v>206</v>
      </c>
      <c r="ATW535" s="111" t="s">
        <v>206</v>
      </c>
      <c r="ATX535" s="111" t="s">
        <v>206</v>
      </c>
      <c r="ATY535" s="111" t="s">
        <v>206</v>
      </c>
      <c r="ATZ535" s="111" t="s">
        <v>206</v>
      </c>
      <c r="AUA535" s="111" t="s">
        <v>206</v>
      </c>
      <c r="AUB535" s="57">
        <f t="shared" ref="AUB535" si="777">SUM(AUB536:AUB549)</f>
        <v>28336100.710000001</v>
      </c>
      <c r="AUC535" s="57">
        <f t="shared" ref="AUC535" si="778">SUM(AUC536:AUC549)</f>
        <v>29485999.059999999</v>
      </c>
      <c r="AUD535" s="57">
        <f t="shared" ref="AUD535" si="779">SUM(AUD536:AUD549)</f>
        <v>29485999.059999999</v>
      </c>
      <c r="AUE535" s="57">
        <f t="shared" ref="AUE535" si="780">SUM(AUE536:AUE549)</f>
        <v>10267821.18</v>
      </c>
      <c r="AUF535" s="57">
        <f t="shared" ref="AUF535" si="781">SUM(AUF536:AUF549)</f>
        <v>10710734.789999999</v>
      </c>
      <c r="AUG535" s="57">
        <f t="shared" ref="AUG535" si="782">SUM(AUG536:AUG549)</f>
        <v>10710734.789999999</v>
      </c>
      <c r="AUH535" s="57">
        <f>SUM(AUH536:AUH549)</f>
        <v>359</v>
      </c>
      <c r="AUI535" s="57">
        <f t="shared" ref="AUI535:AUJ535" si="783">SUM(AUI536:AUI549)</f>
        <v>359</v>
      </c>
      <c r="AUJ535" s="57">
        <f t="shared" si="783"/>
        <v>359</v>
      </c>
      <c r="AUK535" s="57">
        <f t="shared" ref="AUK535" si="784">SUM(AUK536:AUK549)</f>
        <v>18860604</v>
      </c>
      <c r="AUL535" s="57">
        <f t="shared" ref="AUL535" si="785">SUM(AUL536:AUL549)</f>
        <v>19626541</v>
      </c>
      <c r="AUM535" s="57">
        <f t="shared" ref="AUM535" si="786">SUM(AUM536:AUM549)</f>
        <v>19626541</v>
      </c>
      <c r="AUN535" s="57">
        <f t="shared" ref="AUN535" si="787">SUM(AUN536:AUN549)</f>
        <v>15538879.890000001</v>
      </c>
      <c r="AUO535" s="57">
        <f t="shared" ref="AUO535" si="788">SUM(AUO536:AUO549)</f>
        <v>15742065.890000001</v>
      </c>
      <c r="AUP535" s="57">
        <f t="shared" ref="AUP535" si="789">SUM(AUP536:AUP549)</f>
        <v>15742065.890000001</v>
      </c>
      <c r="AUQ535" s="111" t="s">
        <v>206</v>
      </c>
      <c r="AUR535" s="111" t="s">
        <v>206</v>
      </c>
      <c r="AUS535" s="111" t="s">
        <v>206</v>
      </c>
      <c r="AUT535" s="111" t="s">
        <v>206</v>
      </c>
      <c r="AUU535" s="111" t="s">
        <v>206</v>
      </c>
      <c r="AUV535" s="111" t="s">
        <v>206</v>
      </c>
      <c r="AUW535" s="57">
        <f t="shared" ref="AUW535" si="790">SUM(AUW536:AUW549)</f>
        <v>18860200.539999999</v>
      </c>
      <c r="AUX535" s="57">
        <f t="shared" ref="AUX535" si="791">SUM(AUX536:AUX549)</f>
        <v>19674599.989999998</v>
      </c>
      <c r="AUY535" s="57">
        <f t="shared" ref="AUY535" si="792">SUM(AUY536:AUY549)</f>
        <v>19674599.989999998</v>
      </c>
      <c r="AUZ535" s="57">
        <f t="shared" ref="AUZ535" si="793">SUM(AUZ536:AUZ549)</f>
        <v>7158075.8200000003</v>
      </c>
      <c r="AVA535" s="57">
        <f t="shared" ref="AVA535" si="794">SUM(AVA536:AVA549)</f>
        <v>7481933.6100000003</v>
      </c>
      <c r="AVB535" s="57">
        <f t="shared" ref="AVB535" si="795">SUM(AVB536:AVB549)</f>
        <v>7481933.6100000003</v>
      </c>
      <c r="AVC535" s="57">
        <f>SUM(AVC536:AVC549)</f>
        <v>12098</v>
      </c>
      <c r="AVD535" s="57">
        <f t="shared" ref="AVD535" si="796">SUM(AVD536:AVD549)</f>
        <v>12098</v>
      </c>
      <c r="AVE535" s="57">
        <f t="shared" ref="AVE535" si="797">SUM(AVE536:AVE549)</f>
        <v>12098</v>
      </c>
      <c r="AVF535" s="57">
        <f t="shared" ref="AVF535" si="798">SUM(AVF536:AVF549)</f>
        <v>642179987</v>
      </c>
      <c r="AVG535" s="57">
        <f t="shared" ref="AVG535" si="799">SUM(AVG536:AVG549)</f>
        <v>668259977</v>
      </c>
      <c r="AVH535" s="57">
        <f t="shared" ref="AVH535" si="800">SUM(AVH536:AVH549)</f>
        <v>668259977</v>
      </c>
      <c r="AVI535" s="57">
        <f t="shared" ref="AVI535" si="801">SUM(AVI536:AVI549)</f>
        <v>523649686.97000003</v>
      </c>
      <c r="AVJ535" s="57">
        <f t="shared" ref="AVJ535" si="802">SUM(AVJ536:AVJ549)</f>
        <v>530496899.97000003</v>
      </c>
      <c r="AVK535" s="57">
        <f t="shared" ref="AVK535" si="803">SUM(AVK536:AVK549)</f>
        <v>530496899.97000003</v>
      </c>
      <c r="AVL535" s="111" t="s">
        <v>206</v>
      </c>
      <c r="AVM535" s="111" t="s">
        <v>206</v>
      </c>
      <c r="AVN535" s="111" t="s">
        <v>206</v>
      </c>
      <c r="AVO535" s="111" t="s">
        <v>206</v>
      </c>
      <c r="AVP535" s="111" t="s">
        <v>206</v>
      </c>
      <c r="AVQ535" s="111" t="s">
        <v>206</v>
      </c>
      <c r="AVR535" s="57">
        <f t="shared" ref="AVR535" si="804">SUM(AVR536:AVR549)</f>
        <v>634595586.88</v>
      </c>
      <c r="AVS535" s="57">
        <f t="shared" ref="AVS535" si="805">SUM(AVS536:AVS549)</f>
        <v>668260792.61000001</v>
      </c>
      <c r="AVT535" s="57">
        <f t="shared" ref="AVT535" si="806">SUM(AVT536:AVT549)</f>
        <v>668260792.61000001</v>
      </c>
      <c r="AVU535" s="57">
        <f t="shared" ref="AVU535" si="807">SUM(AVU536:AVU549)</f>
        <v>241530305.09</v>
      </c>
      <c r="AVV535" s="57">
        <f t="shared" ref="AVV535" si="808">SUM(AVV536:AVV549)</f>
        <v>251943265.78</v>
      </c>
      <c r="AVW535" s="57">
        <f t="shared" ref="AVW535" si="809">SUM(AVW536:AVW549)</f>
        <v>251943265.78</v>
      </c>
    </row>
    <row r="536" spans="1:1271" ht="36">
      <c r="A536" s="88" t="s">
        <v>75</v>
      </c>
      <c r="B536" s="88" t="s">
        <v>81</v>
      </c>
      <c r="C536" s="5"/>
      <c r="D536" s="99"/>
      <c r="E536" s="77"/>
      <c r="F536" s="38">
        <f>F17</f>
        <v>52634</v>
      </c>
      <c r="G536" s="38">
        <f t="shared" ref="G536:H536" si="810">G17</f>
        <v>54774</v>
      </c>
      <c r="H536" s="38">
        <f t="shared" si="810"/>
        <v>54774</v>
      </c>
      <c r="I536" s="25">
        <f>F152</f>
        <v>46542.51</v>
      </c>
      <c r="J536" s="25">
        <f t="shared" ref="J536:K536" si="811">G152</f>
        <v>47168.51</v>
      </c>
      <c r="K536" s="25">
        <f t="shared" si="811"/>
        <v>47168.51</v>
      </c>
      <c r="L536" s="30">
        <v>18</v>
      </c>
      <c r="M536" s="30">
        <v>18</v>
      </c>
      <c r="N536" s="30">
        <v>18</v>
      </c>
      <c r="O536" s="25">
        <f>$F536*L536</f>
        <v>947412</v>
      </c>
      <c r="P536" s="25">
        <f>$G536*M536</f>
        <v>985932</v>
      </c>
      <c r="Q536" s="25">
        <f>$H536*N536</f>
        <v>985932</v>
      </c>
      <c r="R536" s="25">
        <f>$I536*L536</f>
        <v>837765.18</v>
      </c>
      <c r="S536" s="25">
        <f>$J536*M536</f>
        <v>849033.18</v>
      </c>
      <c r="T536" s="25">
        <f>$K536*N536</f>
        <v>849033.18</v>
      </c>
      <c r="U536" s="25">
        <f>$F536*U$564</f>
        <v>52633.93</v>
      </c>
      <c r="V536" s="25">
        <f>$G536*V$564</f>
        <v>0</v>
      </c>
      <c r="W536" s="25">
        <f>$H536*W$564</f>
        <v>0</v>
      </c>
      <c r="X536" s="25">
        <f>$I536*X$564</f>
        <v>37241.54</v>
      </c>
      <c r="Y536" s="25">
        <f>$J536*Y$564</f>
        <v>0</v>
      </c>
      <c r="Z536" s="25">
        <f>$K536*Z$564</f>
        <v>0</v>
      </c>
      <c r="AA536" s="25">
        <f>L536*U536</f>
        <v>947410.74</v>
      </c>
      <c r="AB536" s="25">
        <f t="shared" ref="AB536:AC549" si="812">M536*V536</f>
        <v>0</v>
      </c>
      <c r="AC536" s="25">
        <f t="shared" si="812"/>
        <v>0</v>
      </c>
      <c r="AD536" s="25">
        <f>L536*X536</f>
        <v>670347.72</v>
      </c>
      <c r="AE536" s="25">
        <f t="shared" ref="AE536:AF549" si="813">M536*Y536</f>
        <v>0</v>
      </c>
      <c r="AF536" s="25">
        <f t="shared" si="813"/>
        <v>0</v>
      </c>
      <c r="AG536" s="30">
        <v>39</v>
      </c>
      <c r="AH536" s="30">
        <v>39</v>
      </c>
      <c r="AI536" s="30">
        <v>39</v>
      </c>
      <c r="AJ536" s="25">
        <f>$F536*AG536</f>
        <v>2052726</v>
      </c>
      <c r="AK536" s="25">
        <f>$G536*AH536</f>
        <v>2136186</v>
      </c>
      <c r="AL536" s="25">
        <f>$H536*AI536</f>
        <v>2136186</v>
      </c>
      <c r="AM536" s="25">
        <f>$I536*AG536</f>
        <v>1815157.89</v>
      </c>
      <c r="AN536" s="25">
        <f>$J536*AH536</f>
        <v>1839571.89</v>
      </c>
      <c r="AO536" s="25">
        <f>$K536*AI536</f>
        <v>1839571.89</v>
      </c>
      <c r="AP536" s="25">
        <f>$F536*AP$564</f>
        <v>52633.9</v>
      </c>
      <c r="AQ536" s="25">
        <f>$G536*AQ$564</f>
        <v>54774.03</v>
      </c>
      <c r="AR536" s="25">
        <f>$H536*AR$564</f>
        <v>54774.03</v>
      </c>
      <c r="AS536" s="25">
        <f>$I536*AS$564</f>
        <v>25568.04</v>
      </c>
      <c r="AT536" s="25">
        <f>$J536*AT$564</f>
        <v>26739.37</v>
      </c>
      <c r="AU536" s="25">
        <f>$K536*AU$564</f>
        <v>26739.37</v>
      </c>
      <c r="AV536" s="25">
        <f>AG536*AP536</f>
        <v>2052722.1</v>
      </c>
      <c r="AW536" s="25">
        <f t="shared" ref="AW536:AW549" si="814">AH536*AQ536</f>
        <v>2136187.17</v>
      </c>
      <c r="AX536" s="25">
        <f t="shared" ref="AX536:AX549" si="815">AI536*AR536</f>
        <v>2136187.17</v>
      </c>
      <c r="AY536" s="25">
        <f>AG536*AS536</f>
        <v>997153.56</v>
      </c>
      <c r="AZ536" s="25">
        <f t="shared" ref="AZ536:AZ549" si="816">AH536*AT536</f>
        <v>1042835.43</v>
      </c>
      <c r="BA536" s="25">
        <f t="shared" ref="BA536:BA549" si="817">AI536*AU536</f>
        <v>1042835.43</v>
      </c>
      <c r="BB536" s="30">
        <v>165</v>
      </c>
      <c r="BC536" s="30">
        <v>165</v>
      </c>
      <c r="BD536" s="30">
        <v>165</v>
      </c>
      <c r="BE536" s="25">
        <f>$F536*BB536</f>
        <v>8684610</v>
      </c>
      <c r="BF536" s="25">
        <f>$G536*BC536</f>
        <v>9037710</v>
      </c>
      <c r="BG536" s="25">
        <f>$H536*BD536</f>
        <v>9037710</v>
      </c>
      <c r="BH536" s="25">
        <f>$I536*BB536</f>
        <v>7679514.1500000004</v>
      </c>
      <c r="BI536" s="25">
        <f>$J536*BC536</f>
        <v>7782804.1500000004</v>
      </c>
      <c r="BJ536" s="25">
        <f>$K536*BD536</f>
        <v>7782804.1500000004</v>
      </c>
      <c r="BK536" s="25">
        <f>$F536*BK$564</f>
        <v>52633.88</v>
      </c>
      <c r="BL536" s="25">
        <f>$G536*BL$564</f>
        <v>54773.79</v>
      </c>
      <c r="BM536" s="25">
        <f>$H536*BM$564</f>
        <v>54773.79</v>
      </c>
      <c r="BN536" s="25">
        <f>$I536*BN$564</f>
        <v>22278.27</v>
      </c>
      <c r="BO536" s="25">
        <f>$J536*BO$564</f>
        <v>23395.38</v>
      </c>
      <c r="BP536" s="25">
        <f>$K536*BP$564</f>
        <v>23395.38</v>
      </c>
      <c r="BQ536" s="25">
        <f>BB536*BK536</f>
        <v>8684590.1999999993</v>
      </c>
      <c r="BR536" s="25">
        <f t="shared" ref="BR536:BR549" si="818">BC536*BL536</f>
        <v>9037675.3499999996</v>
      </c>
      <c r="BS536" s="25">
        <f t="shared" ref="BS536:BS549" si="819">BD536*BM536</f>
        <v>9037675.3499999996</v>
      </c>
      <c r="BT536" s="25">
        <f>BB536*BN536</f>
        <v>3675914.55</v>
      </c>
      <c r="BU536" s="25">
        <f t="shared" ref="BU536:BU549" si="820">BC536*BO536</f>
        <v>3860237.7</v>
      </c>
      <c r="BV536" s="25">
        <f t="shared" ref="BV536:BV549" si="821">BD536*BP536</f>
        <v>3860237.7</v>
      </c>
      <c r="BW536" s="30"/>
      <c r="BX536" s="30"/>
      <c r="BY536" s="30"/>
      <c r="BZ536" s="25">
        <f>$F536*BW536</f>
        <v>0</v>
      </c>
      <c r="CA536" s="25">
        <f>$G536*BX536</f>
        <v>0</v>
      </c>
      <c r="CB536" s="25">
        <f>$H536*BY536</f>
        <v>0</v>
      </c>
      <c r="CC536" s="25">
        <f>$I536*BW536</f>
        <v>0</v>
      </c>
      <c r="CD536" s="25">
        <f>$J536*BX536</f>
        <v>0</v>
      </c>
      <c r="CE536" s="25">
        <f>$K536*BY536</f>
        <v>0</v>
      </c>
      <c r="CF536" s="25">
        <f>$F536*CF$564</f>
        <v>0</v>
      </c>
      <c r="CG536" s="25">
        <f>$G536*CG$564</f>
        <v>0</v>
      </c>
      <c r="CH536" s="25">
        <f>$H536*CH$564</f>
        <v>0</v>
      </c>
      <c r="CI536" s="25">
        <f>$I536*CI$564</f>
        <v>0</v>
      </c>
      <c r="CJ536" s="25">
        <f>$J536*CJ$564</f>
        <v>0</v>
      </c>
      <c r="CK536" s="25">
        <f>$K536*CK$564</f>
        <v>0</v>
      </c>
      <c r="CL536" s="25">
        <f>BW536*CF536</f>
        <v>0</v>
      </c>
      <c r="CM536" s="25">
        <f t="shared" ref="CM536:CM549" si="822">BX536*CG536</f>
        <v>0</v>
      </c>
      <c r="CN536" s="25">
        <f t="shared" ref="CN536:CN549" si="823">BY536*CH536</f>
        <v>0</v>
      </c>
      <c r="CO536" s="25">
        <f>BW536*CI536</f>
        <v>0</v>
      </c>
      <c r="CP536" s="25">
        <f t="shared" ref="CP536:CP549" si="824">BX536*CJ536</f>
        <v>0</v>
      </c>
      <c r="CQ536" s="25">
        <f t="shared" ref="CQ536:CQ549" si="825">BY536*CK536</f>
        <v>0</v>
      </c>
      <c r="CR536" s="30"/>
      <c r="CS536" s="30"/>
      <c r="CT536" s="30"/>
      <c r="CU536" s="25">
        <f>$F536*CR536</f>
        <v>0</v>
      </c>
      <c r="CV536" s="25">
        <f>$G536*CS536</f>
        <v>0</v>
      </c>
      <c r="CW536" s="25">
        <f>$H536*CT536</f>
        <v>0</v>
      </c>
      <c r="CX536" s="25">
        <f>$I536*CR536</f>
        <v>0</v>
      </c>
      <c r="CY536" s="25">
        <f>$J536*CS536</f>
        <v>0</v>
      </c>
      <c r="CZ536" s="25">
        <f>$K536*CT536</f>
        <v>0</v>
      </c>
      <c r="DA536" s="25">
        <f>$F536*DA$564</f>
        <v>52634.3</v>
      </c>
      <c r="DB536" s="25">
        <f>$G536*DB$564</f>
        <v>54774.15</v>
      </c>
      <c r="DC536" s="25">
        <f>$H536*DC$564</f>
        <v>54774.15</v>
      </c>
      <c r="DD536" s="25">
        <f>$I536*DD$564</f>
        <v>25210.42</v>
      </c>
      <c r="DE536" s="25">
        <f>$J536*DE$564</f>
        <v>26537.200000000001</v>
      </c>
      <c r="DF536" s="25">
        <f>$K536*DF$564</f>
        <v>26537.200000000001</v>
      </c>
      <c r="DG536" s="25">
        <f>CR536*DA536</f>
        <v>0</v>
      </c>
      <c r="DH536" s="25">
        <f t="shared" ref="DH536:DH549" si="826">CS536*DB536</f>
        <v>0</v>
      </c>
      <c r="DI536" s="25">
        <f t="shared" ref="DI536:DI549" si="827">CT536*DC536</f>
        <v>0</v>
      </c>
      <c r="DJ536" s="25">
        <f>CR536*DD536</f>
        <v>0</v>
      </c>
      <c r="DK536" s="25">
        <f t="shared" ref="DK536:DK549" si="828">CS536*DE536</f>
        <v>0</v>
      </c>
      <c r="DL536" s="25">
        <f t="shared" ref="DL536:DL549" si="829">CT536*DF536</f>
        <v>0</v>
      </c>
      <c r="DM536" s="30"/>
      <c r="DN536" s="30"/>
      <c r="DO536" s="30"/>
      <c r="DP536" s="25">
        <f>$F536*DM536</f>
        <v>0</v>
      </c>
      <c r="DQ536" s="25">
        <f>$G536*DN536</f>
        <v>0</v>
      </c>
      <c r="DR536" s="25">
        <f>$H536*DO536</f>
        <v>0</v>
      </c>
      <c r="DS536" s="25">
        <f>$I536*DM536</f>
        <v>0</v>
      </c>
      <c r="DT536" s="25">
        <f>$J536*DN536</f>
        <v>0</v>
      </c>
      <c r="DU536" s="25">
        <f>$K536*DO536</f>
        <v>0</v>
      </c>
      <c r="DV536" s="25">
        <f>$F536*DV$564</f>
        <v>52634.04</v>
      </c>
      <c r="DW536" s="25">
        <f>$G536*DW$564</f>
        <v>54773.78</v>
      </c>
      <c r="DX536" s="25">
        <f>$H536*DX$564</f>
        <v>54773.78</v>
      </c>
      <c r="DY536" s="25">
        <f>$I536*DY$564</f>
        <v>26069.06</v>
      </c>
      <c r="DZ536" s="25">
        <f>$J536*DZ$564</f>
        <v>27368.85</v>
      </c>
      <c r="EA536" s="25">
        <f>$K536*EA$564</f>
        <v>27368.85</v>
      </c>
      <c r="EB536" s="25">
        <f>DM536*DV536</f>
        <v>0</v>
      </c>
      <c r="EC536" s="25">
        <f t="shared" ref="EC536:EC549" si="830">DN536*DW536</f>
        <v>0</v>
      </c>
      <c r="ED536" s="25">
        <f t="shared" ref="ED536:ED549" si="831">DO536*DX536</f>
        <v>0</v>
      </c>
      <c r="EE536" s="25">
        <f>DM536*DY536</f>
        <v>0</v>
      </c>
      <c r="EF536" s="25">
        <f t="shared" ref="EF536:EF549" si="832">DN536*DZ536</f>
        <v>0</v>
      </c>
      <c r="EG536" s="25">
        <f t="shared" ref="EG536:EG549" si="833">DO536*EA536</f>
        <v>0</v>
      </c>
      <c r="EH536" s="30"/>
      <c r="EI536" s="30"/>
      <c r="EJ536" s="30"/>
      <c r="EK536" s="25">
        <f>$F536*EH536</f>
        <v>0</v>
      </c>
      <c r="EL536" s="25">
        <f>$G536*EI536</f>
        <v>0</v>
      </c>
      <c r="EM536" s="25">
        <f>$H536*EJ536</f>
        <v>0</v>
      </c>
      <c r="EN536" s="25">
        <f>$I536*EH536</f>
        <v>0</v>
      </c>
      <c r="EO536" s="25">
        <f>$J536*EI536</f>
        <v>0</v>
      </c>
      <c r="EP536" s="25">
        <f>$K536*EJ536</f>
        <v>0</v>
      </c>
      <c r="EQ536" s="25">
        <f>$F536*EQ$564</f>
        <v>52634.23</v>
      </c>
      <c r="ER536" s="25">
        <f>$G536*ER$564</f>
        <v>54773.95</v>
      </c>
      <c r="ES536" s="25">
        <f>$H536*ES$564</f>
        <v>54773.95</v>
      </c>
      <c r="ET536" s="25">
        <f>$I536*ET$564</f>
        <v>25300.02</v>
      </c>
      <c r="EU536" s="25">
        <f>$J536*EU$564</f>
        <v>26386.92</v>
      </c>
      <c r="EV536" s="25">
        <f>$K536*EV$564</f>
        <v>26386.92</v>
      </c>
      <c r="EW536" s="25">
        <f>EH536*EQ536</f>
        <v>0</v>
      </c>
      <c r="EX536" s="25">
        <f t="shared" ref="EX536:EX549" si="834">EI536*ER536</f>
        <v>0</v>
      </c>
      <c r="EY536" s="25">
        <f t="shared" ref="EY536:EY549" si="835">EJ536*ES536</f>
        <v>0</v>
      </c>
      <c r="EZ536" s="25">
        <f>EH536*ET536</f>
        <v>0</v>
      </c>
      <c r="FA536" s="25">
        <f t="shared" ref="FA536:FA549" si="836">EI536*EU536</f>
        <v>0</v>
      </c>
      <c r="FB536" s="25">
        <f t="shared" ref="FB536:FB549" si="837">EJ536*EV536</f>
        <v>0</v>
      </c>
      <c r="FC536" s="30">
        <v>27</v>
      </c>
      <c r="FD536" s="30">
        <v>27</v>
      </c>
      <c r="FE536" s="30">
        <v>27</v>
      </c>
      <c r="FF536" s="25">
        <f>$F536*FC536</f>
        <v>1421118</v>
      </c>
      <c r="FG536" s="25">
        <f>$G536*FD536</f>
        <v>1478898</v>
      </c>
      <c r="FH536" s="25">
        <f>$H536*FE536</f>
        <v>1478898</v>
      </c>
      <c r="FI536" s="25">
        <f>$I536*FC536</f>
        <v>1256647.77</v>
      </c>
      <c r="FJ536" s="25">
        <f>$J536*FD536</f>
        <v>1273549.77</v>
      </c>
      <c r="FK536" s="25">
        <f>$K536*FE536</f>
        <v>1273549.77</v>
      </c>
      <c r="FL536" s="25">
        <f>$F536*FL$564</f>
        <v>52634.29</v>
      </c>
      <c r="FM536" s="25">
        <f>$G536*FM$564</f>
        <v>55430.99</v>
      </c>
      <c r="FN536" s="25">
        <f>$H536*FN$564</f>
        <v>55430.99</v>
      </c>
      <c r="FO536" s="25">
        <f>$I536*FO$564</f>
        <v>20566.810000000001</v>
      </c>
      <c r="FP536" s="25">
        <f>$J536*FP$564</f>
        <v>21549.46</v>
      </c>
      <c r="FQ536" s="25">
        <f>$K536*FQ$564</f>
        <v>21549.46</v>
      </c>
      <c r="FR536" s="25">
        <f>FC536*FL536</f>
        <v>1421125.83</v>
      </c>
      <c r="FS536" s="25">
        <f t="shared" ref="FS536:FS549" si="838">FD536*FM536</f>
        <v>1496636.73</v>
      </c>
      <c r="FT536" s="25">
        <f t="shared" ref="FT536:FT549" si="839">FE536*FN536</f>
        <v>1496636.73</v>
      </c>
      <c r="FU536" s="25">
        <f>FC536*FO536</f>
        <v>555303.87</v>
      </c>
      <c r="FV536" s="25">
        <f t="shared" ref="FV536:FV549" si="840">FD536*FP536</f>
        <v>581835.42000000004</v>
      </c>
      <c r="FW536" s="25">
        <f t="shared" ref="FW536:FW549" si="841">FE536*FQ536</f>
        <v>581835.42000000004</v>
      </c>
      <c r="FX536" s="30">
        <f>16-16</f>
        <v>0</v>
      </c>
      <c r="FY536" s="30">
        <f t="shared" ref="FY536:FZ536" si="842">16-16</f>
        <v>0</v>
      </c>
      <c r="FZ536" s="30">
        <f t="shared" si="842"/>
        <v>0</v>
      </c>
      <c r="GA536" s="25">
        <f>$F536*FX536</f>
        <v>0</v>
      </c>
      <c r="GB536" s="25">
        <f>$G536*FY536</f>
        <v>0</v>
      </c>
      <c r="GC536" s="25">
        <f>$H536*FZ536</f>
        <v>0</v>
      </c>
      <c r="GD536" s="25">
        <f>$I536*FX536</f>
        <v>0</v>
      </c>
      <c r="GE536" s="25">
        <f>$J536*FY536</f>
        <v>0</v>
      </c>
      <c r="GF536" s="25">
        <f>$K536*FZ536</f>
        <v>0</v>
      </c>
      <c r="GG536" s="25">
        <f>$F536*GG$564</f>
        <v>0</v>
      </c>
      <c r="GH536" s="25">
        <f>$G536*GH$564</f>
        <v>0</v>
      </c>
      <c r="GI536" s="25">
        <f>$H536*GI$564</f>
        <v>0</v>
      </c>
      <c r="GJ536" s="25">
        <f>$I536*GJ$564</f>
        <v>0</v>
      </c>
      <c r="GK536" s="25">
        <f>$J536*GK$564</f>
        <v>0</v>
      </c>
      <c r="GL536" s="25">
        <f>$K536*GL$564</f>
        <v>0</v>
      </c>
      <c r="GM536" s="25">
        <f>FX536*GG536</f>
        <v>0</v>
      </c>
      <c r="GN536" s="25">
        <f t="shared" ref="GN536:GN549" si="843">FY536*GH536</f>
        <v>0</v>
      </c>
      <c r="GO536" s="25">
        <f t="shared" ref="GO536:GO549" si="844">FZ536*GI536</f>
        <v>0</v>
      </c>
      <c r="GP536" s="25">
        <f>FX536*GJ536</f>
        <v>0</v>
      </c>
      <c r="GQ536" s="25">
        <f t="shared" ref="GQ536:GQ549" si="845">FY536*GK536</f>
        <v>0</v>
      </c>
      <c r="GR536" s="25">
        <f t="shared" ref="GR536:GR549" si="846">FZ536*GL536</f>
        <v>0</v>
      </c>
      <c r="GS536" s="30"/>
      <c r="GT536" s="30"/>
      <c r="GU536" s="30"/>
      <c r="GV536" s="25">
        <f>$F536*GS536</f>
        <v>0</v>
      </c>
      <c r="GW536" s="25">
        <f>$G536*GT536</f>
        <v>0</v>
      </c>
      <c r="GX536" s="25">
        <f>$H536*GU536</f>
        <v>0</v>
      </c>
      <c r="GY536" s="25">
        <f>$I536*GS536</f>
        <v>0</v>
      </c>
      <c r="GZ536" s="25">
        <f>$J536*GT536</f>
        <v>0</v>
      </c>
      <c r="HA536" s="25">
        <f>$K536*GU536</f>
        <v>0</v>
      </c>
      <c r="HB536" s="25">
        <f>$F536*HB$564</f>
        <v>52634.52</v>
      </c>
      <c r="HC536" s="25">
        <f>$G536*HC$564</f>
        <v>55271.71</v>
      </c>
      <c r="HD536" s="25">
        <f>$H536*HD$564</f>
        <v>55271.71</v>
      </c>
      <c r="HE536" s="25">
        <f>$I536*HE$564</f>
        <v>39546.28</v>
      </c>
      <c r="HF536" s="25">
        <f>$J536*HF$564</f>
        <v>41577.43</v>
      </c>
      <c r="HG536" s="25">
        <f>$K536*HG$564</f>
        <v>41577.43</v>
      </c>
      <c r="HH536" s="25">
        <f>GS536*HB536</f>
        <v>0</v>
      </c>
      <c r="HI536" s="25">
        <f t="shared" ref="HI536:HI549" si="847">GT536*HC536</f>
        <v>0</v>
      </c>
      <c r="HJ536" s="25">
        <f t="shared" ref="HJ536:HJ549" si="848">GU536*HD536</f>
        <v>0</v>
      </c>
      <c r="HK536" s="25">
        <f>GS536*HE536</f>
        <v>0</v>
      </c>
      <c r="HL536" s="25">
        <f t="shared" ref="HL536:HL549" si="849">GT536*HF536</f>
        <v>0</v>
      </c>
      <c r="HM536" s="25">
        <f t="shared" ref="HM536:HM549" si="850">GU536*HG536</f>
        <v>0</v>
      </c>
      <c r="HN536" s="30">
        <f>28+16</f>
        <v>44</v>
      </c>
      <c r="HO536" s="30">
        <f t="shared" ref="HO536:HP536" si="851">28+16</f>
        <v>44</v>
      </c>
      <c r="HP536" s="30">
        <f t="shared" si="851"/>
        <v>44</v>
      </c>
      <c r="HQ536" s="25">
        <f>$F536*HN536</f>
        <v>2315896</v>
      </c>
      <c r="HR536" s="25">
        <f>$G536*HO536</f>
        <v>2410056</v>
      </c>
      <c r="HS536" s="25">
        <f>$H536*HP536</f>
        <v>2410056</v>
      </c>
      <c r="HT536" s="25">
        <f>$I536*HN536</f>
        <v>2047870.44</v>
      </c>
      <c r="HU536" s="25">
        <f>$J536*HO536</f>
        <v>2075414.44</v>
      </c>
      <c r="HV536" s="25">
        <f>$K536*HP536</f>
        <v>2075414.44</v>
      </c>
      <c r="HW536" s="25">
        <f>$F536*HW$564</f>
        <v>40758.26</v>
      </c>
      <c r="HX536" s="25">
        <f>$G536*HX$564</f>
        <v>55197.98</v>
      </c>
      <c r="HY536" s="25">
        <f>$H536*HY$564</f>
        <v>55197.98</v>
      </c>
      <c r="HZ536" s="25">
        <f>$I536*HZ$564</f>
        <v>20545.55</v>
      </c>
      <c r="IA536" s="25">
        <f>$J536*IA$564</f>
        <v>25729.47</v>
      </c>
      <c r="IB536" s="25">
        <f>$K536*IB$564</f>
        <v>25729.47</v>
      </c>
      <c r="IC536" s="25">
        <f>HN536*HW536</f>
        <v>1793363.44</v>
      </c>
      <c r="ID536" s="25">
        <f t="shared" ref="ID536:ID549" si="852">HO536*HX536</f>
        <v>2428711.12</v>
      </c>
      <c r="IE536" s="25">
        <f t="shared" ref="IE536:IE549" si="853">HP536*HY536</f>
        <v>2428711.12</v>
      </c>
      <c r="IF536" s="25">
        <f>HN536*HZ536</f>
        <v>904004.2</v>
      </c>
      <c r="IG536" s="25">
        <f t="shared" ref="IG536:IG549" si="854">HO536*IA536</f>
        <v>1132096.68</v>
      </c>
      <c r="IH536" s="25">
        <f t="shared" ref="IH536:IH549" si="855">HP536*IB536</f>
        <v>1132096.68</v>
      </c>
      <c r="II536" s="30"/>
      <c r="IJ536" s="30"/>
      <c r="IK536" s="30"/>
      <c r="IL536" s="25">
        <f>$F536*II536</f>
        <v>0</v>
      </c>
      <c r="IM536" s="25">
        <f>$G536*IJ536</f>
        <v>0</v>
      </c>
      <c r="IN536" s="25">
        <f>$H536*IK536</f>
        <v>0</v>
      </c>
      <c r="IO536" s="25">
        <f>$I536*II536</f>
        <v>0</v>
      </c>
      <c r="IP536" s="25">
        <f>$J536*IJ536</f>
        <v>0</v>
      </c>
      <c r="IQ536" s="25">
        <f>$K536*IK536</f>
        <v>0</v>
      </c>
      <c r="IR536" s="25">
        <f>$F536*IR$564</f>
        <v>52634.23</v>
      </c>
      <c r="IS536" s="25">
        <f>$G536*IS$564</f>
        <v>54773.98</v>
      </c>
      <c r="IT536" s="25">
        <f>$H536*IT$564</f>
        <v>54773.98</v>
      </c>
      <c r="IU536" s="25">
        <f>$I536*IU$564</f>
        <v>21446.7</v>
      </c>
      <c r="IV536" s="25">
        <f>$J536*IV$564</f>
        <v>22412.3</v>
      </c>
      <c r="IW536" s="25">
        <f>$K536*IW$564</f>
        <v>22412.3</v>
      </c>
      <c r="IX536" s="25">
        <f>II536*IR536</f>
        <v>0</v>
      </c>
      <c r="IY536" s="25">
        <f t="shared" ref="IY536:IY549" si="856">IJ536*IS536</f>
        <v>0</v>
      </c>
      <c r="IZ536" s="25">
        <f t="shared" ref="IZ536:IZ549" si="857">IK536*IT536</f>
        <v>0</v>
      </c>
      <c r="JA536" s="25">
        <f>II536*IU536</f>
        <v>0</v>
      </c>
      <c r="JB536" s="25">
        <f t="shared" ref="JB536:JB549" si="858">IJ536*IV536</f>
        <v>0</v>
      </c>
      <c r="JC536" s="25">
        <f t="shared" ref="JC536:JC549" si="859">IK536*IW536</f>
        <v>0</v>
      </c>
      <c r="JD536" s="30"/>
      <c r="JE536" s="30"/>
      <c r="JF536" s="30"/>
      <c r="JG536" s="25">
        <f>$F536*JD536</f>
        <v>0</v>
      </c>
      <c r="JH536" s="25">
        <f>$G536*JE536</f>
        <v>0</v>
      </c>
      <c r="JI536" s="25">
        <f>$H536*JF536</f>
        <v>0</v>
      </c>
      <c r="JJ536" s="25">
        <f>$I536*JD536</f>
        <v>0</v>
      </c>
      <c r="JK536" s="25">
        <f>$J536*JE536</f>
        <v>0</v>
      </c>
      <c r="JL536" s="25">
        <f>$K536*JF536</f>
        <v>0</v>
      </c>
      <c r="JM536" s="25">
        <f>$F536*JM$564</f>
        <v>52634.28</v>
      </c>
      <c r="JN536" s="25">
        <f>$G536*JN$564</f>
        <v>54774.1</v>
      </c>
      <c r="JO536" s="25">
        <f>$H536*JO$564</f>
        <v>54774.1</v>
      </c>
      <c r="JP536" s="25">
        <f>$I536*JP$564</f>
        <v>32410.06</v>
      </c>
      <c r="JQ536" s="25">
        <f>$J536*JQ$564</f>
        <v>33992.83</v>
      </c>
      <c r="JR536" s="25">
        <f>$K536*JR$564</f>
        <v>33992.83</v>
      </c>
      <c r="JS536" s="25">
        <f>JD536*JM536</f>
        <v>0</v>
      </c>
      <c r="JT536" s="25">
        <f t="shared" ref="JT536:JT549" si="860">JE536*JN536</f>
        <v>0</v>
      </c>
      <c r="JU536" s="25">
        <f t="shared" ref="JU536:JU549" si="861">JF536*JO536</f>
        <v>0</v>
      </c>
      <c r="JV536" s="25">
        <f>JD536*JP536</f>
        <v>0</v>
      </c>
      <c r="JW536" s="25">
        <f t="shared" ref="JW536:JW549" si="862">JE536*JQ536</f>
        <v>0</v>
      </c>
      <c r="JX536" s="25">
        <f t="shared" ref="JX536:JX549" si="863">JF536*JR536</f>
        <v>0</v>
      </c>
      <c r="JY536" s="30">
        <v>42</v>
      </c>
      <c r="JZ536" s="30">
        <v>42</v>
      </c>
      <c r="KA536" s="30">
        <v>42</v>
      </c>
      <c r="KB536" s="25">
        <f>$F536*JY536</f>
        <v>2210628</v>
      </c>
      <c r="KC536" s="25">
        <f>$G536*JZ536</f>
        <v>2300508</v>
      </c>
      <c r="KD536" s="25">
        <f>$H536*KA536</f>
        <v>2300508</v>
      </c>
      <c r="KE536" s="25">
        <f>$I536*JY536</f>
        <v>1954785.42</v>
      </c>
      <c r="KF536" s="25">
        <f>$J536*JZ536</f>
        <v>1981077.42</v>
      </c>
      <c r="KG536" s="25">
        <f>$K536*KA536</f>
        <v>1981077.42</v>
      </c>
      <c r="KH536" s="25">
        <f>$F536*KH$564</f>
        <v>52633.79</v>
      </c>
      <c r="KI536" s="25">
        <f>$G536*KI$564</f>
        <v>54773.77</v>
      </c>
      <c r="KJ536" s="25">
        <f>$H536*KJ$564</f>
        <v>54773.77</v>
      </c>
      <c r="KK536" s="25">
        <f>$I536*KK$564</f>
        <v>19153.84</v>
      </c>
      <c r="KL536" s="25">
        <f>$J536*KL$564</f>
        <v>20058.91</v>
      </c>
      <c r="KM536" s="25">
        <f>$K536*KM$564</f>
        <v>20058.91</v>
      </c>
      <c r="KN536" s="25">
        <f>JY536*KH536</f>
        <v>2210619.1800000002</v>
      </c>
      <c r="KO536" s="25">
        <f t="shared" ref="KO536:KO549" si="864">JZ536*KI536</f>
        <v>2300498.34</v>
      </c>
      <c r="KP536" s="25">
        <f t="shared" ref="KP536:KP549" si="865">KA536*KJ536</f>
        <v>2300498.34</v>
      </c>
      <c r="KQ536" s="25">
        <f>JY536*KK536</f>
        <v>804461.28</v>
      </c>
      <c r="KR536" s="25">
        <f t="shared" ref="KR536:KR549" si="866">JZ536*KL536</f>
        <v>842474.22</v>
      </c>
      <c r="KS536" s="25">
        <f t="shared" ref="KS536:KS549" si="867">KA536*KM536</f>
        <v>842474.22</v>
      </c>
      <c r="KT536" s="30">
        <v>59</v>
      </c>
      <c r="KU536" s="30">
        <v>59</v>
      </c>
      <c r="KV536" s="30">
        <v>59</v>
      </c>
      <c r="KW536" s="25">
        <f>$F536*KT536</f>
        <v>3105406</v>
      </c>
      <c r="KX536" s="25">
        <f>$G536*KU536</f>
        <v>3231666</v>
      </c>
      <c r="KY536" s="25">
        <f>$H536*KV536</f>
        <v>3231666</v>
      </c>
      <c r="KZ536" s="25">
        <f>$I536*KT536</f>
        <v>2746008.09</v>
      </c>
      <c r="LA536" s="25">
        <f>$J536*KU536</f>
        <v>2782942.09</v>
      </c>
      <c r="LB536" s="25">
        <f>$K536*KV536</f>
        <v>2782942.09</v>
      </c>
      <c r="LC536" s="25">
        <f>$F536*LC$564</f>
        <v>52634.01</v>
      </c>
      <c r="LD536" s="25">
        <f>$G536*LD$564</f>
        <v>54773.99</v>
      </c>
      <c r="LE536" s="25">
        <f>$H536*LE$564</f>
        <v>54773.99</v>
      </c>
      <c r="LF536" s="25">
        <f>$I536*LF$564</f>
        <v>17760.89</v>
      </c>
      <c r="LG536" s="25">
        <f>$J536*LG$564</f>
        <v>18616.73</v>
      </c>
      <c r="LH536" s="25">
        <f>$K536*LH$564</f>
        <v>18616.73</v>
      </c>
      <c r="LI536" s="25">
        <f>KT536*LC536</f>
        <v>3105406.59</v>
      </c>
      <c r="LJ536" s="25">
        <f t="shared" ref="LJ536:LJ549" si="868">KU536*LD536</f>
        <v>3231665.41</v>
      </c>
      <c r="LK536" s="25">
        <f t="shared" ref="LK536:LK549" si="869">KV536*LE536</f>
        <v>3231665.41</v>
      </c>
      <c r="LL536" s="25">
        <f>KT536*LF536</f>
        <v>1047892.51</v>
      </c>
      <c r="LM536" s="25">
        <f t="shared" ref="LM536:LM549" si="870">KU536*LG536</f>
        <v>1098387.07</v>
      </c>
      <c r="LN536" s="25">
        <f t="shared" ref="LN536:LN549" si="871">KV536*LH536</f>
        <v>1098387.07</v>
      </c>
      <c r="LO536" s="30">
        <v>32</v>
      </c>
      <c r="LP536" s="30">
        <v>32</v>
      </c>
      <c r="LQ536" s="30">
        <v>32</v>
      </c>
      <c r="LR536" s="25">
        <f>$F536*LO536</f>
        <v>1684288</v>
      </c>
      <c r="LS536" s="25">
        <f>$G536*LP536</f>
        <v>1752768</v>
      </c>
      <c r="LT536" s="25">
        <f>$H536*LQ536</f>
        <v>1752768</v>
      </c>
      <c r="LU536" s="25">
        <f>$I536*LO536</f>
        <v>1489360.32</v>
      </c>
      <c r="LV536" s="25">
        <f>$J536*LP536</f>
        <v>1509392.32</v>
      </c>
      <c r="LW536" s="25">
        <f>$K536*LQ536</f>
        <v>1509392.32</v>
      </c>
      <c r="LX536" s="25">
        <f>$F536*LX$564</f>
        <v>52635.18</v>
      </c>
      <c r="LY536" s="25">
        <f>$G536*LY$564</f>
        <v>54774.01</v>
      </c>
      <c r="LZ536" s="25">
        <f>$H536*LZ$564</f>
        <v>54774.01</v>
      </c>
      <c r="MA536" s="25">
        <f>$I536*MA$564</f>
        <v>28047.3</v>
      </c>
      <c r="MB536" s="25">
        <f>$J536*MB$564</f>
        <v>29376.79</v>
      </c>
      <c r="MC536" s="25">
        <f>$K536*MC$564</f>
        <v>29376.79</v>
      </c>
      <c r="MD536" s="25">
        <f>LO536*LX536</f>
        <v>1684325.76</v>
      </c>
      <c r="ME536" s="25">
        <f t="shared" ref="ME536:ME549" si="872">LP536*LY536</f>
        <v>1752768.32</v>
      </c>
      <c r="MF536" s="25">
        <f t="shared" ref="MF536:MF549" si="873">LQ536*LZ536</f>
        <v>1752768.32</v>
      </c>
      <c r="MG536" s="25">
        <f>LO536*MA536</f>
        <v>897513.6</v>
      </c>
      <c r="MH536" s="25">
        <f t="shared" ref="MH536:MH549" si="874">LP536*MB536</f>
        <v>940057.28</v>
      </c>
      <c r="MI536" s="25">
        <f t="shared" ref="MI536:MI549" si="875">LQ536*MC536</f>
        <v>940057.28</v>
      </c>
      <c r="MJ536" s="30">
        <v>30</v>
      </c>
      <c r="MK536" s="30">
        <v>30</v>
      </c>
      <c r="ML536" s="30">
        <v>30</v>
      </c>
      <c r="MM536" s="25">
        <f>$F536*MJ536</f>
        <v>1579020</v>
      </c>
      <c r="MN536" s="25">
        <f>$G536*MK536</f>
        <v>1643220</v>
      </c>
      <c r="MO536" s="25">
        <f>$H536*ML536</f>
        <v>1643220</v>
      </c>
      <c r="MP536" s="25">
        <f>$I536*MJ536</f>
        <v>1396275.3</v>
      </c>
      <c r="MQ536" s="25">
        <f>$J536*MK536</f>
        <v>1415055.3</v>
      </c>
      <c r="MR536" s="25">
        <f>$K536*ML536</f>
        <v>1415055.3</v>
      </c>
      <c r="MS536" s="25">
        <f>$F536*MS$564</f>
        <v>52633.9</v>
      </c>
      <c r="MT536" s="25">
        <f>$G536*MT$564</f>
        <v>56084.78</v>
      </c>
      <c r="MU536" s="25">
        <f>$H536*MU$564</f>
        <v>56084.78</v>
      </c>
      <c r="MV536" s="25">
        <f>$I536*MV$564</f>
        <v>29829.64</v>
      </c>
      <c r="MW536" s="25">
        <f>$J536*MW$564</f>
        <v>31258.09</v>
      </c>
      <c r="MX536" s="25">
        <f>$K536*MX$564</f>
        <v>31258.09</v>
      </c>
      <c r="MY536" s="25">
        <f>MJ536*MS536</f>
        <v>1579017</v>
      </c>
      <c r="MZ536" s="25">
        <f t="shared" ref="MZ536:MZ549" si="876">MK536*MT536</f>
        <v>1682543.4</v>
      </c>
      <c r="NA536" s="25">
        <f t="shared" ref="NA536:NA549" si="877">ML536*MU536</f>
        <v>1682543.4</v>
      </c>
      <c r="NB536" s="25">
        <f>MJ536*MV536</f>
        <v>894889.2</v>
      </c>
      <c r="NC536" s="25">
        <f t="shared" ref="NC536:NC549" si="878">MK536*MW536</f>
        <v>937742.7</v>
      </c>
      <c r="ND536" s="25">
        <f t="shared" ref="ND536:ND549" si="879">ML536*MX536</f>
        <v>937742.7</v>
      </c>
      <c r="NE536" s="30">
        <v>34</v>
      </c>
      <c r="NF536" s="30">
        <v>34</v>
      </c>
      <c r="NG536" s="30">
        <v>34</v>
      </c>
      <c r="NH536" s="25">
        <f>$F536*NE536</f>
        <v>1789556</v>
      </c>
      <c r="NI536" s="25">
        <f>$G536*NF536</f>
        <v>1862316</v>
      </c>
      <c r="NJ536" s="25">
        <f>$H536*NG536</f>
        <v>1862316</v>
      </c>
      <c r="NK536" s="25">
        <f>$I536*NE536</f>
        <v>1582445.34</v>
      </c>
      <c r="NL536" s="25">
        <f>$J536*NF536</f>
        <v>1603729.34</v>
      </c>
      <c r="NM536" s="25">
        <f>$K536*NG536</f>
        <v>1603729.34</v>
      </c>
      <c r="NN536" s="25">
        <f>$F536*NN$564</f>
        <v>52634.27</v>
      </c>
      <c r="NO536" s="25">
        <f>$G536*NO$564</f>
        <v>54976.45</v>
      </c>
      <c r="NP536" s="25">
        <f>$H536*NP$564</f>
        <v>54976.45</v>
      </c>
      <c r="NQ536" s="25">
        <f>$I536*NQ$564</f>
        <v>21798.41</v>
      </c>
      <c r="NR536" s="25">
        <f>$J536*NR$564</f>
        <v>22799.72</v>
      </c>
      <c r="NS536" s="25">
        <f>$K536*NS$564</f>
        <v>22799.72</v>
      </c>
      <c r="NT536" s="25">
        <f>NE536*NN536</f>
        <v>1789565.18</v>
      </c>
      <c r="NU536" s="25">
        <f t="shared" ref="NU536:NU549" si="880">NF536*NO536</f>
        <v>1869199.3</v>
      </c>
      <c r="NV536" s="25">
        <f t="shared" ref="NV536:NV549" si="881">NG536*NP536</f>
        <v>1869199.3</v>
      </c>
      <c r="NW536" s="25">
        <f>NE536*NQ536</f>
        <v>741145.94</v>
      </c>
      <c r="NX536" s="25">
        <f t="shared" ref="NX536:NX549" si="882">NF536*NR536</f>
        <v>775190.48</v>
      </c>
      <c r="NY536" s="25">
        <f t="shared" ref="NY536:NY549" si="883">NG536*NS536</f>
        <v>775190.48</v>
      </c>
      <c r="NZ536" s="30"/>
      <c r="OA536" s="30"/>
      <c r="OB536" s="30"/>
      <c r="OC536" s="25">
        <f>$F536*NZ536</f>
        <v>0</v>
      </c>
      <c r="OD536" s="25">
        <f>$G536*OA536</f>
        <v>0</v>
      </c>
      <c r="OE536" s="25">
        <f>$H536*OB536</f>
        <v>0</v>
      </c>
      <c r="OF536" s="25">
        <f>$I536*NZ536</f>
        <v>0</v>
      </c>
      <c r="OG536" s="25">
        <f>$J536*OA536</f>
        <v>0</v>
      </c>
      <c r="OH536" s="25">
        <f>$K536*OB536</f>
        <v>0</v>
      </c>
      <c r="OI536" s="25">
        <f>$F536*OI$564</f>
        <v>52634.15</v>
      </c>
      <c r="OJ536" s="25">
        <f>$G536*OJ$564</f>
        <v>54773.73</v>
      </c>
      <c r="OK536" s="25">
        <f>$H536*OK$564</f>
        <v>54773.73</v>
      </c>
      <c r="OL536" s="25">
        <f>$I536*OL$564</f>
        <v>28229.78</v>
      </c>
      <c r="OM536" s="25">
        <f>$J536*OM$564</f>
        <v>29569.53</v>
      </c>
      <c r="ON536" s="25">
        <f>$K536*ON$564</f>
        <v>29569.53</v>
      </c>
      <c r="OO536" s="25">
        <f>NZ536*OI536</f>
        <v>0</v>
      </c>
      <c r="OP536" s="25">
        <f t="shared" ref="OP536:OP549" si="884">OA536*OJ536</f>
        <v>0</v>
      </c>
      <c r="OQ536" s="25">
        <f t="shared" ref="OQ536:OQ549" si="885">OB536*OK536</f>
        <v>0</v>
      </c>
      <c r="OR536" s="25">
        <f>NZ536*OL536</f>
        <v>0</v>
      </c>
      <c r="OS536" s="25">
        <f t="shared" ref="OS536:OS549" si="886">OA536*OM536</f>
        <v>0</v>
      </c>
      <c r="OT536" s="25">
        <f t="shared" ref="OT536:OT549" si="887">OB536*ON536</f>
        <v>0</v>
      </c>
      <c r="OU536" s="30"/>
      <c r="OV536" s="30"/>
      <c r="OW536" s="30"/>
      <c r="OX536" s="25">
        <f>$F536*OU536</f>
        <v>0</v>
      </c>
      <c r="OY536" s="25">
        <f>$G536*OV536</f>
        <v>0</v>
      </c>
      <c r="OZ536" s="25">
        <f>$H536*OW536</f>
        <v>0</v>
      </c>
      <c r="PA536" s="25">
        <f>$I536*OU536</f>
        <v>0</v>
      </c>
      <c r="PB536" s="25">
        <f>$J536*OV536</f>
        <v>0</v>
      </c>
      <c r="PC536" s="25">
        <f>$K536*OW536</f>
        <v>0</v>
      </c>
      <c r="PD536" s="25">
        <f>$F536*PD$564</f>
        <v>52633.9</v>
      </c>
      <c r="PE536" s="25">
        <f>$G536*PE$564</f>
        <v>54773.95</v>
      </c>
      <c r="PF536" s="25">
        <f>$H536*PF$564</f>
        <v>54773.95</v>
      </c>
      <c r="PG536" s="25">
        <f>$I536*PG$564</f>
        <v>24082.76</v>
      </c>
      <c r="PH536" s="25">
        <f>$J536*PH$564</f>
        <v>25197.54</v>
      </c>
      <c r="PI536" s="25">
        <f>$K536*PI$564</f>
        <v>25197.54</v>
      </c>
      <c r="PJ536" s="25">
        <f>OU536*PD536</f>
        <v>0</v>
      </c>
      <c r="PK536" s="25">
        <f t="shared" ref="PK536:PK549" si="888">OV536*PE536</f>
        <v>0</v>
      </c>
      <c r="PL536" s="25">
        <f t="shared" ref="PL536:PL549" si="889">OW536*PF536</f>
        <v>0</v>
      </c>
      <c r="PM536" s="25">
        <f>OU536*PG536</f>
        <v>0</v>
      </c>
      <c r="PN536" s="25">
        <f t="shared" ref="PN536:PN549" si="890">OV536*PH536</f>
        <v>0</v>
      </c>
      <c r="PO536" s="25">
        <f t="shared" ref="PO536:PO549" si="891">OW536*PI536</f>
        <v>0</v>
      </c>
      <c r="PP536" s="30">
        <v>50</v>
      </c>
      <c r="PQ536" s="30">
        <v>50</v>
      </c>
      <c r="PR536" s="30">
        <v>50</v>
      </c>
      <c r="PS536" s="25">
        <f>$F536*PP536</f>
        <v>2631700</v>
      </c>
      <c r="PT536" s="25">
        <f>$G536*PQ536</f>
        <v>2738700</v>
      </c>
      <c r="PU536" s="25">
        <f>$H536*PR536</f>
        <v>2738700</v>
      </c>
      <c r="PV536" s="25">
        <f>$I536*PP536</f>
        <v>2327125.5</v>
      </c>
      <c r="PW536" s="25">
        <f>$J536*PQ536</f>
        <v>2358425.5</v>
      </c>
      <c r="PX536" s="25">
        <f>$K536*PR536</f>
        <v>2358425.5</v>
      </c>
      <c r="PY536" s="25">
        <f>$F536*PY$564</f>
        <v>52634.14</v>
      </c>
      <c r="PZ536" s="25">
        <f>$G536*PZ$564</f>
        <v>54774.080000000002</v>
      </c>
      <c r="QA536" s="25">
        <f>$H536*QA$564</f>
        <v>54774.080000000002</v>
      </c>
      <c r="QB536" s="25">
        <f>$I536*QB$564</f>
        <v>27333.52</v>
      </c>
      <c r="QC536" s="25">
        <f>$J536*QC$564</f>
        <v>28633.86</v>
      </c>
      <c r="QD536" s="25">
        <f>$K536*QD$564</f>
        <v>28633.86</v>
      </c>
      <c r="QE536" s="25">
        <f>PP536*PY536</f>
        <v>2631707</v>
      </c>
      <c r="QF536" s="25">
        <f t="shared" ref="QF536:QF549" si="892">PQ536*PZ536</f>
        <v>2738704</v>
      </c>
      <c r="QG536" s="25">
        <f t="shared" ref="QG536:QG549" si="893">PR536*QA536</f>
        <v>2738704</v>
      </c>
      <c r="QH536" s="25">
        <f>PP536*QB536</f>
        <v>1366676</v>
      </c>
      <c r="QI536" s="25">
        <f t="shared" ref="QI536:QI549" si="894">PQ536*QC536</f>
        <v>1431693</v>
      </c>
      <c r="QJ536" s="25">
        <f t="shared" ref="QJ536:QJ549" si="895">PR536*QD536</f>
        <v>1431693</v>
      </c>
      <c r="QK536" s="30">
        <v>31</v>
      </c>
      <c r="QL536" s="30">
        <v>31</v>
      </c>
      <c r="QM536" s="30">
        <v>31</v>
      </c>
      <c r="QN536" s="25">
        <f>$F536*QK536</f>
        <v>1631654</v>
      </c>
      <c r="QO536" s="25">
        <f>$G536*QL536</f>
        <v>1697994</v>
      </c>
      <c r="QP536" s="25">
        <f>$H536*QM536</f>
        <v>1697994</v>
      </c>
      <c r="QQ536" s="25">
        <f>$I536*QK536</f>
        <v>1442817.81</v>
      </c>
      <c r="QR536" s="25">
        <f>$J536*QL536</f>
        <v>1462223.81</v>
      </c>
      <c r="QS536" s="25">
        <f>$K536*QM536</f>
        <v>1462223.81</v>
      </c>
      <c r="QT536" s="25">
        <f>$F536*QT$564</f>
        <v>52634.41</v>
      </c>
      <c r="QU536" s="25">
        <f>$G536*QU$564</f>
        <v>54970.92</v>
      </c>
      <c r="QV536" s="25">
        <f>$H536*QV$564</f>
        <v>54970.92</v>
      </c>
      <c r="QW536" s="25">
        <f>$I536*QW$564</f>
        <v>24388.36</v>
      </c>
      <c r="QX536" s="25">
        <f>$J536*QX$564</f>
        <v>25497.72</v>
      </c>
      <c r="QY536" s="25">
        <f>$K536*QY$564</f>
        <v>25497.72</v>
      </c>
      <c r="QZ536" s="25">
        <f>QK536*QT536</f>
        <v>1631666.71</v>
      </c>
      <c r="RA536" s="25">
        <f t="shared" ref="RA536:RA549" si="896">QL536*QU536</f>
        <v>1704098.52</v>
      </c>
      <c r="RB536" s="25">
        <f t="shared" ref="RB536:RB549" si="897">QM536*QV536</f>
        <v>1704098.52</v>
      </c>
      <c r="RC536" s="25">
        <f>QK536*QW536</f>
        <v>756039.16</v>
      </c>
      <c r="RD536" s="25">
        <f t="shared" ref="RD536:RD549" si="898">QL536*QX536</f>
        <v>790429.32</v>
      </c>
      <c r="RE536" s="25">
        <f t="shared" ref="RE536:RE549" si="899">QM536*QY536</f>
        <v>790429.32</v>
      </c>
      <c r="RF536" s="30">
        <v>53</v>
      </c>
      <c r="RG536" s="30">
        <v>53</v>
      </c>
      <c r="RH536" s="30">
        <v>53</v>
      </c>
      <c r="RI536" s="25">
        <f>$F536*RF536</f>
        <v>2789602</v>
      </c>
      <c r="RJ536" s="25">
        <f>$G536*RG536</f>
        <v>2903022</v>
      </c>
      <c r="RK536" s="25">
        <f>$H536*RH536</f>
        <v>2903022</v>
      </c>
      <c r="RL536" s="25">
        <f>$I536*RF536</f>
        <v>2466753.0299999998</v>
      </c>
      <c r="RM536" s="25">
        <f>$J536*RG536</f>
        <v>2499931.0299999998</v>
      </c>
      <c r="RN536" s="25">
        <f>$K536*RH536</f>
        <v>2499931.0299999998</v>
      </c>
      <c r="RO536" s="25">
        <f>$F536*RO$564</f>
        <v>52634.1</v>
      </c>
      <c r="RP536" s="25">
        <f>$G536*RP$564</f>
        <v>55677.71</v>
      </c>
      <c r="RQ536" s="25">
        <f>$H536*RQ$564</f>
        <v>55677.71</v>
      </c>
      <c r="RR536" s="25">
        <f>$I536*RR$564</f>
        <v>17787.39</v>
      </c>
      <c r="RS536" s="25">
        <f>$J536*RS$564</f>
        <v>18576.830000000002</v>
      </c>
      <c r="RT536" s="25">
        <f>$K536*RT$564</f>
        <v>18576.830000000002</v>
      </c>
      <c r="RU536" s="25">
        <f>RF536*RO536</f>
        <v>2789607.3</v>
      </c>
      <c r="RV536" s="25">
        <f t="shared" ref="RV536:RV549" si="900">RG536*RP536</f>
        <v>2950918.63</v>
      </c>
      <c r="RW536" s="25">
        <f t="shared" ref="RW536:RW549" si="901">RH536*RQ536</f>
        <v>2950918.63</v>
      </c>
      <c r="RX536" s="25">
        <f>RF536*RR536</f>
        <v>942731.67</v>
      </c>
      <c r="RY536" s="25">
        <f t="shared" ref="RY536:RY549" si="902">RG536*RS536</f>
        <v>984571.99</v>
      </c>
      <c r="RZ536" s="25">
        <f t="shared" ref="RZ536:RZ549" si="903">RH536*RT536</f>
        <v>984571.99</v>
      </c>
      <c r="SA536" s="30"/>
      <c r="SB536" s="30"/>
      <c r="SC536" s="30"/>
      <c r="SD536" s="25">
        <f>$F536*SA536</f>
        <v>0</v>
      </c>
      <c r="SE536" s="25">
        <f>$G536*SB536</f>
        <v>0</v>
      </c>
      <c r="SF536" s="25">
        <f>$H536*SC536</f>
        <v>0</v>
      </c>
      <c r="SG536" s="25">
        <f>$I536*SA536</f>
        <v>0</v>
      </c>
      <c r="SH536" s="25">
        <f>$J536*SB536</f>
        <v>0</v>
      </c>
      <c r="SI536" s="25">
        <f>$K536*SC536</f>
        <v>0</v>
      </c>
      <c r="SJ536" s="25">
        <f>$F536*SJ$564</f>
        <v>52633.98</v>
      </c>
      <c r="SK536" s="25">
        <f>$G536*SK$564</f>
        <v>54937.09</v>
      </c>
      <c r="SL536" s="25">
        <f>$H536*SL$564</f>
        <v>54937.09</v>
      </c>
      <c r="SM536" s="25">
        <f>$I536*SM$564</f>
        <v>24072.43</v>
      </c>
      <c r="SN536" s="25">
        <f>$J536*SN$564</f>
        <v>25146.81</v>
      </c>
      <c r="SO536" s="25">
        <f>$K536*SO$564</f>
        <v>25146.81</v>
      </c>
      <c r="SP536" s="25">
        <f>SA536*SJ536</f>
        <v>0</v>
      </c>
      <c r="SQ536" s="25">
        <f t="shared" ref="SQ536:SQ549" si="904">SB536*SK536</f>
        <v>0</v>
      </c>
      <c r="SR536" s="25">
        <f t="shared" ref="SR536:SR549" si="905">SC536*SL536</f>
        <v>0</v>
      </c>
      <c r="SS536" s="25">
        <f>SA536*SM536</f>
        <v>0</v>
      </c>
      <c r="ST536" s="25">
        <f t="shared" ref="ST536:ST549" si="906">SB536*SN536</f>
        <v>0</v>
      </c>
      <c r="SU536" s="25">
        <f t="shared" ref="SU536:SU549" si="907">SC536*SO536</f>
        <v>0</v>
      </c>
      <c r="SV536" s="30">
        <v>27</v>
      </c>
      <c r="SW536" s="30">
        <v>27</v>
      </c>
      <c r="SX536" s="30">
        <v>27</v>
      </c>
      <c r="SY536" s="25">
        <f>$F536*SV536</f>
        <v>1421118</v>
      </c>
      <c r="SZ536" s="25">
        <f>$G536*SW536</f>
        <v>1478898</v>
      </c>
      <c r="TA536" s="25">
        <f>$H536*SX536</f>
        <v>1478898</v>
      </c>
      <c r="TB536" s="25">
        <f>$I536*SV536</f>
        <v>1256647.77</v>
      </c>
      <c r="TC536" s="25">
        <f>$J536*SW536</f>
        <v>1273549.77</v>
      </c>
      <c r="TD536" s="25">
        <f>$K536*SX536</f>
        <v>1273549.77</v>
      </c>
      <c r="TE536" s="25">
        <f>$F536*TE$564</f>
        <v>52634.16</v>
      </c>
      <c r="TF536" s="25">
        <f>$G536*TF$564</f>
        <v>55224.55</v>
      </c>
      <c r="TG536" s="25">
        <f>$H536*TG$564</f>
        <v>55224.55</v>
      </c>
      <c r="TH536" s="25">
        <f>$I536*TH$564</f>
        <v>22351</v>
      </c>
      <c r="TI536" s="25">
        <f>$J536*TI$564</f>
        <v>23410.73</v>
      </c>
      <c r="TJ536" s="25">
        <f>$K536*TJ$564</f>
        <v>23410.73</v>
      </c>
      <c r="TK536" s="25">
        <f>SV536*TE536</f>
        <v>1421122.32</v>
      </c>
      <c r="TL536" s="25">
        <f t="shared" ref="TL536:TL549" si="908">SW536*TF536</f>
        <v>1491062.85</v>
      </c>
      <c r="TM536" s="25">
        <f t="shared" ref="TM536:TM549" si="909">SX536*TG536</f>
        <v>1491062.85</v>
      </c>
      <c r="TN536" s="25">
        <f>SV536*TH536</f>
        <v>603477</v>
      </c>
      <c r="TO536" s="25">
        <f t="shared" ref="TO536:TO549" si="910">SW536*TI536</f>
        <v>632089.71</v>
      </c>
      <c r="TP536" s="25">
        <f t="shared" ref="TP536:TP549" si="911">SX536*TJ536</f>
        <v>632089.71</v>
      </c>
      <c r="TQ536" s="30">
        <f>22+32</f>
        <v>54</v>
      </c>
      <c r="TR536" s="30">
        <f t="shared" ref="TR536:TS536" si="912">22+32</f>
        <v>54</v>
      </c>
      <c r="TS536" s="30">
        <f t="shared" si="912"/>
        <v>54</v>
      </c>
      <c r="TT536" s="25">
        <f>$F536*TQ536</f>
        <v>2842236</v>
      </c>
      <c r="TU536" s="25">
        <f>$G536*TR536</f>
        <v>2957796</v>
      </c>
      <c r="TV536" s="25">
        <f>$H536*TS536</f>
        <v>2957796</v>
      </c>
      <c r="TW536" s="25">
        <f>$I536*TQ536</f>
        <v>2513295.54</v>
      </c>
      <c r="TX536" s="25">
        <f>$J536*TR536</f>
        <v>2547099.54</v>
      </c>
      <c r="TY536" s="25">
        <f>$K536*TS536</f>
        <v>2547099.54</v>
      </c>
      <c r="TZ536" s="25">
        <f>$F536*TZ$564</f>
        <v>40019.120000000003</v>
      </c>
      <c r="UA536" s="25">
        <f>$G536*UA$564</f>
        <v>55806.42</v>
      </c>
      <c r="UB536" s="25">
        <f>$H536*UB$564</f>
        <v>55806.42</v>
      </c>
      <c r="UC536" s="25">
        <f>$I536*UC$564</f>
        <v>19284.400000000001</v>
      </c>
      <c r="UD536" s="25">
        <f>$J536*UD$564</f>
        <v>26842.75</v>
      </c>
      <c r="UE536" s="25">
        <f>$K536*UE$564</f>
        <v>26842.75</v>
      </c>
      <c r="UF536" s="25">
        <f>TQ536*TZ536</f>
        <v>2161032.48</v>
      </c>
      <c r="UG536" s="25">
        <f t="shared" ref="UG536:UG549" si="913">TR536*UA536</f>
        <v>3013546.68</v>
      </c>
      <c r="UH536" s="25">
        <f t="shared" ref="UH536:UH549" si="914">TS536*UB536</f>
        <v>3013546.68</v>
      </c>
      <c r="UI536" s="25">
        <f>TQ536*UC536</f>
        <v>1041357.6</v>
      </c>
      <c r="UJ536" s="25">
        <f t="shared" ref="UJ536:UJ549" si="915">TR536*UD536</f>
        <v>1449508.5</v>
      </c>
      <c r="UK536" s="25">
        <f t="shared" ref="UK536:UK549" si="916">TS536*UE536</f>
        <v>1449508.5</v>
      </c>
      <c r="UL536" s="30">
        <v>90</v>
      </c>
      <c r="UM536" s="30">
        <v>90</v>
      </c>
      <c r="UN536" s="30">
        <v>90</v>
      </c>
      <c r="UO536" s="25">
        <f>$F536*UL536</f>
        <v>4737060</v>
      </c>
      <c r="UP536" s="25">
        <f>$G536*UM536</f>
        <v>4929660</v>
      </c>
      <c r="UQ536" s="25">
        <f>$H536*UN536</f>
        <v>4929660</v>
      </c>
      <c r="UR536" s="25">
        <f>$I536*UL536</f>
        <v>4188825.9</v>
      </c>
      <c r="US536" s="25">
        <f>$J536*UM536</f>
        <v>4245165.9000000004</v>
      </c>
      <c r="UT536" s="25">
        <f>$K536*UN536</f>
        <v>4245165.9000000004</v>
      </c>
      <c r="UU536" s="25">
        <f>$F536*UU$564</f>
        <v>52634.2</v>
      </c>
      <c r="UV536" s="25">
        <f>$G536*UV$564</f>
        <v>55192.79</v>
      </c>
      <c r="UW536" s="25">
        <f>$H536*UW$564</f>
        <v>55192.79</v>
      </c>
      <c r="UX536" s="25">
        <f>$I536*UX$564</f>
        <v>23544.43</v>
      </c>
      <c r="UY536" s="25">
        <f>$J536*UY$564</f>
        <v>24553.94</v>
      </c>
      <c r="UZ536" s="25">
        <f>$K536*UZ$564</f>
        <v>24553.94</v>
      </c>
      <c r="VA536" s="25">
        <f>UL536*UU536</f>
        <v>4737078</v>
      </c>
      <c r="VB536" s="25">
        <f t="shared" ref="VB536:VB549" si="917">UM536*UV536</f>
        <v>4967351.0999999996</v>
      </c>
      <c r="VC536" s="25">
        <f t="shared" ref="VC536:VC549" si="918">UN536*UW536</f>
        <v>4967351.0999999996</v>
      </c>
      <c r="VD536" s="25">
        <f>UL536*UX536</f>
        <v>2118998.7000000002</v>
      </c>
      <c r="VE536" s="25">
        <f t="shared" ref="VE536:VE549" si="919">UM536*UY536</f>
        <v>2209854.6</v>
      </c>
      <c r="VF536" s="25">
        <f t="shared" ref="VF536:VF549" si="920">UN536*UZ536</f>
        <v>2209854.6</v>
      </c>
      <c r="VG536" s="30">
        <f>32-32</f>
        <v>0</v>
      </c>
      <c r="VH536" s="30">
        <f t="shared" ref="VH536:VI536" si="921">32-32</f>
        <v>0</v>
      </c>
      <c r="VI536" s="30">
        <f t="shared" si="921"/>
        <v>0</v>
      </c>
      <c r="VJ536" s="25">
        <f>$F536*VG536</f>
        <v>0</v>
      </c>
      <c r="VK536" s="25">
        <f>$G536*VH536</f>
        <v>0</v>
      </c>
      <c r="VL536" s="25">
        <f>$H536*VI536</f>
        <v>0</v>
      </c>
      <c r="VM536" s="25">
        <f>$I536*VG536</f>
        <v>0</v>
      </c>
      <c r="VN536" s="25">
        <f>$J536*VH536</f>
        <v>0</v>
      </c>
      <c r="VO536" s="25">
        <f>$K536*VI536</f>
        <v>0</v>
      </c>
      <c r="VP536" s="25">
        <f>$F536*VP$564</f>
        <v>0</v>
      </c>
      <c r="VQ536" s="25">
        <f>$G536*VQ$564</f>
        <v>0</v>
      </c>
      <c r="VR536" s="25">
        <f>$H536*VR$564</f>
        <v>0</v>
      </c>
      <c r="VS536" s="25">
        <f>$I536*VS$564</f>
        <v>0</v>
      </c>
      <c r="VT536" s="25">
        <f>$J536*VT$564</f>
        <v>0</v>
      </c>
      <c r="VU536" s="25">
        <f>$K536*VU$564</f>
        <v>0</v>
      </c>
      <c r="VV536" s="25">
        <f>VG536*VP536</f>
        <v>0</v>
      </c>
      <c r="VW536" s="25">
        <f t="shared" ref="VW536:VW549" si="922">VH536*VQ536</f>
        <v>0</v>
      </c>
      <c r="VX536" s="25">
        <f t="shared" ref="VX536:VX549" si="923">VI536*VR536</f>
        <v>0</v>
      </c>
      <c r="VY536" s="25">
        <f>VG536*VS536</f>
        <v>0</v>
      </c>
      <c r="VZ536" s="25">
        <f t="shared" ref="VZ536:VZ549" si="924">VH536*VT536</f>
        <v>0</v>
      </c>
      <c r="WA536" s="25">
        <f t="shared" ref="WA536:WA549" si="925">VI536*VU536</f>
        <v>0</v>
      </c>
      <c r="WB536" s="30">
        <v>67</v>
      </c>
      <c r="WC536" s="30">
        <v>67</v>
      </c>
      <c r="WD536" s="30">
        <v>67</v>
      </c>
      <c r="WE536" s="25">
        <f>$F536*WB536</f>
        <v>3526478</v>
      </c>
      <c r="WF536" s="25">
        <f>$G536*WC536</f>
        <v>3669858</v>
      </c>
      <c r="WG536" s="25">
        <f>$H536*WD536</f>
        <v>3669858</v>
      </c>
      <c r="WH536" s="25">
        <f>$I536*WB536</f>
        <v>3118348.17</v>
      </c>
      <c r="WI536" s="25">
        <f>$J536*WC536</f>
        <v>3160290.17</v>
      </c>
      <c r="WJ536" s="25">
        <f>$K536*WD536</f>
        <v>3160290.17</v>
      </c>
      <c r="WK536" s="25">
        <f>$F536*WK$564</f>
        <v>52634.07</v>
      </c>
      <c r="WL536" s="25">
        <f>$G536*WL$564</f>
        <v>54774.239999999998</v>
      </c>
      <c r="WM536" s="25">
        <f>$H536*WM$564</f>
        <v>54774.239999999998</v>
      </c>
      <c r="WN536" s="25">
        <f>$I536*WN$564</f>
        <v>17600.12</v>
      </c>
      <c r="WO536" s="25">
        <f>$J536*WO$564</f>
        <v>18450.919999999998</v>
      </c>
      <c r="WP536" s="25">
        <f>$K536*WP$564</f>
        <v>18450.919999999998</v>
      </c>
      <c r="WQ536" s="25">
        <f>WB536*WK536</f>
        <v>3526482.69</v>
      </c>
      <c r="WR536" s="25">
        <f t="shared" ref="WR536:WR549" si="926">WC536*WL536</f>
        <v>3669874.08</v>
      </c>
      <c r="WS536" s="25">
        <f t="shared" ref="WS536:WS549" si="927">WD536*WM536</f>
        <v>3669874.08</v>
      </c>
      <c r="WT536" s="25">
        <f>WB536*WN536</f>
        <v>1179208.04</v>
      </c>
      <c r="WU536" s="25">
        <f t="shared" ref="WU536:WU549" si="928">WC536*WO536</f>
        <v>1236211.6399999999</v>
      </c>
      <c r="WV536" s="25">
        <f t="shared" ref="WV536:WV549" si="929">WD536*WP536</f>
        <v>1236211.6399999999</v>
      </c>
      <c r="WW536" s="30">
        <v>45</v>
      </c>
      <c r="WX536" s="30">
        <v>45</v>
      </c>
      <c r="WY536" s="30">
        <v>45</v>
      </c>
      <c r="WZ536" s="25">
        <f>$F536*WW536</f>
        <v>2368530</v>
      </c>
      <c r="XA536" s="25">
        <f>$G536*WX536</f>
        <v>2464830</v>
      </c>
      <c r="XB536" s="25">
        <f>$H536*WY536</f>
        <v>2464830</v>
      </c>
      <c r="XC536" s="25">
        <f>$I536*WW536</f>
        <v>2094412.95</v>
      </c>
      <c r="XD536" s="25">
        <f>$J536*WX536</f>
        <v>2122582.9500000002</v>
      </c>
      <c r="XE536" s="25">
        <f>$K536*WY536</f>
        <v>2122582.9500000002</v>
      </c>
      <c r="XF536" s="25">
        <f>$F536*XF$564</f>
        <v>52633.73</v>
      </c>
      <c r="XG536" s="25">
        <f>$G536*XG$564</f>
        <v>54910.39</v>
      </c>
      <c r="XH536" s="25">
        <f>$H536*XH$564</f>
        <v>54910.39</v>
      </c>
      <c r="XI536" s="25">
        <f>$I536*XI$564</f>
        <v>18670.41</v>
      </c>
      <c r="XJ536" s="25">
        <f>$J536*XJ$564</f>
        <v>19504.47</v>
      </c>
      <c r="XK536" s="25">
        <f>$K536*XK$564</f>
        <v>19504.47</v>
      </c>
      <c r="XL536" s="25">
        <f>WW536*XF536</f>
        <v>2368517.85</v>
      </c>
      <c r="XM536" s="25">
        <f t="shared" ref="XM536:XM549" si="930">WX536*XG536</f>
        <v>2470967.5499999998</v>
      </c>
      <c r="XN536" s="25">
        <f t="shared" ref="XN536:XN549" si="931">WY536*XH536</f>
        <v>2470967.5499999998</v>
      </c>
      <c r="XO536" s="25">
        <f>WW536*XI536</f>
        <v>840168.45</v>
      </c>
      <c r="XP536" s="25">
        <f t="shared" ref="XP536:XP549" si="932">WX536*XJ536</f>
        <v>877701.15</v>
      </c>
      <c r="XQ536" s="25">
        <f t="shared" ref="XQ536:XQ549" si="933">WY536*XK536</f>
        <v>877701.15</v>
      </c>
      <c r="XR536" s="30">
        <v>87</v>
      </c>
      <c r="XS536" s="30">
        <v>87</v>
      </c>
      <c r="XT536" s="30">
        <v>87</v>
      </c>
      <c r="XU536" s="25">
        <f>$F536*XR536</f>
        <v>4579158</v>
      </c>
      <c r="XV536" s="25">
        <f>$G536*XS536</f>
        <v>4765338</v>
      </c>
      <c r="XW536" s="25">
        <f>$H536*XT536</f>
        <v>4765338</v>
      </c>
      <c r="XX536" s="25">
        <f>$I536*XR536</f>
        <v>4049198.37</v>
      </c>
      <c r="XY536" s="25">
        <f>$J536*XS536</f>
        <v>4103660.37</v>
      </c>
      <c r="XZ536" s="25">
        <f>$K536*XT536</f>
        <v>4103660.37</v>
      </c>
      <c r="YA536" s="25">
        <f>$F536*YA$564</f>
        <v>52633.81</v>
      </c>
      <c r="YB536" s="25">
        <f>$G536*YB$564</f>
        <v>56646.49</v>
      </c>
      <c r="YC536" s="25">
        <f>$H536*YC$564</f>
        <v>56646.49</v>
      </c>
      <c r="YD536" s="25">
        <f>$I536*YD$564</f>
        <v>18462.330000000002</v>
      </c>
      <c r="YE536" s="25">
        <f>$J536*YE$564</f>
        <v>19295.759999999998</v>
      </c>
      <c r="YF536" s="25">
        <f>$K536*YF$564</f>
        <v>19295.759999999998</v>
      </c>
      <c r="YG536" s="25">
        <f>XR536*YA536</f>
        <v>4579141.47</v>
      </c>
      <c r="YH536" s="25">
        <f t="shared" ref="YH536:YH549" si="934">XS536*YB536</f>
        <v>4928244.63</v>
      </c>
      <c r="YI536" s="25">
        <f t="shared" ref="YI536:YI549" si="935">XT536*YC536</f>
        <v>4928244.63</v>
      </c>
      <c r="YJ536" s="25">
        <f>XR536*YD536</f>
        <v>1606222.71</v>
      </c>
      <c r="YK536" s="25">
        <f t="shared" ref="YK536:YK549" si="936">XS536*YE536</f>
        <v>1678731.12</v>
      </c>
      <c r="YL536" s="25">
        <f t="shared" ref="YL536:YL549" si="937">XT536*YF536</f>
        <v>1678731.12</v>
      </c>
      <c r="YM536" s="30">
        <v>27</v>
      </c>
      <c r="YN536" s="30">
        <v>27</v>
      </c>
      <c r="YO536" s="30">
        <v>27</v>
      </c>
      <c r="YP536" s="25">
        <f>$F536*YM536</f>
        <v>1421118</v>
      </c>
      <c r="YQ536" s="25">
        <f>$G536*YN536</f>
        <v>1478898</v>
      </c>
      <c r="YR536" s="25">
        <f>$H536*YO536</f>
        <v>1478898</v>
      </c>
      <c r="YS536" s="25">
        <f>$I536*YM536</f>
        <v>1256647.77</v>
      </c>
      <c r="YT536" s="25">
        <f>$J536*YN536</f>
        <v>1273549.77</v>
      </c>
      <c r="YU536" s="25">
        <f>$K536*YO536</f>
        <v>1273549.77</v>
      </c>
      <c r="YV536" s="25">
        <f>$F536*YV$564</f>
        <v>52633.78</v>
      </c>
      <c r="YW536" s="25">
        <f>$G536*YW$564</f>
        <v>56715.71</v>
      </c>
      <c r="YX536" s="25">
        <f>$H536*YX$564</f>
        <v>56715.71</v>
      </c>
      <c r="YY536" s="25">
        <f>$I536*YY$564</f>
        <v>20442.72</v>
      </c>
      <c r="YZ536" s="25">
        <f>$J536*YZ$564</f>
        <v>21389.14</v>
      </c>
      <c r="ZA536" s="25">
        <f>$K536*ZA$564</f>
        <v>21389.14</v>
      </c>
      <c r="ZB536" s="25">
        <f>YM536*YV536</f>
        <v>1421112.06</v>
      </c>
      <c r="ZC536" s="25">
        <f t="shared" ref="ZC536:ZC549" si="938">YN536*YW536</f>
        <v>1531324.17</v>
      </c>
      <c r="ZD536" s="25">
        <f t="shared" ref="ZD536:ZD549" si="939">YO536*YX536</f>
        <v>1531324.17</v>
      </c>
      <c r="ZE536" s="25">
        <f>YM536*YY536</f>
        <v>551953.43999999994</v>
      </c>
      <c r="ZF536" s="25">
        <f t="shared" ref="ZF536:ZF549" si="940">YN536*YZ536</f>
        <v>577506.78</v>
      </c>
      <c r="ZG536" s="25">
        <f t="shared" ref="ZG536:ZG549" si="941">YO536*ZA536</f>
        <v>577506.78</v>
      </c>
      <c r="ZH536" s="30">
        <v>21</v>
      </c>
      <c r="ZI536" s="30">
        <v>21</v>
      </c>
      <c r="ZJ536" s="30">
        <v>21</v>
      </c>
      <c r="ZK536" s="25">
        <f>$F536*ZH536</f>
        <v>1105314</v>
      </c>
      <c r="ZL536" s="25">
        <f>$G536*ZI536</f>
        <v>1150254</v>
      </c>
      <c r="ZM536" s="25">
        <f>$H536*ZJ536</f>
        <v>1150254</v>
      </c>
      <c r="ZN536" s="25">
        <f>$I536*ZH536</f>
        <v>977392.71</v>
      </c>
      <c r="ZO536" s="25">
        <f>$J536*ZI536</f>
        <v>990538.71</v>
      </c>
      <c r="ZP536" s="25">
        <f>$K536*ZJ536</f>
        <v>990538.71</v>
      </c>
      <c r="ZQ536" s="25">
        <f>$F536*ZQ$564</f>
        <v>52633.75</v>
      </c>
      <c r="ZR536" s="25">
        <f>$G536*ZR$564</f>
        <v>56217.2</v>
      </c>
      <c r="ZS536" s="25">
        <f>$H536*ZS$564</f>
        <v>56217.2</v>
      </c>
      <c r="ZT536" s="25">
        <f>$I536*ZT$564</f>
        <v>24057.94</v>
      </c>
      <c r="ZU536" s="25">
        <f>$J536*ZU$564</f>
        <v>25159.87</v>
      </c>
      <c r="ZV536" s="25">
        <f>$K536*ZV$564</f>
        <v>25159.87</v>
      </c>
      <c r="ZW536" s="25">
        <f>ZH536*ZQ536</f>
        <v>1105308.75</v>
      </c>
      <c r="ZX536" s="25">
        <f t="shared" ref="ZX536:ZX549" si="942">ZI536*ZR536</f>
        <v>1180561.2</v>
      </c>
      <c r="ZY536" s="25">
        <f t="shared" ref="ZY536:ZY549" si="943">ZJ536*ZS536</f>
        <v>1180561.2</v>
      </c>
      <c r="ZZ536" s="25">
        <f>ZH536*ZT536</f>
        <v>505216.74</v>
      </c>
      <c r="AAA536" s="25">
        <f t="shared" ref="AAA536:AAA549" si="944">ZI536*ZU536</f>
        <v>528357.27</v>
      </c>
      <c r="AAB536" s="25">
        <f t="shared" ref="AAB536:AAB549" si="945">ZJ536*ZV536</f>
        <v>528357.27</v>
      </c>
      <c r="AAC536" s="30">
        <v>23</v>
      </c>
      <c r="AAD536" s="30">
        <v>23</v>
      </c>
      <c r="AAE536" s="30">
        <v>23</v>
      </c>
      <c r="AAF536" s="25">
        <f>$F536*AAC536</f>
        <v>1210582</v>
      </c>
      <c r="AAG536" s="25">
        <f>$G536*AAD536</f>
        <v>1259802</v>
      </c>
      <c r="AAH536" s="25">
        <f>$H536*AAE536</f>
        <v>1259802</v>
      </c>
      <c r="AAI536" s="25">
        <f>$I536*AAC536</f>
        <v>1070477.73</v>
      </c>
      <c r="AAJ536" s="25">
        <f>$J536*AAD536</f>
        <v>1084875.73</v>
      </c>
      <c r="AAK536" s="25">
        <f>$K536*AAE536</f>
        <v>1084875.73</v>
      </c>
      <c r="AAL536" s="25">
        <f>$F536*AAL$564</f>
        <v>52634.21</v>
      </c>
      <c r="AAM536" s="25">
        <f>$G536*AAM$564</f>
        <v>54773.85</v>
      </c>
      <c r="AAN536" s="25">
        <f>$H536*AAN$564</f>
        <v>54773.85</v>
      </c>
      <c r="AAO536" s="25">
        <f>$I536*AAO$564</f>
        <v>22801.38</v>
      </c>
      <c r="AAP536" s="25">
        <f>$J536*AAP$564</f>
        <v>23861.040000000001</v>
      </c>
      <c r="AAQ536" s="25">
        <f>$K536*AAQ$564</f>
        <v>23861.040000000001</v>
      </c>
      <c r="AAR536" s="25">
        <f>AAC536*AAL536</f>
        <v>1210586.83</v>
      </c>
      <c r="AAS536" s="25">
        <f t="shared" ref="AAS536:AAS549" si="946">AAD536*AAM536</f>
        <v>1259798.55</v>
      </c>
      <c r="AAT536" s="25">
        <f t="shared" ref="AAT536:AAT549" si="947">AAE536*AAN536</f>
        <v>1259798.55</v>
      </c>
      <c r="AAU536" s="25">
        <f>AAC536*AAO536</f>
        <v>524431.74</v>
      </c>
      <c r="AAV536" s="25">
        <f t="shared" ref="AAV536:AAV549" si="948">AAD536*AAP536</f>
        <v>548803.92000000004</v>
      </c>
      <c r="AAW536" s="25">
        <f t="shared" ref="AAW536:AAW549" si="949">AAE536*AAQ536</f>
        <v>548803.92000000004</v>
      </c>
      <c r="AAX536" s="30">
        <v>25</v>
      </c>
      <c r="AAY536" s="30">
        <v>25</v>
      </c>
      <c r="AAZ536" s="30">
        <v>25</v>
      </c>
      <c r="ABA536" s="25">
        <f>$F536*AAX536</f>
        <v>1315850</v>
      </c>
      <c r="ABB536" s="25">
        <f>$G536*AAY536</f>
        <v>1369350</v>
      </c>
      <c r="ABC536" s="25">
        <f>$H536*AAZ536</f>
        <v>1369350</v>
      </c>
      <c r="ABD536" s="25">
        <f>$I536*AAX536</f>
        <v>1163562.75</v>
      </c>
      <c r="ABE536" s="25">
        <f>$J536*AAY536</f>
        <v>1179212.75</v>
      </c>
      <c r="ABF536" s="25">
        <f>$K536*AAZ536</f>
        <v>1179212.75</v>
      </c>
      <c r="ABG536" s="25">
        <f>$F536*ABG$564</f>
        <v>52634.38</v>
      </c>
      <c r="ABH536" s="25">
        <f>$G536*ABH$564</f>
        <v>54901.35</v>
      </c>
      <c r="ABI536" s="25">
        <f>$H536*ABI$564</f>
        <v>54901.35</v>
      </c>
      <c r="ABJ536" s="25">
        <f>$I536*ABJ$564</f>
        <v>15811.48</v>
      </c>
      <c r="ABK536" s="25">
        <f>$J536*ABK$564</f>
        <v>16481.099999999999</v>
      </c>
      <c r="ABL536" s="25">
        <f>$K536*ABL$564</f>
        <v>16481.099999999999</v>
      </c>
      <c r="ABM536" s="25">
        <f>AAX536*ABG536</f>
        <v>1315859.5</v>
      </c>
      <c r="ABN536" s="25">
        <f t="shared" ref="ABN536:ABN549" si="950">AAY536*ABH536</f>
        <v>1372533.75</v>
      </c>
      <c r="ABO536" s="25">
        <f t="shared" ref="ABO536:ABO549" si="951">AAZ536*ABI536</f>
        <v>1372533.75</v>
      </c>
      <c r="ABP536" s="25">
        <f>AAX536*ABJ536</f>
        <v>395287</v>
      </c>
      <c r="ABQ536" s="25">
        <f t="shared" ref="ABQ536:ABQ549" si="952">AAY536*ABK536</f>
        <v>412027.5</v>
      </c>
      <c r="ABR536" s="25">
        <f t="shared" ref="ABR536:ABR549" si="953">AAZ536*ABL536</f>
        <v>412027.5</v>
      </c>
      <c r="ABS536" s="30"/>
      <c r="ABT536" s="30"/>
      <c r="ABU536" s="30"/>
      <c r="ABV536" s="25">
        <f>$F536*ABS536</f>
        <v>0</v>
      </c>
      <c r="ABW536" s="25">
        <f>$G536*ABT536</f>
        <v>0</v>
      </c>
      <c r="ABX536" s="25">
        <f>$H536*ABU536</f>
        <v>0</v>
      </c>
      <c r="ABY536" s="25">
        <f>$I536*ABS536</f>
        <v>0</v>
      </c>
      <c r="ABZ536" s="25">
        <f>$J536*ABT536</f>
        <v>0</v>
      </c>
      <c r="ACA536" s="25">
        <f>$K536*ABU536</f>
        <v>0</v>
      </c>
      <c r="ACB536" s="25">
        <f>$F536*ACB$564</f>
        <v>52635.08</v>
      </c>
      <c r="ACC536" s="25">
        <f>$G536*ACC$564</f>
        <v>56845.78</v>
      </c>
      <c r="ACD536" s="25">
        <f>$H536*ACD$564</f>
        <v>56845.78</v>
      </c>
      <c r="ACE536" s="25">
        <f>$I536*ACE$564</f>
        <v>17214.849999999999</v>
      </c>
      <c r="ACF536" s="25">
        <f>$J536*ACF$564</f>
        <v>17993.52</v>
      </c>
      <c r="ACG536" s="25">
        <f>$K536*ACG$564</f>
        <v>17993.52</v>
      </c>
      <c r="ACH536" s="25">
        <f>ABS536*ACB536</f>
        <v>0</v>
      </c>
      <c r="ACI536" s="25">
        <f t="shared" ref="ACI536:ACI549" si="954">ABT536*ACC536</f>
        <v>0</v>
      </c>
      <c r="ACJ536" s="25">
        <f t="shared" ref="ACJ536:ACJ549" si="955">ABU536*ACD536</f>
        <v>0</v>
      </c>
      <c r="ACK536" s="25">
        <f>ABS536*ACE536</f>
        <v>0</v>
      </c>
      <c r="ACL536" s="25">
        <f t="shared" ref="ACL536:ACL549" si="956">ABT536*ACF536</f>
        <v>0</v>
      </c>
      <c r="ACM536" s="25">
        <f t="shared" ref="ACM536:ACM549" si="957">ABU536*ACG536</f>
        <v>0</v>
      </c>
      <c r="ACN536" s="30">
        <v>29</v>
      </c>
      <c r="ACO536" s="30">
        <v>29</v>
      </c>
      <c r="ACP536" s="30">
        <v>29</v>
      </c>
      <c r="ACQ536" s="25">
        <f>$F536*ACN536</f>
        <v>1526386</v>
      </c>
      <c r="ACR536" s="25">
        <f>$G536*ACO536</f>
        <v>1588446</v>
      </c>
      <c r="ACS536" s="25">
        <f>$H536*ACP536</f>
        <v>1588446</v>
      </c>
      <c r="ACT536" s="25">
        <f>$I536*ACN536</f>
        <v>1349732.79</v>
      </c>
      <c r="ACU536" s="25">
        <f>$J536*ACO536</f>
        <v>1367886.79</v>
      </c>
      <c r="ACV536" s="25">
        <f>$K536*ACP536</f>
        <v>1367886.79</v>
      </c>
      <c r="ACW536" s="25">
        <f>$F536*ACW$564</f>
        <v>52633.96</v>
      </c>
      <c r="ACX536" s="25">
        <f>$G536*ACX$564</f>
        <v>54773.65</v>
      </c>
      <c r="ACY536" s="25">
        <f>$H536*ACY$564</f>
        <v>54773.65</v>
      </c>
      <c r="ACZ536" s="25">
        <f>$I536*ACZ$564</f>
        <v>23025.63</v>
      </c>
      <c r="ADA536" s="25">
        <f>$J536*ADA$564</f>
        <v>24094.76</v>
      </c>
      <c r="ADB536" s="25">
        <f>$K536*ADB$564</f>
        <v>24094.76</v>
      </c>
      <c r="ADC536" s="25">
        <f>ACN536*ACW536</f>
        <v>1526384.84</v>
      </c>
      <c r="ADD536" s="25">
        <f t="shared" ref="ADD536:ADD549" si="958">ACO536*ACX536</f>
        <v>1588435.85</v>
      </c>
      <c r="ADE536" s="25">
        <f t="shared" ref="ADE536:ADE549" si="959">ACP536*ACY536</f>
        <v>1588435.85</v>
      </c>
      <c r="ADF536" s="25">
        <f>ACN536*ACZ536</f>
        <v>667743.27</v>
      </c>
      <c r="ADG536" s="25">
        <f t="shared" ref="ADG536:ADG549" si="960">ACO536*ADA536</f>
        <v>698748.04</v>
      </c>
      <c r="ADH536" s="25">
        <f t="shared" ref="ADH536:ADH549" si="961">ACP536*ADB536</f>
        <v>698748.04</v>
      </c>
      <c r="ADI536" s="30">
        <v>66</v>
      </c>
      <c r="ADJ536" s="30">
        <v>66</v>
      </c>
      <c r="ADK536" s="30">
        <v>66</v>
      </c>
      <c r="ADL536" s="25">
        <f>$F536*ADI536</f>
        <v>3473844</v>
      </c>
      <c r="ADM536" s="25">
        <f>$G536*ADJ536</f>
        <v>3615084</v>
      </c>
      <c r="ADN536" s="25">
        <f>$H536*ADK536</f>
        <v>3615084</v>
      </c>
      <c r="ADO536" s="25">
        <f>$I536*ADI536</f>
        <v>3071805.66</v>
      </c>
      <c r="ADP536" s="25">
        <f>$J536*ADJ536</f>
        <v>3113121.66</v>
      </c>
      <c r="ADQ536" s="25">
        <f>$K536*ADK536</f>
        <v>3113121.66</v>
      </c>
      <c r="ADR536" s="25">
        <f>$F536*ADR$564</f>
        <v>52633.85</v>
      </c>
      <c r="ADS536" s="25">
        <f>$G536*ADS$564</f>
        <v>55089.96</v>
      </c>
      <c r="ADT536" s="25">
        <f>$H536*ADT$564</f>
        <v>55089.96</v>
      </c>
      <c r="ADU536" s="25">
        <f>$I536*ADU$564</f>
        <v>13923.1</v>
      </c>
      <c r="ADV536" s="25">
        <f>$J536*ADV$564</f>
        <v>14623.13</v>
      </c>
      <c r="ADW536" s="25">
        <f>$K536*ADW$564</f>
        <v>14623.13</v>
      </c>
      <c r="ADX536" s="25">
        <f>ADI536*ADR536</f>
        <v>3473834.1</v>
      </c>
      <c r="ADY536" s="25">
        <f t="shared" ref="ADY536:ADY549" si="962">ADJ536*ADS536</f>
        <v>3635937.36</v>
      </c>
      <c r="ADZ536" s="25">
        <f t="shared" ref="ADZ536:ADZ549" si="963">ADK536*ADT536</f>
        <v>3635937.36</v>
      </c>
      <c r="AEA536" s="25">
        <f>ADI536*ADU536</f>
        <v>918924.6</v>
      </c>
      <c r="AEB536" s="25">
        <f t="shared" ref="AEB536:AEB549" si="964">ADJ536*ADV536</f>
        <v>965126.58</v>
      </c>
      <c r="AEC536" s="25">
        <f t="shared" ref="AEC536:AEC549" si="965">ADK536*ADW536</f>
        <v>965126.58</v>
      </c>
      <c r="AED536" s="30"/>
      <c r="AEE536" s="30"/>
      <c r="AEF536" s="30"/>
      <c r="AEG536" s="25">
        <f>$F536*AED536</f>
        <v>0</v>
      </c>
      <c r="AEH536" s="25">
        <f>$G536*AEE536</f>
        <v>0</v>
      </c>
      <c r="AEI536" s="25">
        <f>$H536*AEF536</f>
        <v>0</v>
      </c>
      <c r="AEJ536" s="25">
        <f>$I536*AED536</f>
        <v>0</v>
      </c>
      <c r="AEK536" s="25">
        <f>$J536*AEE536</f>
        <v>0</v>
      </c>
      <c r="AEL536" s="25">
        <f>$K536*AEF536</f>
        <v>0</v>
      </c>
      <c r="AEM536" s="25">
        <f>$F536*AEM$564</f>
        <v>52634.16</v>
      </c>
      <c r="AEN536" s="25">
        <f>$G536*AEN$564</f>
        <v>54774.39</v>
      </c>
      <c r="AEO536" s="25">
        <f>$H536*AEO$564</f>
        <v>54774.39</v>
      </c>
      <c r="AEP536" s="25">
        <f>$I536*AEP$564</f>
        <v>20758.11</v>
      </c>
      <c r="AEQ536" s="25">
        <f>$J536*AEQ$564</f>
        <v>21673.7</v>
      </c>
      <c r="AER536" s="25">
        <f>$K536*AER$564</f>
        <v>21673.7</v>
      </c>
      <c r="AES536" s="25">
        <f>AED536*AEM536</f>
        <v>0</v>
      </c>
      <c r="AET536" s="25">
        <f t="shared" ref="AET536:AET549" si="966">AEE536*AEN536</f>
        <v>0</v>
      </c>
      <c r="AEU536" s="25">
        <f t="shared" ref="AEU536:AEU549" si="967">AEF536*AEO536</f>
        <v>0</v>
      </c>
      <c r="AEV536" s="25">
        <f>AED536*AEP536</f>
        <v>0</v>
      </c>
      <c r="AEW536" s="25">
        <f t="shared" ref="AEW536:AEW549" si="968">AEE536*AEQ536</f>
        <v>0</v>
      </c>
      <c r="AEX536" s="25">
        <f t="shared" ref="AEX536:AEX549" si="969">AEF536*AER536</f>
        <v>0</v>
      </c>
      <c r="AEY536" s="30"/>
      <c r="AEZ536" s="30"/>
      <c r="AFA536" s="30"/>
      <c r="AFB536" s="25">
        <f>$F536*AEY536</f>
        <v>0</v>
      </c>
      <c r="AFC536" s="25">
        <f>$G536*AEZ536</f>
        <v>0</v>
      </c>
      <c r="AFD536" s="25">
        <f>$H536*AFA536</f>
        <v>0</v>
      </c>
      <c r="AFE536" s="25">
        <f>$I536*AEY536</f>
        <v>0</v>
      </c>
      <c r="AFF536" s="25">
        <f>$J536*AEZ536</f>
        <v>0</v>
      </c>
      <c r="AFG536" s="25">
        <f>$K536*AFA536</f>
        <v>0</v>
      </c>
      <c r="AFH536" s="25">
        <f>$F536*AFH$564</f>
        <v>52633.88</v>
      </c>
      <c r="AFI536" s="25">
        <f>$G536*AFI$564</f>
        <v>54773.9</v>
      </c>
      <c r="AFJ536" s="25">
        <f>$H536*AFJ$564</f>
        <v>54773.9</v>
      </c>
      <c r="AFK536" s="25">
        <f>$I536*AFK$564</f>
        <v>20619.490000000002</v>
      </c>
      <c r="AFL536" s="25">
        <f>$J536*AFL$564</f>
        <v>21651.85</v>
      </c>
      <c r="AFM536" s="25">
        <f>$K536*AFM$564</f>
        <v>21651.85</v>
      </c>
      <c r="AFN536" s="25">
        <f>AEY536*AFH536</f>
        <v>0</v>
      </c>
      <c r="AFO536" s="25">
        <f t="shared" ref="AFO536:AFO549" si="970">AEZ536*AFI536</f>
        <v>0</v>
      </c>
      <c r="AFP536" s="25">
        <f t="shared" ref="AFP536:AFP549" si="971">AFA536*AFJ536</f>
        <v>0</v>
      </c>
      <c r="AFQ536" s="25">
        <f>AEY536*AFK536</f>
        <v>0</v>
      </c>
      <c r="AFR536" s="25">
        <f t="shared" ref="AFR536:AFR549" si="972">AEZ536*AFL536</f>
        <v>0</v>
      </c>
      <c r="AFS536" s="25">
        <f t="shared" ref="AFS536:AFS549" si="973">AFA536*AFM536</f>
        <v>0</v>
      </c>
      <c r="AFT536" s="30">
        <v>31</v>
      </c>
      <c r="AFU536" s="30">
        <v>31</v>
      </c>
      <c r="AFV536" s="30">
        <v>31</v>
      </c>
      <c r="AFW536" s="25">
        <f>$F536*AFT536</f>
        <v>1631654</v>
      </c>
      <c r="AFX536" s="25">
        <f>$G536*AFU536</f>
        <v>1697994</v>
      </c>
      <c r="AFY536" s="25">
        <f>$H536*AFV536</f>
        <v>1697994</v>
      </c>
      <c r="AFZ536" s="25">
        <f>$I536*AFT536</f>
        <v>1442817.81</v>
      </c>
      <c r="AGA536" s="25">
        <f>$J536*AFU536</f>
        <v>1462223.81</v>
      </c>
      <c r="AGB536" s="25">
        <f>$K536*AFV536</f>
        <v>1462223.81</v>
      </c>
      <c r="AGC536" s="25">
        <f>$F536*AGC$564</f>
        <v>52634.3</v>
      </c>
      <c r="AGD536" s="25">
        <f>$G536*AGD$564</f>
        <v>55007.87</v>
      </c>
      <c r="AGE536" s="25">
        <f>$H536*AGE$564</f>
        <v>55007.87</v>
      </c>
      <c r="AGF536" s="25">
        <f>$I536*AGF$564</f>
        <v>21706.79</v>
      </c>
      <c r="AGG536" s="25">
        <f>$J536*AGG$564</f>
        <v>22717.51</v>
      </c>
      <c r="AGH536" s="25">
        <f>$K536*AGH$564</f>
        <v>22717.51</v>
      </c>
      <c r="AGI536" s="25">
        <f>AFT536*AGC536</f>
        <v>1631663.3</v>
      </c>
      <c r="AGJ536" s="25">
        <f t="shared" ref="AGJ536:AGJ549" si="974">AFU536*AGD536</f>
        <v>1705243.97</v>
      </c>
      <c r="AGK536" s="25">
        <f t="shared" ref="AGK536:AGK549" si="975">AFV536*AGE536</f>
        <v>1705243.97</v>
      </c>
      <c r="AGL536" s="25">
        <f>AFT536*AGF536</f>
        <v>672910.49</v>
      </c>
      <c r="AGM536" s="25">
        <f t="shared" ref="AGM536:AGM549" si="976">AFU536*AGG536</f>
        <v>704242.81</v>
      </c>
      <c r="AGN536" s="25">
        <f t="shared" ref="AGN536:AGN549" si="977">AFV536*AGH536</f>
        <v>704242.81</v>
      </c>
      <c r="AGO536" s="30"/>
      <c r="AGP536" s="30"/>
      <c r="AGQ536" s="30"/>
      <c r="AGR536" s="25">
        <f>$F536*AGO536</f>
        <v>0</v>
      </c>
      <c r="AGS536" s="25">
        <f>$G536*AGP536</f>
        <v>0</v>
      </c>
      <c r="AGT536" s="25">
        <f>$H536*AGQ536</f>
        <v>0</v>
      </c>
      <c r="AGU536" s="25">
        <f>$I536*AGO536</f>
        <v>0</v>
      </c>
      <c r="AGV536" s="25">
        <f>$J536*AGP536</f>
        <v>0</v>
      </c>
      <c r="AGW536" s="25">
        <f>$K536*AGQ536</f>
        <v>0</v>
      </c>
      <c r="AGX536" s="25">
        <f>$F536*AGX$564</f>
        <v>52633.45</v>
      </c>
      <c r="AGY536" s="25">
        <f>$G536*AGY$564</f>
        <v>55658.2</v>
      </c>
      <c r="AGZ536" s="25">
        <f>$H536*AGZ$564</f>
        <v>55658.2</v>
      </c>
      <c r="AHA536" s="25">
        <f>$I536*AHA$564</f>
        <v>35614.959999999999</v>
      </c>
      <c r="AHB536" s="25">
        <f>$J536*AHB$564</f>
        <v>37350.980000000003</v>
      </c>
      <c r="AHC536" s="25">
        <f>$K536*AHC$564</f>
        <v>37350.980000000003</v>
      </c>
      <c r="AHD536" s="25">
        <f>AGO536*AGX536</f>
        <v>0</v>
      </c>
      <c r="AHE536" s="25">
        <f t="shared" ref="AHE536:AHE549" si="978">AGP536*AGY536</f>
        <v>0</v>
      </c>
      <c r="AHF536" s="25">
        <f t="shared" ref="AHF536:AHF549" si="979">AGQ536*AGZ536</f>
        <v>0</v>
      </c>
      <c r="AHG536" s="25">
        <f>AGO536*AHA536</f>
        <v>0</v>
      </c>
      <c r="AHH536" s="25">
        <f t="shared" ref="AHH536:AHH549" si="980">AGP536*AHB536</f>
        <v>0</v>
      </c>
      <c r="AHI536" s="25">
        <f t="shared" ref="AHI536:AHI549" si="981">AGQ536*AHC536</f>
        <v>0</v>
      </c>
      <c r="AHJ536" s="30">
        <v>51</v>
      </c>
      <c r="AHK536" s="30">
        <v>51</v>
      </c>
      <c r="AHL536" s="30">
        <v>51</v>
      </c>
      <c r="AHM536" s="25">
        <f>$F536*AHJ536</f>
        <v>2684334</v>
      </c>
      <c r="AHN536" s="25">
        <f>$G536*AHK536</f>
        <v>2793474</v>
      </c>
      <c r="AHO536" s="25">
        <f>$H536*AHL536</f>
        <v>2793474</v>
      </c>
      <c r="AHP536" s="25">
        <f>$I536*AHJ536</f>
        <v>2373668.0099999998</v>
      </c>
      <c r="AHQ536" s="25">
        <f>$J536*AHK536</f>
        <v>2405594.0099999998</v>
      </c>
      <c r="AHR536" s="25">
        <f>$K536*AHL536</f>
        <v>2405594.0099999998</v>
      </c>
      <c r="AHS536" s="25">
        <f>$F536*AHS$564</f>
        <v>52633.63</v>
      </c>
      <c r="AHT536" s="25">
        <f>$G536*AHT$564</f>
        <v>56094.21</v>
      </c>
      <c r="AHU536" s="25">
        <f>$H536*AHU$564</f>
        <v>56094.21</v>
      </c>
      <c r="AHV536" s="25">
        <f>$I536*AHV$564</f>
        <v>19970.25</v>
      </c>
      <c r="AHW536" s="25">
        <f>$J536*AHW$564</f>
        <v>20909.52</v>
      </c>
      <c r="AHX536" s="25">
        <f>$K536*AHX$564</f>
        <v>20909.52</v>
      </c>
      <c r="AHY536" s="25">
        <f>AHJ536*AHS536</f>
        <v>2684315.13</v>
      </c>
      <c r="AHZ536" s="25">
        <f t="shared" ref="AHZ536:AHZ549" si="982">AHK536*AHT536</f>
        <v>2860804.71</v>
      </c>
      <c r="AIA536" s="25">
        <f t="shared" ref="AIA536:AIA549" si="983">AHL536*AHU536</f>
        <v>2860804.71</v>
      </c>
      <c r="AIB536" s="25">
        <f>AHJ536*AHV536</f>
        <v>1018482.75</v>
      </c>
      <c r="AIC536" s="25">
        <f t="shared" ref="AIC536:AIC549" si="984">AHK536*AHW536</f>
        <v>1066385.52</v>
      </c>
      <c r="AID536" s="25">
        <f t="shared" ref="AID536:AID549" si="985">AHL536*AHX536</f>
        <v>1066385.52</v>
      </c>
      <c r="AIE536" s="30">
        <v>27</v>
      </c>
      <c r="AIF536" s="30">
        <v>27</v>
      </c>
      <c r="AIG536" s="30">
        <v>27</v>
      </c>
      <c r="AIH536" s="25">
        <f>$F536*AIE536</f>
        <v>1421118</v>
      </c>
      <c r="AII536" s="25">
        <f>$G536*AIF536</f>
        <v>1478898</v>
      </c>
      <c r="AIJ536" s="25">
        <f>$H536*AIG536</f>
        <v>1478898</v>
      </c>
      <c r="AIK536" s="25">
        <f>$I536*AIE536</f>
        <v>1256647.77</v>
      </c>
      <c r="AIL536" s="25">
        <f>$J536*AIF536</f>
        <v>1273549.77</v>
      </c>
      <c r="AIM536" s="25">
        <f>$K536*AIG536</f>
        <v>1273549.77</v>
      </c>
      <c r="AIN536" s="25">
        <f>$F536*AIN$564</f>
        <v>52634.05</v>
      </c>
      <c r="AIO536" s="25">
        <f>$G536*AIO$564</f>
        <v>55125.7</v>
      </c>
      <c r="AIP536" s="25">
        <f>$H536*AIP$564</f>
        <v>55125.7</v>
      </c>
      <c r="AIQ536" s="25">
        <f>$I536*AIQ$564</f>
        <v>21664.14</v>
      </c>
      <c r="AIR536" s="25">
        <f>$J536*AIR$564</f>
        <v>22703.15</v>
      </c>
      <c r="AIS536" s="25">
        <f>$K536*AIS$564</f>
        <v>22703.15</v>
      </c>
      <c r="AIT536" s="25">
        <f>AIE536*AIN536</f>
        <v>1421119.35</v>
      </c>
      <c r="AIU536" s="25">
        <f t="shared" ref="AIU536:AIU549" si="986">AIF536*AIO536</f>
        <v>1488393.9</v>
      </c>
      <c r="AIV536" s="25">
        <f t="shared" ref="AIV536:AIV549" si="987">AIG536*AIP536</f>
        <v>1488393.9</v>
      </c>
      <c r="AIW536" s="25">
        <f>AIE536*AIQ536</f>
        <v>584931.78</v>
      </c>
      <c r="AIX536" s="25">
        <f t="shared" ref="AIX536:AIX549" si="988">AIF536*AIR536</f>
        <v>612985.05000000005</v>
      </c>
      <c r="AIY536" s="25">
        <f t="shared" ref="AIY536:AIY549" si="989">AIG536*AIS536</f>
        <v>612985.05000000005</v>
      </c>
      <c r="AIZ536" s="30">
        <v>40</v>
      </c>
      <c r="AJA536" s="30">
        <v>40</v>
      </c>
      <c r="AJB536" s="30">
        <v>40</v>
      </c>
      <c r="AJC536" s="25">
        <f>$F536*AIZ536</f>
        <v>2105360</v>
      </c>
      <c r="AJD536" s="25">
        <f>$G536*AJA536</f>
        <v>2190960</v>
      </c>
      <c r="AJE536" s="25">
        <f>$H536*AJB536</f>
        <v>2190960</v>
      </c>
      <c r="AJF536" s="25">
        <f>$I536*AIZ536</f>
        <v>1861700.4</v>
      </c>
      <c r="AJG536" s="25">
        <f>$J536*AJA536</f>
        <v>1886740.4</v>
      </c>
      <c r="AJH536" s="25">
        <f>$K536*AJB536</f>
        <v>1886740.4</v>
      </c>
      <c r="AJI536" s="25">
        <f>$F536*AJI$564</f>
        <v>52634.400000000001</v>
      </c>
      <c r="AJJ536" s="25">
        <f>$G536*AJJ$564</f>
        <v>55012.88</v>
      </c>
      <c r="AJK536" s="25">
        <f>$H536*AJK$564</f>
        <v>55012.88</v>
      </c>
      <c r="AJL536" s="25">
        <f>$I536*AJL$564</f>
        <v>21217.84</v>
      </c>
      <c r="AJM536" s="25">
        <f>$J536*AJM$564</f>
        <v>22201.13</v>
      </c>
      <c r="AJN536" s="25">
        <f>$K536*AJN$564</f>
        <v>22201.13</v>
      </c>
      <c r="AJO536" s="25">
        <f>AIZ536*AJI536</f>
        <v>2105376</v>
      </c>
      <c r="AJP536" s="25">
        <f t="shared" ref="AJP536:AJP549" si="990">AJA536*AJJ536</f>
        <v>2200515.2000000002</v>
      </c>
      <c r="AJQ536" s="25">
        <f t="shared" ref="AJQ536:AJQ549" si="991">AJB536*AJK536</f>
        <v>2200515.2000000002</v>
      </c>
      <c r="AJR536" s="25">
        <f>AIZ536*AJL536</f>
        <v>848713.6</v>
      </c>
      <c r="AJS536" s="25">
        <f t="shared" ref="AJS536:AJS549" si="992">AJA536*AJM536</f>
        <v>888045.2</v>
      </c>
      <c r="AJT536" s="25">
        <f t="shared" ref="AJT536:AJT549" si="993">AJB536*AJN536</f>
        <v>888045.2</v>
      </c>
      <c r="AJU536" s="30">
        <v>25</v>
      </c>
      <c r="AJV536" s="30">
        <v>25</v>
      </c>
      <c r="AJW536" s="30">
        <v>25</v>
      </c>
      <c r="AJX536" s="25">
        <f>$F536*AJU536</f>
        <v>1315850</v>
      </c>
      <c r="AJY536" s="25">
        <f>$G536*AJV536</f>
        <v>1369350</v>
      </c>
      <c r="AJZ536" s="25">
        <f>$H536*AJW536</f>
        <v>1369350</v>
      </c>
      <c r="AKA536" s="25">
        <f>$I536*AJU536</f>
        <v>1163562.75</v>
      </c>
      <c r="AKB536" s="25">
        <f>$J536*AJV536</f>
        <v>1179212.75</v>
      </c>
      <c r="AKC536" s="25">
        <f>$K536*AJW536</f>
        <v>1179212.75</v>
      </c>
      <c r="AKD536" s="25">
        <f>$F536*AKD$564</f>
        <v>52634.34</v>
      </c>
      <c r="AKE536" s="25">
        <f>$G536*AKE$564</f>
        <v>54774.2</v>
      </c>
      <c r="AKF536" s="25">
        <f>$H536*AKF$564</f>
        <v>54774.2</v>
      </c>
      <c r="AKG536" s="25">
        <f>$I536*AKG$564</f>
        <v>20124.21</v>
      </c>
      <c r="AKH536" s="25">
        <f>$J536*AKH$564</f>
        <v>21082.02</v>
      </c>
      <c r="AKI536" s="25">
        <f>$K536*AKI$564</f>
        <v>21082.02</v>
      </c>
      <c r="AKJ536" s="25">
        <f>AJU536*AKD536</f>
        <v>1315858.5</v>
      </c>
      <c r="AKK536" s="25">
        <f t="shared" ref="AKK536:AKK549" si="994">AJV536*AKE536</f>
        <v>1369355</v>
      </c>
      <c r="AKL536" s="25">
        <f t="shared" ref="AKL536:AKL549" si="995">AJW536*AKF536</f>
        <v>1369355</v>
      </c>
      <c r="AKM536" s="25">
        <f>AJU536*AKG536</f>
        <v>503105.25</v>
      </c>
      <c r="AKN536" s="25">
        <f t="shared" ref="AKN536:AKN549" si="996">AJV536*AKH536</f>
        <v>527050.5</v>
      </c>
      <c r="AKO536" s="25">
        <f t="shared" ref="AKO536:AKO549" si="997">AJW536*AKI536</f>
        <v>527050.5</v>
      </c>
      <c r="AKP536" s="30">
        <v>28</v>
      </c>
      <c r="AKQ536" s="30">
        <v>28</v>
      </c>
      <c r="AKR536" s="30">
        <v>28</v>
      </c>
      <c r="AKS536" s="25">
        <f>$F536*AKP536</f>
        <v>1473752</v>
      </c>
      <c r="AKT536" s="25">
        <f>$G536*AKQ536</f>
        <v>1533672</v>
      </c>
      <c r="AKU536" s="25">
        <f>$H536*AKR536</f>
        <v>1533672</v>
      </c>
      <c r="AKV536" s="25">
        <f>$I536*AKP536</f>
        <v>1303190.28</v>
      </c>
      <c r="AKW536" s="25">
        <f>$J536*AKQ536</f>
        <v>1320718.28</v>
      </c>
      <c r="AKX536" s="25">
        <f>$K536*AKR536</f>
        <v>1320718.28</v>
      </c>
      <c r="AKY536" s="25">
        <f>$F536*AKY$564</f>
        <v>52634.16</v>
      </c>
      <c r="AKZ536" s="25">
        <f>$G536*AKZ$564</f>
        <v>57400.88</v>
      </c>
      <c r="ALA536" s="25">
        <f>$H536*ALA$564</f>
        <v>57400.88</v>
      </c>
      <c r="ALB536" s="25">
        <f>$I536*ALB$564</f>
        <v>21367.67</v>
      </c>
      <c r="ALC536" s="25">
        <f>$J536*ALC$564</f>
        <v>22364.45</v>
      </c>
      <c r="ALD536" s="25">
        <f>$K536*ALD$564</f>
        <v>22364.45</v>
      </c>
      <c r="ALE536" s="25">
        <f>AKP536*AKY536</f>
        <v>1473756.48</v>
      </c>
      <c r="ALF536" s="25">
        <f t="shared" ref="ALF536:ALF549" si="998">AKQ536*AKZ536</f>
        <v>1607224.64</v>
      </c>
      <c r="ALG536" s="25">
        <f t="shared" ref="ALG536:ALG549" si="999">AKR536*ALA536</f>
        <v>1607224.64</v>
      </c>
      <c r="ALH536" s="25">
        <f>AKP536*ALB536</f>
        <v>598294.76</v>
      </c>
      <c r="ALI536" s="25">
        <f t="shared" ref="ALI536:ALI549" si="1000">AKQ536*ALC536</f>
        <v>626204.6</v>
      </c>
      <c r="ALJ536" s="25">
        <f t="shared" ref="ALJ536:ALJ549" si="1001">AKR536*ALD536</f>
        <v>626204.6</v>
      </c>
      <c r="ALK536" s="30">
        <v>27</v>
      </c>
      <c r="ALL536" s="30">
        <v>27</v>
      </c>
      <c r="ALM536" s="30">
        <v>27</v>
      </c>
      <c r="ALN536" s="25">
        <f>$F536*ALK536</f>
        <v>1421118</v>
      </c>
      <c r="ALO536" s="25">
        <f>$G536*ALL536</f>
        <v>1478898</v>
      </c>
      <c r="ALP536" s="25">
        <f>$H536*ALM536</f>
        <v>1478898</v>
      </c>
      <c r="ALQ536" s="25">
        <f>$I536*ALK536</f>
        <v>1256647.77</v>
      </c>
      <c r="ALR536" s="25">
        <f>$J536*ALL536</f>
        <v>1273549.77</v>
      </c>
      <c r="ALS536" s="25">
        <f>$K536*ALM536</f>
        <v>1273549.77</v>
      </c>
      <c r="ALT536" s="25">
        <f>$F536*ALT$564</f>
        <v>52633.75</v>
      </c>
      <c r="ALU536" s="25">
        <f>$G536*ALU$564</f>
        <v>55495.92</v>
      </c>
      <c r="ALV536" s="25">
        <f>$H536*ALV$564</f>
        <v>55495.92</v>
      </c>
      <c r="ALW536" s="25">
        <f>$I536*ALW$564</f>
        <v>24047.919999999998</v>
      </c>
      <c r="ALX536" s="25">
        <f>$J536*ALX$564</f>
        <v>25138.85</v>
      </c>
      <c r="ALY536" s="25">
        <f>$K536*ALY$564</f>
        <v>25138.85</v>
      </c>
      <c r="ALZ536" s="25">
        <f>ALK536*ALT536</f>
        <v>1421111.25</v>
      </c>
      <c r="AMA536" s="25">
        <f t="shared" ref="AMA536:AMA549" si="1002">ALL536*ALU536</f>
        <v>1498389.84</v>
      </c>
      <c r="AMB536" s="25">
        <f t="shared" ref="AMB536:AMB549" si="1003">ALM536*ALV536</f>
        <v>1498389.84</v>
      </c>
      <c r="AMC536" s="25">
        <f>ALK536*ALW536</f>
        <v>649293.84</v>
      </c>
      <c r="AMD536" s="25">
        <f t="shared" ref="AMD536:AMD549" si="1004">ALL536*ALX536</f>
        <v>678748.95</v>
      </c>
      <c r="AME536" s="25">
        <f t="shared" ref="AME536:AME549" si="1005">ALM536*ALY536</f>
        <v>678748.95</v>
      </c>
      <c r="AMF536" s="30">
        <v>26</v>
      </c>
      <c r="AMG536" s="30">
        <v>26</v>
      </c>
      <c r="AMH536" s="30">
        <v>26</v>
      </c>
      <c r="AMI536" s="25">
        <f>$F536*AMF536</f>
        <v>1368484</v>
      </c>
      <c r="AMJ536" s="25">
        <f>$G536*AMG536</f>
        <v>1424124</v>
      </c>
      <c r="AMK536" s="25">
        <f>$H536*AMH536</f>
        <v>1424124</v>
      </c>
      <c r="AML536" s="25">
        <f>$I536*AMF536</f>
        <v>1210105.26</v>
      </c>
      <c r="AMM536" s="25">
        <f>$J536*AMG536</f>
        <v>1226381.26</v>
      </c>
      <c r="AMN536" s="25">
        <f>$K536*AMH536</f>
        <v>1226381.26</v>
      </c>
      <c r="AMO536" s="25">
        <f>$F536*AMO$564</f>
        <v>52633.97</v>
      </c>
      <c r="AMP536" s="25">
        <f>$G536*AMP$564</f>
        <v>54773.94</v>
      </c>
      <c r="AMQ536" s="25">
        <f>$H536*AMQ$564</f>
        <v>54773.94</v>
      </c>
      <c r="AMR536" s="25">
        <f>$I536*AMR$564</f>
        <v>20146.439999999999</v>
      </c>
      <c r="AMS536" s="25">
        <f>$J536*AMS$564</f>
        <v>21048.62</v>
      </c>
      <c r="AMT536" s="25">
        <f>$K536*AMT$564</f>
        <v>21048.62</v>
      </c>
      <c r="AMU536" s="25">
        <f>AMF536*AMO536</f>
        <v>1368483.22</v>
      </c>
      <c r="AMV536" s="25">
        <f t="shared" ref="AMV536:AMV549" si="1006">AMG536*AMP536</f>
        <v>1424122.44</v>
      </c>
      <c r="AMW536" s="25">
        <f t="shared" ref="AMW536:AMW549" si="1007">AMH536*AMQ536</f>
        <v>1424122.44</v>
      </c>
      <c r="AMX536" s="25">
        <f>AMF536*AMR536</f>
        <v>523807.44</v>
      </c>
      <c r="AMY536" s="25">
        <f t="shared" ref="AMY536:AMY549" si="1008">AMG536*AMS536</f>
        <v>547264.12</v>
      </c>
      <c r="AMZ536" s="25">
        <f t="shared" ref="AMZ536:AMZ549" si="1009">AMH536*AMT536</f>
        <v>547264.12</v>
      </c>
      <c r="ANA536" s="30"/>
      <c r="ANB536" s="30"/>
      <c r="ANC536" s="30"/>
      <c r="AND536" s="25">
        <f>$F536*ANA536</f>
        <v>0</v>
      </c>
      <c r="ANE536" s="25">
        <f>$G536*ANB536</f>
        <v>0</v>
      </c>
      <c r="ANF536" s="25">
        <f>$H536*ANC536</f>
        <v>0</v>
      </c>
      <c r="ANG536" s="25">
        <f>$I536*ANA536</f>
        <v>0</v>
      </c>
      <c r="ANH536" s="25">
        <f>$J536*ANB536</f>
        <v>0</v>
      </c>
      <c r="ANI536" s="25">
        <f>$K536*ANC536</f>
        <v>0</v>
      </c>
      <c r="ANJ536" s="25">
        <f>$F536*ANJ$564</f>
        <v>0</v>
      </c>
      <c r="ANK536" s="25">
        <f>$G536*ANK$564</f>
        <v>0</v>
      </c>
      <c r="ANL536" s="25">
        <f>$H536*ANL$564</f>
        <v>0</v>
      </c>
      <c r="ANM536" s="25">
        <f>$I536*ANM$564</f>
        <v>0</v>
      </c>
      <c r="ANN536" s="25">
        <f>$J536*ANN$564</f>
        <v>0</v>
      </c>
      <c r="ANO536" s="25">
        <f>$K536*ANO$564</f>
        <v>0</v>
      </c>
      <c r="ANP536" s="25">
        <f>ANA536*ANJ536</f>
        <v>0</v>
      </c>
      <c r="ANQ536" s="25">
        <f t="shared" ref="ANQ536:ANQ549" si="1010">ANB536*ANK536</f>
        <v>0</v>
      </c>
      <c r="ANR536" s="25">
        <f t="shared" ref="ANR536:ANR549" si="1011">ANC536*ANL536</f>
        <v>0</v>
      </c>
      <c r="ANS536" s="25">
        <f>ANA536*ANM536</f>
        <v>0</v>
      </c>
      <c r="ANT536" s="25">
        <f t="shared" ref="ANT536:ANT549" si="1012">ANB536*ANN536</f>
        <v>0</v>
      </c>
      <c r="ANU536" s="25">
        <f t="shared" ref="ANU536:ANU549" si="1013">ANC536*ANO536</f>
        <v>0</v>
      </c>
      <c r="ANV536" s="30">
        <v>25</v>
      </c>
      <c r="ANW536" s="30">
        <v>25</v>
      </c>
      <c r="ANX536" s="30">
        <v>25</v>
      </c>
      <c r="ANY536" s="25">
        <f>$F536*ANV536</f>
        <v>1315850</v>
      </c>
      <c r="ANZ536" s="25">
        <f>$G536*ANW536</f>
        <v>1369350</v>
      </c>
      <c r="AOA536" s="25">
        <f>$H536*ANX536</f>
        <v>1369350</v>
      </c>
      <c r="AOB536" s="25">
        <f>$I536*ANV536</f>
        <v>1163562.75</v>
      </c>
      <c r="AOC536" s="25">
        <f>$J536*ANW536</f>
        <v>1179212.75</v>
      </c>
      <c r="AOD536" s="25">
        <f>$K536*ANX536</f>
        <v>1179212.75</v>
      </c>
      <c r="AOE536" s="25">
        <f>$F536*AOE$564</f>
        <v>52634.47</v>
      </c>
      <c r="AOF536" s="25">
        <f>$G536*AOF$564</f>
        <v>55085.58</v>
      </c>
      <c r="AOG536" s="25">
        <f>$H536*AOG$564</f>
        <v>55085.58</v>
      </c>
      <c r="AOH536" s="25">
        <f>$I536*AOH$564</f>
        <v>20466.87</v>
      </c>
      <c r="AOI536" s="25">
        <f>$J536*AOI$564</f>
        <v>21387.94</v>
      </c>
      <c r="AOJ536" s="25">
        <f>$K536*AOJ$564</f>
        <v>21387.94</v>
      </c>
      <c r="AOK536" s="25">
        <f>ANV536*AOE536</f>
        <v>1315861.75</v>
      </c>
      <c r="AOL536" s="25">
        <f t="shared" ref="AOL536:AOL549" si="1014">ANW536*AOF536</f>
        <v>1377139.5</v>
      </c>
      <c r="AOM536" s="25">
        <f t="shared" ref="AOM536:AOM549" si="1015">ANX536*AOG536</f>
        <v>1377139.5</v>
      </c>
      <c r="AON536" s="25">
        <f>ANV536*AOH536</f>
        <v>511671.75</v>
      </c>
      <c r="AOO536" s="25">
        <f t="shared" ref="AOO536:AOO549" si="1016">ANW536*AOI536</f>
        <v>534698.5</v>
      </c>
      <c r="AOP536" s="25">
        <f t="shared" ref="AOP536:AOP549" si="1017">ANX536*AOJ536</f>
        <v>534698.5</v>
      </c>
      <c r="AOQ536" s="30">
        <v>48</v>
      </c>
      <c r="AOR536" s="30">
        <v>48</v>
      </c>
      <c r="AOS536" s="30">
        <v>48</v>
      </c>
      <c r="AOT536" s="25">
        <f>$F536*AOQ536</f>
        <v>2526432</v>
      </c>
      <c r="AOU536" s="25">
        <f>$G536*AOR536</f>
        <v>2629152</v>
      </c>
      <c r="AOV536" s="25">
        <f>$H536*AOS536</f>
        <v>2629152</v>
      </c>
      <c r="AOW536" s="25">
        <f>$I536*AOQ536</f>
        <v>2234040.48</v>
      </c>
      <c r="AOX536" s="25">
        <f>$J536*AOR536</f>
        <v>2264088.48</v>
      </c>
      <c r="AOY536" s="25">
        <f>$K536*AOS536</f>
        <v>2264088.48</v>
      </c>
      <c r="AOZ536" s="25">
        <f>$F536*AOZ$564</f>
        <v>52633.36</v>
      </c>
      <c r="APA536" s="25">
        <f>$G536*APA$564</f>
        <v>55820.76</v>
      </c>
      <c r="APB536" s="25">
        <f>$H536*APB$564</f>
        <v>55820.76</v>
      </c>
      <c r="APC536" s="25">
        <f>$I536*APC$564</f>
        <v>24335.63</v>
      </c>
      <c r="APD536" s="25">
        <f>$J536*APD$564</f>
        <v>25432.91</v>
      </c>
      <c r="APE536" s="25">
        <f>$K536*APE$564</f>
        <v>25432.91</v>
      </c>
      <c r="APF536" s="25">
        <f>AOQ536*AOZ536</f>
        <v>2526401.2799999998</v>
      </c>
      <c r="APG536" s="25">
        <f t="shared" ref="APG536:APG549" si="1018">AOR536*APA536</f>
        <v>2679396.48</v>
      </c>
      <c r="APH536" s="25">
        <f t="shared" ref="APH536:APH549" si="1019">AOS536*APB536</f>
        <v>2679396.48</v>
      </c>
      <c r="API536" s="25">
        <f>AOQ536*APC536</f>
        <v>1168110.24</v>
      </c>
      <c r="APJ536" s="25">
        <f t="shared" ref="APJ536:APJ549" si="1020">AOR536*APD536</f>
        <v>1220779.68</v>
      </c>
      <c r="APK536" s="25">
        <f t="shared" ref="APK536:APK549" si="1021">AOS536*APE536</f>
        <v>1220779.68</v>
      </c>
      <c r="APL536" s="30">
        <v>19</v>
      </c>
      <c r="APM536" s="30">
        <v>19</v>
      </c>
      <c r="APN536" s="30">
        <v>19</v>
      </c>
      <c r="APO536" s="25">
        <f>$F536*APL536</f>
        <v>1000046</v>
      </c>
      <c r="APP536" s="25">
        <f>$G536*APM536</f>
        <v>1040706</v>
      </c>
      <c r="APQ536" s="25">
        <f>$H536*APN536</f>
        <v>1040706</v>
      </c>
      <c r="APR536" s="25">
        <f>$I536*APL536</f>
        <v>884307.69</v>
      </c>
      <c r="APS536" s="25">
        <f>$J536*APM536</f>
        <v>896201.69</v>
      </c>
      <c r="APT536" s="25">
        <f>$K536*APN536</f>
        <v>896201.69</v>
      </c>
      <c r="APU536" s="25">
        <f>$F536*APU$564</f>
        <v>52633.45</v>
      </c>
      <c r="APV536" s="25">
        <f>$G536*APV$564</f>
        <v>54773.91</v>
      </c>
      <c r="APW536" s="25">
        <f>$H536*APW$564</f>
        <v>54773.91</v>
      </c>
      <c r="APX536" s="25">
        <f>$I536*APX$564</f>
        <v>20272.63</v>
      </c>
      <c r="APY536" s="25">
        <f>$J536*APY$564</f>
        <v>21216.48</v>
      </c>
      <c r="APZ536" s="25">
        <f>$K536*APZ$564</f>
        <v>21216.48</v>
      </c>
      <c r="AQA536" s="25">
        <f>APL536*APU536</f>
        <v>1000035.55</v>
      </c>
      <c r="AQB536" s="25">
        <f t="shared" ref="AQB536:AQB549" si="1022">APM536*APV536</f>
        <v>1040704.29</v>
      </c>
      <c r="AQC536" s="25">
        <f t="shared" ref="AQC536:AQC549" si="1023">APN536*APW536</f>
        <v>1040704.29</v>
      </c>
      <c r="AQD536" s="25">
        <f>APL536*APX536</f>
        <v>385179.97</v>
      </c>
      <c r="AQE536" s="25">
        <f t="shared" ref="AQE536:AQE549" si="1024">APM536*APY536</f>
        <v>403113.12</v>
      </c>
      <c r="AQF536" s="25">
        <f t="shared" ref="AQF536:AQF549" si="1025">APN536*APZ536</f>
        <v>403113.12</v>
      </c>
      <c r="AQG536" s="30">
        <v>27</v>
      </c>
      <c r="AQH536" s="30">
        <v>27</v>
      </c>
      <c r="AQI536" s="30">
        <v>27</v>
      </c>
      <c r="AQJ536" s="25">
        <f>$F536*AQG536</f>
        <v>1421118</v>
      </c>
      <c r="AQK536" s="25">
        <f>$G536*AQH536</f>
        <v>1478898</v>
      </c>
      <c r="AQL536" s="25">
        <f>$H536*AQI536</f>
        <v>1478898</v>
      </c>
      <c r="AQM536" s="25">
        <f>$I536*AQG536</f>
        <v>1256647.77</v>
      </c>
      <c r="AQN536" s="25">
        <f>$J536*AQH536</f>
        <v>1273549.77</v>
      </c>
      <c r="AQO536" s="25">
        <f>$K536*AQI536</f>
        <v>1273549.77</v>
      </c>
      <c r="AQP536" s="25">
        <f>$F536*AQP$564</f>
        <v>52634.17</v>
      </c>
      <c r="AQQ536" s="25">
        <f>$G536*AQQ$564</f>
        <v>54774.02</v>
      </c>
      <c r="AQR536" s="25">
        <f>$H536*AQR$564</f>
        <v>54774.02</v>
      </c>
      <c r="AQS536" s="25">
        <f>$I536*AQS$564</f>
        <v>18059.78</v>
      </c>
      <c r="AQT536" s="25">
        <f>$J536*AQT$564</f>
        <v>18922.64</v>
      </c>
      <c r="AQU536" s="25">
        <f>$K536*AQU$564</f>
        <v>18922.64</v>
      </c>
      <c r="AQV536" s="25">
        <f>AQG536*AQP536</f>
        <v>1421122.59</v>
      </c>
      <c r="AQW536" s="25">
        <f t="shared" ref="AQW536:AQW549" si="1026">AQH536*AQQ536</f>
        <v>1478898.54</v>
      </c>
      <c r="AQX536" s="25">
        <f t="shared" ref="AQX536:AQX549" si="1027">AQI536*AQR536</f>
        <v>1478898.54</v>
      </c>
      <c r="AQY536" s="25">
        <f>AQG536*AQS536</f>
        <v>487614.06</v>
      </c>
      <c r="AQZ536" s="25">
        <f t="shared" ref="AQZ536:AQZ549" si="1028">AQH536*AQT536</f>
        <v>510911.28</v>
      </c>
      <c r="ARA536" s="25">
        <f t="shared" ref="ARA536:ARA549" si="1029">AQI536*AQU536</f>
        <v>510911.28</v>
      </c>
      <c r="ARB536" s="30">
        <v>27</v>
      </c>
      <c r="ARC536" s="30">
        <v>27</v>
      </c>
      <c r="ARD536" s="30">
        <v>27</v>
      </c>
      <c r="ARE536" s="25">
        <f>$F536*ARB536</f>
        <v>1421118</v>
      </c>
      <c r="ARF536" s="25">
        <f>$G536*ARC536</f>
        <v>1478898</v>
      </c>
      <c r="ARG536" s="25">
        <f>$H536*ARD536</f>
        <v>1478898</v>
      </c>
      <c r="ARH536" s="25">
        <f>$I536*ARB536</f>
        <v>1256647.77</v>
      </c>
      <c r="ARI536" s="25">
        <f>$J536*ARC536</f>
        <v>1273549.77</v>
      </c>
      <c r="ARJ536" s="25">
        <f>$K536*ARD536</f>
        <v>1273549.77</v>
      </c>
      <c r="ARK536" s="25">
        <f>$F536*ARK$564</f>
        <v>52634.239999999998</v>
      </c>
      <c r="ARL536" s="25">
        <f>$G536*ARL$564</f>
        <v>59504.46</v>
      </c>
      <c r="ARM536" s="25">
        <f>$H536*ARM$564</f>
        <v>59504.46</v>
      </c>
      <c r="ARN536" s="25">
        <f>$I536*ARN$564</f>
        <v>21051.37</v>
      </c>
      <c r="ARO536" s="25">
        <f>$J536*ARO$564</f>
        <v>21953.1</v>
      </c>
      <c r="ARP536" s="25">
        <f>$K536*ARP$564</f>
        <v>21953.1</v>
      </c>
      <c r="ARQ536" s="25">
        <f>ARB536*ARK536</f>
        <v>1421124.48</v>
      </c>
      <c r="ARR536" s="25">
        <f t="shared" ref="ARR536:ARR549" si="1030">ARC536*ARL536</f>
        <v>1606620.42</v>
      </c>
      <c r="ARS536" s="25">
        <f t="shared" ref="ARS536:ARS549" si="1031">ARD536*ARM536</f>
        <v>1606620.42</v>
      </c>
      <c r="ART536" s="25">
        <f>ARB536*ARN536</f>
        <v>568386.99</v>
      </c>
      <c r="ARU536" s="25">
        <f t="shared" ref="ARU536:ARU549" si="1032">ARC536*ARO536</f>
        <v>592733.69999999995</v>
      </c>
      <c r="ARV536" s="25">
        <f t="shared" ref="ARV536:ARV549" si="1033">ARD536*ARP536</f>
        <v>592733.69999999995</v>
      </c>
      <c r="ARW536" s="30">
        <v>31</v>
      </c>
      <c r="ARX536" s="30">
        <v>31</v>
      </c>
      <c r="ARY536" s="30">
        <v>31</v>
      </c>
      <c r="ARZ536" s="25">
        <f>$F536*ARW536</f>
        <v>1631654</v>
      </c>
      <c r="ASA536" s="25">
        <f>$G536*ARX536</f>
        <v>1697994</v>
      </c>
      <c r="ASB536" s="25">
        <f>$H536*ARY536</f>
        <v>1697994</v>
      </c>
      <c r="ASC536" s="25">
        <f>$I536*ARW536</f>
        <v>1442817.81</v>
      </c>
      <c r="ASD536" s="25">
        <f>$J536*ARX536</f>
        <v>1462223.81</v>
      </c>
      <c r="ASE536" s="25">
        <f>$K536*ARY536</f>
        <v>1462223.81</v>
      </c>
      <c r="ASF536" s="25">
        <f>$F536*ASF$564</f>
        <v>52634.22</v>
      </c>
      <c r="ASG536" s="25">
        <f>$G536*ASG$564</f>
        <v>54773.97</v>
      </c>
      <c r="ASH536" s="25">
        <f>$H536*ASH$564</f>
        <v>54773.97</v>
      </c>
      <c r="ASI536" s="25">
        <f>$I536*ASI$564</f>
        <v>20801.97</v>
      </c>
      <c r="ASJ536" s="25">
        <f>$J536*ASJ$564</f>
        <v>21740.15</v>
      </c>
      <c r="ASK536" s="25">
        <f>$K536*ASK$564</f>
        <v>21740.15</v>
      </c>
      <c r="ASL536" s="25">
        <f>ARW536*ASF536</f>
        <v>1631660.82</v>
      </c>
      <c r="ASM536" s="25">
        <f t="shared" ref="ASM536:ASM549" si="1034">ARX536*ASG536</f>
        <v>1697993.07</v>
      </c>
      <c r="ASN536" s="25">
        <f t="shared" ref="ASN536:ASN549" si="1035">ARY536*ASH536</f>
        <v>1697993.07</v>
      </c>
      <c r="ASO536" s="25">
        <f>ARW536*ASI536</f>
        <v>644861.06999999995</v>
      </c>
      <c r="ASP536" s="25">
        <f t="shared" ref="ASP536:ASP549" si="1036">ARX536*ASJ536</f>
        <v>673944.65</v>
      </c>
      <c r="ASQ536" s="25">
        <f t="shared" ref="ASQ536:ASQ549" si="1037">ARY536*ASK536</f>
        <v>673944.65</v>
      </c>
      <c r="ASR536" s="30">
        <v>54</v>
      </c>
      <c r="ASS536" s="30">
        <v>54</v>
      </c>
      <c r="AST536" s="30">
        <v>54</v>
      </c>
      <c r="ASU536" s="25">
        <f>$F536*ASR536</f>
        <v>2842236</v>
      </c>
      <c r="ASV536" s="25">
        <f>$G536*ASS536</f>
        <v>2957796</v>
      </c>
      <c r="ASW536" s="25">
        <f>$H536*AST536</f>
        <v>2957796</v>
      </c>
      <c r="ASX536" s="25">
        <f>$I536*ASR536</f>
        <v>2513295.54</v>
      </c>
      <c r="ASY536" s="25">
        <f>$J536*ASS536</f>
        <v>2547099.54</v>
      </c>
      <c r="ASZ536" s="25">
        <f>$K536*AST536</f>
        <v>2547099.54</v>
      </c>
      <c r="ATA536" s="25">
        <f>$F536*ATA$564</f>
        <v>52634.13</v>
      </c>
      <c r="ATB536" s="25">
        <f>$G536*ATB$564</f>
        <v>54773.84</v>
      </c>
      <c r="ATC536" s="25">
        <f>$H536*ATC$564</f>
        <v>54773.84</v>
      </c>
      <c r="ATD536" s="25">
        <f>$I536*ATD$564</f>
        <v>18320.759999999998</v>
      </c>
      <c r="ATE536" s="25">
        <f>$J536*ATE$564</f>
        <v>19135.52</v>
      </c>
      <c r="ATF536" s="25">
        <f>$K536*ATF$564</f>
        <v>19135.52</v>
      </c>
      <c r="ATG536" s="25">
        <f>ASR536*ATA536</f>
        <v>2842243.02</v>
      </c>
      <c r="ATH536" s="25">
        <f t="shared" ref="ATH536:ATH549" si="1038">ASS536*ATB536</f>
        <v>2957787.36</v>
      </c>
      <c r="ATI536" s="25">
        <f t="shared" ref="ATI536:ATI549" si="1039">AST536*ATC536</f>
        <v>2957787.36</v>
      </c>
      <c r="ATJ536" s="25">
        <f>ASR536*ATD536</f>
        <v>989321.04</v>
      </c>
      <c r="ATK536" s="25">
        <f t="shared" ref="ATK536:ATK549" si="1040">ASS536*ATE536</f>
        <v>1033318.08</v>
      </c>
      <c r="ATL536" s="25">
        <f t="shared" ref="ATL536:ATL549" si="1041">AST536*ATF536</f>
        <v>1033318.08</v>
      </c>
      <c r="ATM536" s="30">
        <v>50</v>
      </c>
      <c r="ATN536" s="30">
        <v>50</v>
      </c>
      <c r="ATO536" s="30">
        <v>50</v>
      </c>
      <c r="ATP536" s="25">
        <f>$F536*ATM536</f>
        <v>2631700</v>
      </c>
      <c r="ATQ536" s="25">
        <f>$G536*ATN536</f>
        <v>2738700</v>
      </c>
      <c r="ATR536" s="25">
        <f>$H536*ATO536</f>
        <v>2738700</v>
      </c>
      <c r="ATS536" s="25">
        <f>$I536*ATM536</f>
        <v>2327125.5</v>
      </c>
      <c r="ATT536" s="25">
        <f>$J536*ATN536</f>
        <v>2358425.5</v>
      </c>
      <c r="ATU536" s="25">
        <f>$K536*ATO536</f>
        <v>2358425.5</v>
      </c>
      <c r="ATV536" s="25">
        <f>$F536*ATV$564</f>
        <v>52634.080000000002</v>
      </c>
      <c r="ATW536" s="25">
        <f>$G536*ATW$564</f>
        <v>54773.99</v>
      </c>
      <c r="ATX536" s="25">
        <f>$H536*ATX$564</f>
        <v>54773.99</v>
      </c>
      <c r="ATY536" s="25">
        <f>$I536*ATY$564</f>
        <v>19974.63</v>
      </c>
      <c r="ATZ536" s="25">
        <f>$J536*ATZ$564</f>
        <v>20848.02</v>
      </c>
      <c r="AUA536" s="25">
        <f>$K536*AUA$564</f>
        <v>20848.02</v>
      </c>
      <c r="AUB536" s="25">
        <f>ATM536*ATV536</f>
        <v>2631704</v>
      </c>
      <c r="AUC536" s="25">
        <f t="shared" ref="AUC536:AUC549" si="1042">ATN536*ATW536</f>
        <v>2738699.5</v>
      </c>
      <c r="AUD536" s="25">
        <f t="shared" ref="AUD536:AUD549" si="1043">ATO536*ATX536</f>
        <v>2738699.5</v>
      </c>
      <c r="AUE536" s="25">
        <f>ATM536*ATY536</f>
        <v>998731.5</v>
      </c>
      <c r="AUF536" s="25">
        <f t="shared" ref="AUF536:AUF549" si="1044">ATN536*ATZ536</f>
        <v>1042401</v>
      </c>
      <c r="AUG536" s="25">
        <f t="shared" ref="AUG536:AUG549" si="1045">ATO536*AUA536</f>
        <v>1042401</v>
      </c>
      <c r="AUH536" s="186">
        <v>52</v>
      </c>
      <c r="AUI536" s="186">
        <v>52</v>
      </c>
      <c r="AUJ536" s="186">
        <v>52</v>
      </c>
      <c r="AUK536" s="25">
        <f>$F536*AUH536</f>
        <v>2736968</v>
      </c>
      <c r="AUL536" s="25">
        <f>$G536*AUI536</f>
        <v>2848248</v>
      </c>
      <c r="AUM536" s="25">
        <f>$H536*AUJ536</f>
        <v>2848248</v>
      </c>
      <c r="AUN536" s="25">
        <f>$I536*AUH536</f>
        <v>2420210.52</v>
      </c>
      <c r="AUO536" s="25">
        <f>$J536*AUI536</f>
        <v>2452762.52</v>
      </c>
      <c r="AUP536" s="25">
        <f>$K536*AUJ536</f>
        <v>2452762.52</v>
      </c>
      <c r="AUQ536" s="25">
        <f>$F536*AUQ$564</f>
        <v>52632.87</v>
      </c>
      <c r="AUR536" s="25">
        <f>$G536*AUR$564</f>
        <v>54908.12</v>
      </c>
      <c r="AUS536" s="25">
        <f>$H536*AUS$564</f>
        <v>54908.12</v>
      </c>
      <c r="AUT536" s="25">
        <f>$I536*AUT$564</f>
        <v>21440.080000000002</v>
      </c>
      <c r="AUU536" s="25">
        <f>$J536*AUU$564</f>
        <v>22418.38</v>
      </c>
      <c r="AUV536" s="25">
        <f>$K536*AUV$564</f>
        <v>22418.38</v>
      </c>
      <c r="AUW536" s="25">
        <f>AUH536*AUQ536</f>
        <v>2736909.24</v>
      </c>
      <c r="AUX536" s="25">
        <f t="shared" ref="AUX536:AUX549" si="1046">AUI536*AUR536</f>
        <v>2855222.24</v>
      </c>
      <c r="AUY536" s="25">
        <f t="shared" ref="AUY536:AUY549" si="1047">AUJ536*AUS536</f>
        <v>2855222.24</v>
      </c>
      <c r="AUZ536" s="25">
        <f>AUH536*AUT536</f>
        <v>1114884.1599999999</v>
      </c>
      <c r="AVA536" s="25">
        <f t="shared" ref="AVA536:AVA549" si="1048">AUI536*AUU536</f>
        <v>1165755.76</v>
      </c>
      <c r="AVB536" s="25">
        <f t="shared" ref="AVB536:AVB549" si="1049">AUJ536*AUV536</f>
        <v>1165755.76</v>
      </c>
      <c r="AVC536" s="59">
        <f>L536+AG536+BB536+BW536+CR536+DM536+EH536+FC536+FX536+GS536+HN536+II536+JD536+JY536+KT536+LO536+MJ536+NE536+NZ536+OU536+PP536+QK536+RF536+SA536+SV536+TQ536+UL536+VG536+WB536+WW536+XR536+YM536+ZH536+AAC536+AAX536+ABS536+ACN536+ADI536+AED536+AEY536+AFT536+AGO536+AHJ536+AIE536+AIZ536+AJU536+AKP536+ALK536+AMF536+ANA536+ANV536+AOQ536+APL536+AQG536+ARB536+ARW536+ASR536+ATM536+AUH536</f>
        <v>1773</v>
      </c>
      <c r="AVD536" s="59">
        <f t="shared" ref="AVD536:AVD549" si="1050">M536+AH536+BC536+BX536+CS536+DN536+EI536+FD536+FY536+GT536+HO536+IJ536+JE536+JZ536+KU536+LP536+MK536+NF536+OA536+OV536+PQ536+QL536+RG536+SB536+SW536+TR536+UM536+VH536+WC536+WX536+XS536+YN536+ZI536+AAD536+AAY536+ABT536+ACO536+ADJ536+AEE536+AEZ536+AFU536+AGP536+AHK536+AIF536+AJA536+AJV536+AKQ536+ALL536+AMG536+ANB536+ANW536+AOR536+APM536+AQH536+ARC536+ARX536+ASS536+ATN536+AUI536</f>
        <v>1773</v>
      </c>
      <c r="AVE536" s="59">
        <f t="shared" ref="AVE536:AVE549" si="1051">N536+AI536+BD536+BY536+CT536+DO536+EJ536+FE536+FZ536+GU536+HP536+IK536+JF536+KA536+KV536+LQ536+ML536+NG536+OB536+OW536+PR536+QM536+RH536+SC536+SX536+TS536+UN536+VI536+WD536+WY536+XT536+YO536+ZJ536+AAE536+AAZ536+ABU536+ACP536+ADK536+AEF536+AFA536+AFV536+AGQ536+AHL536+AIG536+AJB536+AJW536+AKR536+ALM536+AMH536+ANC536+ANX536+AOS536+APN536+AQI536+ARD536+ARY536+AST536+ATO536+AUJ536</f>
        <v>1773</v>
      </c>
      <c r="AVF536" s="25">
        <f t="shared" ref="AVF536:AVF549" si="1052">O536+AJ536+BE536+BZ536+CU536+DP536+EK536+FF536+GA536+GV536+HQ536+IL536+JG536+KB536+KW536+LR536+MM536+NH536+OC536+OX536+PS536+QN536+RI536+SD536+SY536+TT536+UO536+VJ536+WE536+WZ536+XU536+YP536+ZK536+AAF536+ABA536+ABV536+ACQ536+ADL536+AEG536+AFB536+AFW536+AGR536+AHM536+AIH536+AJC536+AJX536+AKS536+ALN536+AMI536+AND536+ANY536+AOT536+APO536+AQJ536+ARE536+ARZ536+ASU536+ATP536+AUK536</f>
        <v>93320082</v>
      </c>
      <c r="AVG536" s="25">
        <f t="shared" ref="AVG536:AVG549" si="1053">P536+AK536+BF536+CA536+CV536+DQ536+EL536+FG536+GB536+GW536+HR536+IM536+JH536+KC536+KX536+LS536+MN536+NI536+OD536+OY536+PT536+QO536+RJ536+SE536+SZ536+TU536+UP536+VK536+WF536+XA536+XV536+YQ536+ZL536+AAG536+ABB536+ABW536+ACR536+ADM536+AEH536+AFC536+AFX536+AGS536+AHN536+AII536+AJD536+AJY536+AKT536+ALO536+AMJ536+ANE536+ANZ536+AOU536+APP536+AQK536+ARF536+ASA536+ASV536+ATQ536+AUL536</f>
        <v>97114302</v>
      </c>
      <c r="AVH536" s="25">
        <f t="shared" ref="AVH536:AVH549" si="1054">Q536+AL536+BG536+CB536+CW536+DR536+EM536+FH536+GC536+GX536+HS536+IN536+JI536+KD536+KY536+LT536+MO536+NJ536+OE536+OZ536+PU536+QP536+RK536+SF536+TA536+TV536+UQ536+VL536+WG536+XB536+XW536+YR536+ZM536+AAH536+ABC536+ABX536+ACS536+ADN536+AEI536+AFD536+AFY536+AGT536+AHO536+AIJ536+AJE536+AJZ536+AKU536+ALP536+AMK536+ANF536+AOA536+AOV536+APQ536+AQL536+ARG536+ASB536+ASW536+ATR536+AUM536</f>
        <v>97114302</v>
      </c>
      <c r="AVI536" s="25">
        <f t="shared" ref="AVI536:AVI549" si="1055">R536+AM536+BH536+CC536+CX536+DS536+EN536+FI536+GD536+GY536+HT536+IO536+JJ536+KE536+KZ536+LU536+MP536+NK536+OF536+PA536+PV536+QQ536+RL536+SG536+TB536+TW536+UR536+VM536+WH536+XC536+XX536+YS536+ZN536+AAI536+ABD536+ABY536+ACT536+ADO536+AEJ536+AFE536+AFZ536+AGU536+AHP536+AIK536+AJF536+AKA536+AKV536+ALQ536+AML536+ANG536+AOB536+AOW536+APR536+AQM536+ARH536+ASC536+ASX536+ATS536+AUN536</f>
        <v>82519870.230000004</v>
      </c>
      <c r="AVJ536" s="25">
        <f t="shared" ref="AVJ536:AVJ549" si="1056">S536+AN536+BI536+CD536+CY536+DT536+EO536+FJ536+GE536+GZ536+HU536+IP536+JK536+KF536+LA536+LV536+MQ536+NL536+OG536+PB536+PW536+QR536+RM536+SH536+TC536+TX536+US536+VN536+WI536+XD536+XY536+YT536+ZO536+AAJ536+ABE536+ABZ536+ACU536+ADP536+AEK536+AFF536+AGA536+AGV536+AHQ536+AIL536+AJG536+AKB536+AKW536+ALR536+AMM536+ANH536+AOC536+AOX536+APS536+AQN536+ARI536+ASD536+ASY536+ATT536+AUO536</f>
        <v>83629768.230000004</v>
      </c>
      <c r="AVK536" s="25">
        <f t="shared" ref="AVK536:AVK549" si="1057">T536+AO536+BJ536+CE536+CZ536+DU536+EP536+FK536+GF536+HA536+HV536+IQ536+JL536+KG536+LB536+LW536+MR536+NM536+OH536+PC536+PX536+QS536+RN536+SI536+TD536+TY536+UT536+VO536+WJ536+XE536+XZ536+YU536+ZP536+AAK536+ABF536+ACA536+ACV536+ADQ536+AEL536+AFG536+AGB536+AGW536+AHR536+AIM536+AJH536+AKC536+AKX536+ALS536+AMN536+ANI536+AOD536+AOY536+APT536+AQO536+ARJ536+ASE536+ASZ536+ATU536+AUP536</f>
        <v>83629768.230000004</v>
      </c>
      <c r="AVL536" s="25"/>
      <c r="AVM536" s="25"/>
      <c r="AVN536" s="25"/>
      <c r="AVO536" s="25"/>
      <c r="AVP536" s="25"/>
      <c r="AVQ536" s="25"/>
      <c r="AVR536" s="25">
        <f t="shared" ref="AVR536:AVR549" si="1058">AA536+AV536+BQ536+CL536+DG536+EB536+EW536+FR536+GM536+HH536+IC536+IX536+JS536+KN536+LI536+MD536+MY536+NT536+OO536+PJ536+QE536+QZ536+RU536+SP536+TK536+UF536+VA536+VV536+WQ536+XL536+YG536+ZB536+ZW536+AAR536+ABM536+ACH536+ADC536+ADX536+AES536+AFN536+AGI536+AHD536+AHY536+AIT536+AJO536+AKJ536+ALE536+ALZ536+AMU536+ANP536+AOK536+APF536+AQA536+AQV536+ARQ536+ASL536+ATG536+AUB536+AUW536</f>
        <v>92116333.879999995</v>
      </c>
      <c r="AVS536" s="25">
        <f t="shared" ref="AVS536:AVS549" si="1059">AB536+AW536+BR536+CM536+DH536+EC536+EX536+FS536+GN536+HI536+ID536+IY536+JT536+KO536+LJ536+ME536+MZ536+NU536+OP536+PK536+QF536+RA536+RV536+SQ536+TL536+UG536+VB536+VW536+WR536+XM536+YH536+ZC536+ZX536+AAS536+ABN536+ACI536+ADD536+ADY536+AET536+AFO536+AGJ536+AHE536+AHZ536+AIU536+AJP536+AKK536+ALF536+AMA536+AMV536+ANQ536+AOL536+APG536+AQB536+AQW536+ARR536+ASM536+ATH536+AUC536+AUX536</f>
        <v>97025755.159999996</v>
      </c>
      <c r="AVT536" s="25">
        <f t="shared" ref="AVT536:AVT549" si="1060">AC536+AX536+BS536+CN536+DI536+ED536+EY536+FT536+GO536+HJ536+IE536+IZ536+JU536+KP536+LK536+MF536+NA536+NV536+OQ536+PL536+QG536+RB536+RW536+SR536+TM536+UH536+VC536+VX536+WS536+XN536+YI536+ZD536+ZY536+AAT536+ABO536+ACJ536+ADE536+ADZ536+AEU536+AFP536+AGK536+AHF536+AIA536+AIV536+AJQ536+AKL536+ALG536+AMB536+AMW536+ANR536+AOM536+APH536+AQC536+AQX536+ARS536+ASN536+ATI536+AUD536+AUY536</f>
        <v>97025755.159999996</v>
      </c>
      <c r="AVU536" s="25">
        <f t="shared" ref="AVU536:AVU549" si="1061">AD536+AY536+BT536+CO536+DJ536+EE536+EZ536+FU536+GP536+HK536+IF536+JA536+JV536+KQ536+LL536+MG536+NB536+NW536+OR536+PM536+QH536+RC536+RX536+SS536+TN536+UI536+VD536+VY536+WT536+XO536+YJ536+ZE536+ZZ536+AAU536+ABP536+ACK536+ADF536+AEA536+AEV536+AFQ536+AGL536+AHG536+AIB536+AIW536+AJR536+AKM536+ALH536+AMC536+AMX536+ANS536+AON536+API536+AQD536+AQY536+ART536+ASO536+ATJ536+AUE536+AUZ536</f>
        <v>37475363.240000002</v>
      </c>
      <c r="AVV536" s="25">
        <f t="shared" ref="AVV536:AVV549" si="1062">AE536+AZ536+BU536+CP536+DK536+EF536+FA536+FV536+GQ536+HL536+IG536+JB536+JW536+KR536+LM536+MH536+NC536+NX536+OS536+PN536+QI536+RD536+RY536+ST536+TO536+UJ536+VE536+VZ536+WU536+XP536+YK536+ZF536+AAA536+AAV536+ABQ536+ACL536+ADG536+AEB536+AEW536+AFR536+AGM536+AHH536+AIC536+AIX536+AJS536+AKN536+ALI536+AMD536+AMY536+ANT536+AOO536+APJ536+AQE536+AQZ536+ARU536+ASP536+ATK536+AUF536+AVA536</f>
        <v>39060800.619999997</v>
      </c>
      <c r="AVW536" s="25">
        <f t="shared" ref="AVW536:AVW549" si="1063">AF536+BA536+BV536+CQ536+DL536+EG536+FB536+FW536+GR536+HM536+IH536+JC536+JX536+KS536+LN536+MI536+ND536+NY536+OT536+PO536+QJ536+RE536+RZ536+SU536+TP536+UK536+VF536+WA536+WV536+XQ536+YL536+ZG536+AAB536+AAW536+ABR536+ACM536+ADH536+AEC536+AEX536+AFS536+AGN536+AHI536+AID536+AIY536+AJT536+AKO536+ALJ536+AME536+AMZ536+ANU536+AOP536+APK536+AQF536+ARA536+ARV536+ASQ536+ATL536+AUG536+AVB536</f>
        <v>39060800.619999997</v>
      </c>
    </row>
    <row r="537" spans="1:1271" ht="36">
      <c r="A537" s="88" t="s">
        <v>67</v>
      </c>
      <c r="B537" s="88" t="s">
        <v>84</v>
      </c>
      <c r="C537" s="5"/>
      <c r="D537" s="99"/>
      <c r="E537" s="77"/>
      <c r="F537" s="38">
        <f t="shared" ref="F537:H549" si="1064">F18</f>
        <v>46315</v>
      </c>
      <c r="G537" s="38">
        <f t="shared" si="1064"/>
        <v>48193</v>
      </c>
      <c r="H537" s="38">
        <f t="shared" si="1064"/>
        <v>48193</v>
      </c>
      <c r="I537" s="25">
        <f t="shared" ref="I537:K549" si="1065">F153</f>
        <v>40089.69</v>
      </c>
      <c r="J537" s="25">
        <f t="shared" si="1065"/>
        <v>40596.69</v>
      </c>
      <c r="K537" s="25">
        <f t="shared" si="1065"/>
        <v>40596.69</v>
      </c>
      <c r="L537" s="30">
        <v>93</v>
      </c>
      <c r="M537" s="30">
        <v>93</v>
      </c>
      <c r="N537" s="30">
        <v>93</v>
      </c>
      <c r="O537" s="25">
        <f t="shared" ref="O537:O549" si="1066">$F537*L537</f>
        <v>4307295</v>
      </c>
      <c r="P537" s="25">
        <f t="shared" ref="P537:P549" si="1067">$G537*M537</f>
        <v>4481949</v>
      </c>
      <c r="Q537" s="25">
        <f t="shared" ref="Q537:Q549" si="1068">$H537*N537</f>
        <v>4481949</v>
      </c>
      <c r="R537" s="25">
        <f t="shared" ref="R537:R549" si="1069">$I537*L537</f>
        <v>3728341.17</v>
      </c>
      <c r="S537" s="25">
        <f t="shared" ref="S537:S549" si="1070">$J537*M537</f>
        <v>3775492.17</v>
      </c>
      <c r="T537" s="25">
        <f t="shared" ref="T537:T549" si="1071">$K537*N537</f>
        <v>3775492.17</v>
      </c>
      <c r="U537" s="25">
        <f t="shared" ref="U537:U549" si="1072">$F537*U$564</f>
        <v>46314.94</v>
      </c>
      <c r="V537" s="25">
        <f t="shared" ref="V537:V549" si="1073">$G537*V$564</f>
        <v>0</v>
      </c>
      <c r="W537" s="25">
        <f t="shared" ref="W537:W549" si="1074">$H537*W$564</f>
        <v>0</v>
      </c>
      <c r="X537" s="25">
        <f t="shared" ref="X537:X549" si="1075">$I537*X$564</f>
        <v>32078.240000000002</v>
      </c>
      <c r="Y537" s="25">
        <f t="shared" ref="Y537:Y549" si="1076">$J537*Y$564</f>
        <v>0</v>
      </c>
      <c r="Z537" s="25">
        <f t="shared" ref="Z537:Z549" si="1077">$K537*Z$564</f>
        <v>0</v>
      </c>
      <c r="AA537" s="25">
        <f t="shared" ref="AA537:AA549" si="1078">L537*U537</f>
        <v>4307289.42</v>
      </c>
      <c r="AB537" s="25">
        <f t="shared" si="812"/>
        <v>0</v>
      </c>
      <c r="AC537" s="25">
        <f t="shared" si="812"/>
        <v>0</v>
      </c>
      <c r="AD537" s="25">
        <f t="shared" ref="AD537:AD549" si="1079">L537*X537</f>
        <v>2983276.32</v>
      </c>
      <c r="AE537" s="25">
        <f t="shared" si="813"/>
        <v>0</v>
      </c>
      <c r="AF537" s="25">
        <f t="shared" si="813"/>
        <v>0</v>
      </c>
      <c r="AG537" s="30">
        <v>300</v>
      </c>
      <c r="AH537" s="30">
        <v>300</v>
      </c>
      <c r="AI537" s="30">
        <v>300</v>
      </c>
      <c r="AJ537" s="25">
        <f t="shared" ref="AJ537:AJ549" si="1080">$F537*AG537</f>
        <v>13894500</v>
      </c>
      <c r="AK537" s="25">
        <f t="shared" ref="AK537:AK549" si="1081">$G537*AH537</f>
        <v>14457900</v>
      </c>
      <c r="AL537" s="25">
        <f t="shared" ref="AL537:AL549" si="1082">$H537*AI537</f>
        <v>14457900</v>
      </c>
      <c r="AM537" s="25">
        <f t="shared" ref="AM537:AM549" si="1083">$I537*AG537</f>
        <v>12026907</v>
      </c>
      <c r="AN537" s="25">
        <f t="shared" ref="AN537:AN549" si="1084">$J537*AH537</f>
        <v>12179007</v>
      </c>
      <c r="AO537" s="25">
        <f t="shared" ref="AO537:AO549" si="1085">$K537*AI537</f>
        <v>12179007</v>
      </c>
      <c r="AP537" s="25">
        <f t="shared" ref="AP537:AP549" si="1086">$F537*AP$564</f>
        <v>46314.91</v>
      </c>
      <c r="AQ537" s="25">
        <f t="shared" ref="AQ537:AQ549" si="1087">$G537*AQ$564</f>
        <v>48193.02</v>
      </c>
      <c r="AR537" s="25">
        <f t="shared" ref="AR537:AR549" si="1088">$H537*AR$564</f>
        <v>48193.02</v>
      </c>
      <c r="AS537" s="25">
        <f t="shared" ref="AS537:AS549" si="1089">$I537*AS$564</f>
        <v>22023.200000000001</v>
      </c>
      <c r="AT537" s="25">
        <f t="shared" ref="AT537:AT549" si="1090">$J537*AT$564</f>
        <v>23013.87</v>
      </c>
      <c r="AU537" s="25">
        <f t="shared" ref="AU537:AU549" si="1091">$K537*AU$564</f>
        <v>23013.87</v>
      </c>
      <c r="AV537" s="25">
        <f t="shared" ref="AV537:AV549" si="1092">AG537*AP537</f>
        <v>13894473</v>
      </c>
      <c r="AW537" s="25">
        <f t="shared" si="814"/>
        <v>14457906</v>
      </c>
      <c r="AX537" s="25">
        <f t="shared" si="815"/>
        <v>14457906</v>
      </c>
      <c r="AY537" s="25">
        <f t="shared" ref="AY537:AY549" si="1093">AG537*AS537</f>
        <v>6606960</v>
      </c>
      <c r="AZ537" s="25">
        <f t="shared" si="816"/>
        <v>6904161</v>
      </c>
      <c r="BA537" s="25">
        <f t="shared" si="817"/>
        <v>6904161</v>
      </c>
      <c r="BB537" s="30">
        <v>81</v>
      </c>
      <c r="BC537" s="30">
        <v>81</v>
      </c>
      <c r="BD537" s="30">
        <v>81</v>
      </c>
      <c r="BE537" s="25">
        <f t="shared" ref="BE537:BE549" si="1094">$F537*BB537</f>
        <v>3751515</v>
      </c>
      <c r="BF537" s="25">
        <f t="shared" ref="BF537:BF549" si="1095">$G537*BC537</f>
        <v>3903633</v>
      </c>
      <c r="BG537" s="25">
        <f t="shared" ref="BG537:BG549" si="1096">$H537*BD537</f>
        <v>3903633</v>
      </c>
      <c r="BH537" s="25">
        <f t="shared" ref="BH537:BH549" si="1097">$I537*BB537</f>
        <v>3247264.89</v>
      </c>
      <c r="BI537" s="25">
        <f t="shared" ref="BI537:BI549" si="1098">$J537*BC537</f>
        <v>3288331.89</v>
      </c>
      <c r="BJ537" s="25">
        <f t="shared" ref="BJ537:BJ549" si="1099">$K537*BD537</f>
        <v>3288331.89</v>
      </c>
      <c r="BK537" s="25">
        <f t="shared" ref="BK537:BK549" si="1100">$F537*BK$564</f>
        <v>46314.9</v>
      </c>
      <c r="BL537" s="25">
        <f t="shared" ref="BL537:BL549" si="1101">$G537*BL$564</f>
        <v>48192.82</v>
      </c>
      <c r="BM537" s="25">
        <f t="shared" ref="BM537:BM549" si="1102">$H537*BM$564</f>
        <v>48192.82</v>
      </c>
      <c r="BN537" s="25">
        <f t="shared" ref="BN537:BN549" si="1103">$I537*BN$564</f>
        <v>19189.53</v>
      </c>
      <c r="BO537" s="25">
        <f t="shared" ref="BO537:BO549" si="1104">$J537*BO$564</f>
        <v>20135.78</v>
      </c>
      <c r="BP537" s="25">
        <f t="shared" ref="BP537:BP549" si="1105">$K537*BP$564</f>
        <v>20135.78</v>
      </c>
      <c r="BQ537" s="25">
        <f t="shared" ref="BQ537:BQ549" si="1106">BB537*BK537</f>
        <v>3751506.9</v>
      </c>
      <c r="BR537" s="25">
        <f t="shared" si="818"/>
        <v>3903618.42</v>
      </c>
      <c r="BS537" s="25">
        <f t="shared" si="819"/>
        <v>3903618.42</v>
      </c>
      <c r="BT537" s="25">
        <f t="shared" ref="BT537:BT549" si="1107">BB537*BN537</f>
        <v>1554351.93</v>
      </c>
      <c r="BU537" s="25">
        <f t="shared" si="820"/>
        <v>1630998.18</v>
      </c>
      <c r="BV537" s="25">
        <f t="shared" si="821"/>
        <v>1630998.18</v>
      </c>
      <c r="BW537" s="30"/>
      <c r="BX537" s="30"/>
      <c r="BY537" s="30"/>
      <c r="BZ537" s="25">
        <f t="shared" ref="BZ537:BZ549" si="1108">$F537*BW537</f>
        <v>0</v>
      </c>
      <c r="CA537" s="25">
        <f t="shared" ref="CA537:CA549" si="1109">$G537*BX537</f>
        <v>0</v>
      </c>
      <c r="CB537" s="25">
        <f t="shared" ref="CB537:CB549" si="1110">$H537*BY537</f>
        <v>0</v>
      </c>
      <c r="CC537" s="25">
        <f t="shared" ref="CC537:CC549" si="1111">$I537*BW537</f>
        <v>0</v>
      </c>
      <c r="CD537" s="25">
        <f t="shared" ref="CD537:CD549" si="1112">$J537*BX537</f>
        <v>0</v>
      </c>
      <c r="CE537" s="25">
        <f t="shared" ref="CE537:CE549" si="1113">$K537*BY537</f>
        <v>0</v>
      </c>
      <c r="CF537" s="25">
        <f t="shared" ref="CF537:CF549" si="1114">$F537*CF$564</f>
        <v>0</v>
      </c>
      <c r="CG537" s="25">
        <f t="shared" ref="CG537:CG549" si="1115">$G537*CG$564</f>
        <v>0</v>
      </c>
      <c r="CH537" s="25">
        <f t="shared" ref="CH537:CH549" si="1116">$H537*CH$564</f>
        <v>0</v>
      </c>
      <c r="CI537" s="25">
        <f t="shared" ref="CI537:CI549" si="1117">$I537*CI$564</f>
        <v>0</v>
      </c>
      <c r="CJ537" s="25">
        <f t="shared" ref="CJ537:CJ549" si="1118">$J537*CJ$564</f>
        <v>0</v>
      </c>
      <c r="CK537" s="25">
        <f t="shared" ref="CK537:CK549" si="1119">$K537*CK$564</f>
        <v>0</v>
      </c>
      <c r="CL537" s="25">
        <f t="shared" ref="CL537:CL549" si="1120">BW537*CF537</f>
        <v>0</v>
      </c>
      <c r="CM537" s="25">
        <f t="shared" si="822"/>
        <v>0</v>
      </c>
      <c r="CN537" s="25">
        <f t="shared" si="823"/>
        <v>0</v>
      </c>
      <c r="CO537" s="25">
        <f t="shared" ref="CO537:CO549" si="1121">BW537*CI537</f>
        <v>0</v>
      </c>
      <c r="CP537" s="25">
        <f t="shared" si="824"/>
        <v>0</v>
      </c>
      <c r="CQ537" s="25">
        <f t="shared" si="825"/>
        <v>0</v>
      </c>
      <c r="CR537" s="30">
        <v>131</v>
      </c>
      <c r="CS537" s="30">
        <v>131</v>
      </c>
      <c r="CT537" s="30">
        <v>131</v>
      </c>
      <c r="CU537" s="25">
        <f t="shared" ref="CU537:CU549" si="1122">$F537*CR537</f>
        <v>6067265</v>
      </c>
      <c r="CV537" s="25">
        <f t="shared" ref="CV537:CV549" si="1123">$G537*CS537</f>
        <v>6313283</v>
      </c>
      <c r="CW537" s="25">
        <f t="shared" ref="CW537:CW549" si="1124">$H537*CT537</f>
        <v>6313283</v>
      </c>
      <c r="CX537" s="25">
        <f t="shared" ref="CX537:CX549" si="1125">$I537*CR537</f>
        <v>5251749.3899999997</v>
      </c>
      <c r="CY537" s="25">
        <f t="shared" ref="CY537:CY549" si="1126">$J537*CS537</f>
        <v>5318166.3899999997</v>
      </c>
      <c r="CZ537" s="25">
        <f t="shared" ref="CZ537:CZ549" si="1127">$K537*CT537</f>
        <v>5318166.3899999997</v>
      </c>
      <c r="DA537" s="25">
        <f t="shared" ref="DA537:DA549" si="1128">$F537*DA$564</f>
        <v>46315.27</v>
      </c>
      <c r="DB537" s="25">
        <f t="shared" ref="DB537:DB549" si="1129">$G537*DB$564</f>
        <v>48193.13</v>
      </c>
      <c r="DC537" s="25">
        <f t="shared" ref="DC537:DC549" si="1130">$H537*DC$564</f>
        <v>48193.13</v>
      </c>
      <c r="DD537" s="25">
        <f t="shared" ref="DD537:DD549" si="1131">$I537*DD$564</f>
        <v>21715.16</v>
      </c>
      <c r="DE537" s="25">
        <f t="shared" ref="DE537:DE549" si="1132">$J537*DE$564</f>
        <v>22839.87</v>
      </c>
      <c r="DF537" s="25">
        <f t="shared" ref="DF537:DF549" si="1133">$K537*DF$564</f>
        <v>22839.87</v>
      </c>
      <c r="DG537" s="25">
        <f t="shared" ref="DG537:DG549" si="1134">CR537*DA537</f>
        <v>6067300.3700000001</v>
      </c>
      <c r="DH537" s="25">
        <f t="shared" si="826"/>
        <v>6313300.0300000003</v>
      </c>
      <c r="DI537" s="25">
        <f t="shared" si="827"/>
        <v>6313300.0300000003</v>
      </c>
      <c r="DJ537" s="25">
        <f t="shared" ref="DJ537:DJ549" si="1135">CR537*DD537</f>
        <v>2844685.96</v>
      </c>
      <c r="DK537" s="25">
        <f t="shared" si="828"/>
        <v>2992022.97</v>
      </c>
      <c r="DL537" s="25">
        <f t="shared" si="829"/>
        <v>2992022.97</v>
      </c>
      <c r="DM537" s="30">
        <v>128</v>
      </c>
      <c r="DN537" s="30">
        <v>128</v>
      </c>
      <c r="DO537" s="30">
        <v>128</v>
      </c>
      <c r="DP537" s="25">
        <f t="shared" ref="DP537:DP549" si="1136">$F537*DM537</f>
        <v>5928320</v>
      </c>
      <c r="DQ537" s="25">
        <f t="shared" ref="DQ537:DQ549" si="1137">$G537*DN537</f>
        <v>6168704</v>
      </c>
      <c r="DR537" s="25">
        <f t="shared" ref="DR537:DR549" si="1138">$H537*DO537</f>
        <v>6168704</v>
      </c>
      <c r="DS537" s="25">
        <f t="shared" ref="DS537:DS549" si="1139">$I537*DM537</f>
        <v>5131480.32</v>
      </c>
      <c r="DT537" s="25">
        <f t="shared" ref="DT537:DT549" si="1140">$J537*DN537</f>
        <v>5196376.32</v>
      </c>
      <c r="DU537" s="25">
        <f t="shared" ref="DU537:DU549" si="1141">$K537*DO537</f>
        <v>5196376.32</v>
      </c>
      <c r="DV537" s="25">
        <f t="shared" ref="DV537:DV549" si="1142">$F537*DV$564</f>
        <v>46315.03</v>
      </c>
      <c r="DW537" s="25">
        <f t="shared" ref="DW537:DW549" si="1143">$G537*DW$564</f>
        <v>48192.81</v>
      </c>
      <c r="DX537" s="25">
        <f t="shared" ref="DX537:DX549" si="1144">$H537*DX$564</f>
        <v>48192.81</v>
      </c>
      <c r="DY537" s="25">
        <f t="shared" ref="DY537:DY549" si="1145">$I537*DY$564</f>
        <v>22454.76</v>
      </c>
      <c r="DZ537" s="25">
        <f t="shared" ref="DZ537:DZ549" si="1146">$J537*DZ$564</f>
        <v>23555.65</v>
      </c>
      <c r="EA537" s="25">
        <f t="shared" ref="EA537:EA549" si="1147">$K537*EA$564</f>
        <v>23555.65</v>
      </c>
      <c r="EB537" s="25">
        <f t="shared" ref="EB537:EB549" si="1148">DM537*DV537</f>
        <v>5928323.8399999999</v>
      </c>
      <c r="EC537" s="25">
        <f t="shared" si="830"/>
        <v>6168679.6799999997</v>
      </c>
      <c r="ED537" s="25">
        <f t="shared" si="831"/>
        <v>6168679.6799999997</v>
      </c>
      <c r="EE537" s="25">
        <f t="shared" ref="EE537:EE549" si="1149">DM537*DY537</f>
        <v>2874209.28</v>
      </c>
      <c r="EF537" s="25">
        <f t="shared" si="832"/>
        <v>3015123.2</v>
      </c>
      <c r="EG537" s="25">
        <f t="shared" si="833"/>
        <v>3015123.2</v>
      </c>
      <c r="EH537" s="30"/>
      <c r="EI537" s="30"/>
      <c r="EJ537" s="30"/>
      <c r="EK537" s="25">
        <f t="shared" ref="EK537:EK549" si="1150">$F537*EH537</f>
        <v>0</v>
      </c>
      <c r="EL537" s="25">
        <f t="shared" ref="EL537:EL549" si="1151">$G537*EI537</f>
        <v>0</v>
      </c>
      <c r="EM537" s="25">
        <f t="shared" ref="EM537:EM549" si="1152">$H537*EJ537</f>
        <v>0</v>
      </c>
      <c r="EN537" s="25">
        <f t="shared" ref="EN537:EN549" si="1153">$I537*EH537</f>
        <v>0</v>
      </c>
      <c r="EO537" s="25">
        <f t="shared" ref="EO537:EO549" si="1154">$J537*EI537</f>
        <v>0</v>
      </c>
      <c r="EP537" s="25">
        <f t="shared" ref="EP537:EP549" si="1155">$K537*EJ537</f>
        <v>0</v>
      </c>
      <c r="EQ537" s="25">
        <f t="shared" ref="EQ537:EQ549" si="1156">$F537*EQ$564</f>
        <v>46315.21</v>
      </c>
      <c r="ER537" s="25">
        <f t="shared" ref="ER537:ER549" si="1157">$G537*ER$564</f>
        <v>48192.959999999999</v>
      </c>
      <c r="ES537" s="25">
        <f t="shared" ref="ES537:ES549" si="1158">$H537*ES$564</f>
        <v>48192.959999999999</v>
      </c>
      <c r="ET537" s="25">
        <f t="shared" ref="ET537:ET549" si="1159">$I537*ET$564</f>
        <v>21792.34</v>
      </c>
      <c r="EU537" s="25">
        <f t="shared" ref="EU537:EU549" si="1160">$J537*EU$564</f>
        <v>22710.53</v>
      </c>
      <c r="EV537" s="25">
        <f t="shared" ref="EV537:EV549" si="1161">$K537*EV$564</f>
        <v>22710.53</v>
      </c>
      <c r="EW537" s="25">
        <f t="shared" ref="EW537:EW549" si="1162">EH537*EQ537</f>
        <v>0</v>
      </c>
      <c r="EX537" s="25">
        <f t="shared" si="834"/>
        <v>0</v>
      </c>
      <c r="EY537" s="25">
        <f t="shared" si="835"/>
        <v>0</v>
      </c>
      <c r="EZ537" s="25">
        <f t="shared" ref="EZ537:EZ549" si="1163">EH537*ET537</f>
        <v>0</v>
      </c>
      <c r="FA537" s="25">
        <f t="shared" si="836"/>
        <v>0</v>
      </c>
      <c r="FB537" s="25">
        <f t="shared" si="837"/>
        <v>0</v>
      </c>
      <c r="FC537" s="186">
        <f>138-2</f>
        <v>136</v>
      </c>
      <c r="FD537" s="186">
        <f t="shared" ref="FD537:FE537" si="1164">138-2</f>
        <v>136</v>
      </c>
      <c r="FE537" s="186">
        <f t="shared" si="1164"/>
        <v>136</v>
      </c>
      <c r="FF537" s="25">
        <f t="shared" ref="FF537:FF549" si="1165">$F537*FC537</f>
        <v>6298840</v>
      </c>
      <c r="FG537" s="25">
        <f t="shared" ref="FG537:FG549" si="1166">$G537*FD537</f>
        <v>6554248</v>
      </c>
      <c r="FH537" s="25">
        <f t="shared" ref="FH537:FH549" si="1167">$H537*FE537</f>
        <v>6554248</v>
      </c>
      <c r="FI537" s="25">
        <f t="shared" ref="FI537:FI549" si="1168">$I537*FC537</f>
        <v>5452197.8399999999</v>
      </c>
      <c r="FJ537" s="25">
        <f t="shared" ref="FJ537:FJ549" si="1169">$J537*FD537</f>
        <v>5521149.8399999999</v>
      </c>
      <c r="FK537" s="25">
        <f t="shared" ref="FK537:FK549" si="1170">$K537*FE537</f>
        <v>5521149.8399999999</v>
      </c>
      <c r="FL537" s="25">
        <f t="shared" ref="FL537:FL549" si="1171">$F537*FL$564</f>
        <v>46315.25</v>
      </c>
      <c r="FM537" s="25">
        <f t="shared" ref="FM537:FM549" si="1172">$G537*FM$564</f>
        <v>48771.05</v>
      </c>
      <c r="FN537" s="25">
        <f t="shared" ref="FN537:FN549" si="1173">$H537*FN$564</f>
        <v>48771.05</v>
      </c>
      <c r="FO537" s="25">
        <f t="shared" ref="FO537:FO549" si="1174">$I537*FO$564</f>
        <v>17715.349999999999</v>
      </c>
      <c r="FP537" s="25">
        <f t="shared" ref="FP537:FP549" si="1175">$J537*FP$564</f>
        <v>18547.05</v>
      </c>
      <c r="FQ537" s="25">
        <f t="shared" ref="FQ537:FQ549" si="1176">$K537*FQ$564</f>
        <v>18547.05</v>
      </c>
      <c r="FR537" s="25">
        <f t="shared" ref="FR537:FR549" si="1177">FC537*FL537</f>
        <v>6298874</v>
      </c>
      <c r="FS537" s="25">
        <f t="shared" si="838"/>
        <v>6632862.7999999998</v>
      </c>
      <c r="FT537" s="25">
        <f t="shared" si="839"/>
        <v>6632862.7999999998</v>
      </c>
      <c r="FU537" s="25">
        <f t="shared" ref="FU537:FU549" si="1178">FC537*FO537</f>
        <v>2409287.6</v>
      </c>
      <c r="FV537" s="25">
        <f t="shared" si="840"/>
        <v>2522398.7999999998</v>
      </c>
      <c r="FW537" s="25">
        <f t="shared" si="841"/>
        <v>2522398.7999999998</v>
      </c>
      <c r="FX537" s="30">
        <f>119-119</f>
        <v>0</v>
      </c>
      <c r="FY537" s="30">
        <f t="shared" ref="FY537:FZ537" si="1179">119-119</f>
        <v>0</v>
      </c>
      <c r="FZ537" s="30">
        <f t="shared" si="1179"/>
        <v>0</v>
      </c>
      <c r="GA537" s="25">
        <f t="shared" ref="GA537:GA549" si="1180">$F537*FX537</f>
        <v>0</v>
      </c>
      <c r="GB537" s="25">
        <f t="shared" ref="GB537:GB549" si="1181">$G537*FY537</f>
        <v>0</v>
      </c>
      <c r="GC537" s="25">
        <f t="shared" ref="GC537:GC549" si="1182">$H537*FZ537</f>
        <v>0</v>
      </c>
      <c r="GD537" s="25">
        <f t="shared" ref="GD537:GD549" si="1183">$I537*FX537</f>
        <v>0</v>
      </c>
      <c r="GE537" s="25">
        <f t="shared" ref="GE537:GE549" si="1184">$J537*FY537</f>
        <v>0</v>
      </c>
      <c r="GF537" s="25">
        <f t="shared" ref="GF537:GF549" si="1185">$K537*FZ537</f>
        <v>0</v>
      </c>
      <c r="GG537" s="25">
        <f t="shared" ref="GG537:GG549" si="1186">$F537*GG$564</f>
        <v>0</v>
      </c>
      <c r="GH537" s="25">
        <f t="shared" ref="GH537:GH549" si="1187">$G537*GH$564</f>
        <v>0</v>
      </c>
      <c r="GI537" s="25">
        <f t="shared" ref="GI537:GI549" si="1188">$H537*GI$564</f>
        <v>0</v>
      </c>
      <c r="GJ537" s="25">
        <f t="shared" ref="GJ537:GJ549" si="1189">$I537*GJ$564</f>
        <v>0</v>
      </c>
      <c r="GK537" s="25">
        <f t="shared" ref="GK537:GK549" si="1190">$J537*GK$564</f>
        <v>0</v>
      </c>
      <c r="GL537" s="25">
        <f t="shared" ref="GL537:GL549" si="1191">$K537*GL$564</f>
        <v>0</v>
      </c>
      <c r="GM537" s="25">
        <f t="shared" ref="GM537:GM549" si="1192">FX537*GG537</f>
        <v>0</v>
      </c>
      <c r="GN537" s="25">
        <f t="shared" si="843"/>
        <v>0</v>
      </c>
      <c r="GO537" s="25">
        <f t="shared" si="844"/>
        <v>0</v>
      </c>
      <c r="GP537" s="25">
        <f t="shared" ref="GP537:GP549" si="1193">FX537*GJ537</f>
        <v>0</v>
      </c>
      <c r="GQ537" s="25">
        <f t="shared" si="845"/>
        <v>0</v>
      </c>
      <c r="GR537" s="25">
        <f t="shared" si="846"/>
        <v>0</v>
      </c>
      <c r="GS537" s="186">
        <f>111-1</f>
        <v>110</v>
      </c>
      <c r="GT537" s="186">
        <f t="shared" ref="GT537:GU537" si="1194">111-1</f>
        <v>110</v>
      </c>
      <c r="GU537" s="186">
        <f t="shared" si="1194"/>
        <v>110</v>
      </c>
      <c r="GV537" s="25">
        <f t="shared" ref="GV537:GV549" si="1195">$F537*GS537</f>
        <v>5094650</v>
      </c>
      <c r="GW537" s="25">
        <f t="shared" ref="GW537:GW549" si="1196">$G537*GT537</f>
        <v>5301230</v>
      </c>
      <c r="GX537" s="25">
        <f t="shared" ref="GX537:GX549" si="1197">$H537*GU537</f>
        <v>5301230</v>
      </c>
      <c r="GY537" s="25">
        <f t="shared" ref="GY537:GY549" si="1198">$I537*GS537</f>
        <v>4409865.9000000004</v>
      </c>
      <c r="GZ537" s="25">
        <f t="shared" ref="GZ537:GZ549" si="1199">$J537*GT537</f>
        <v>4465635.9000000004</v>
      </c>
      <c r="HA537" s="25">
        <f t="shared" ref="HA537:HA549" si="1200">$K537*GU537</f>
        <v>4465635.9000000004</v>
      </c>
      <c r="HB537" s="25">
        <f t="shared" ref="HB537:HB549" si="1201">$F537*HB$564</f>
        <v>46315.45</v>
      </c>
      <c r="HC537" s="25">
        <f t="shared" ref="HC537:HC549" si="1202">$G537*HC$564</f>
        <v>48630.91</v>
      </c>
      <c r="HD537" s="25">
        <f t="shared" ref="HD537:HD549" si="1203">$H537*HD$564</f>
        <v>48630.91</v>
      </c>
      <c r="HE537" s="25">
        <f t="shared" ref="HE537:HE549" si="1204">$I537*HE$564</f>
        <v>34063.440000000002</v>
      </c>
      <c r="HF537" s="25">
        <f t="shared" ref="HF537:HF549" si="1205">$J537*HF$564</f>
        <v>35784.6</v>
      </c>
      <c r="HG537" s="25">
        <f t="shared" ref="HG537:HG549" si="1206">$K537*HG$564</f>
        <v>35784.6</v>
      </c>
      <c r="HH537" s="25">
        <f t="shared" ref="HH537:HH549" si="1207">GS537*HB537</f>
        <v>5094699.5</v>
      </c>
      <c r="HI537" s="25">
        <f t="shared" si="847"/>
        <v>5349400.0999999996</v>
      </c>
      <c r="HJ537" s="25">
        <f t="shared" si="848"/>
        <v>5349400.0999999996</v>
      </c>
      <c r="HK537" s="25">
        <f t="shared" ref="HK537:HK549" si="1208">GS537*HE537</f>
        <v>3746978.4</v>
      </c>
      <c r="HL537" s="25">
        <f t="shared" si="849"/>
        <v>3936306</v>
      </c>
      <c r="HM537" s="25">
        <f t="shared" si="850"/>
        <v>3936306</v>
      </c>
      <c r="HN537" s="186">
        <f>151+119-3</f>
        <v>267</v>
      </c>
      <c r="HO537" s="186">
        <f t="shared" ref="HO537:HP537" si="1209">151+119-3</f>
        <v>267</v>
      </c>
      <c r="HP537" s="186">
        <f t="shared" si="1209"/>
        <v>267</v>
      </c>
      <c r="HQ537" s="25">
        <f t="shared" ref="HQ537:HQ549" si="1210">$F537*HN537</f>
        <v>12366105</v>
      </c>
      <c r="HR537" s="25">
        <f t="shared" ref="HR537:HR549" si="1211">$G537*HO537</f>
        <v>12867531</v>
      </c>
      <c r="HS537" s="25">
        <f t="shared" ref="HS537:HS549" si="1212">$H537*HP537</f>
        <v>12867531</v>
      </c>
      <c r="HT537" s="25">
        <f t="shared" ref="HT537:HT549" si="1213">$I537*HN537</f>
        <v>10703947.23</v>
      </c>
      <c r="HU537" s="25">
        <f t="shared" ref="HU537:HU549" si="1214">$J537*HO537</f>
        <v>10839316.23</v>
      </c>
      <c r="HV537" s="25">
        <f t="shared" ref="HV537:HV549" si="1215">$K537*HP537</f>
        <v>10839316.23</v>
      </c>
      <c r="HW537" s="25">
        <f t="shared" ref="HW537:HW549" si="1216">$F537*HW$564</f>
        <v>35865.01</v>
      </c>
      <c r="HX537" s="25">
        <f t="shared" ref="HX537:HX549" si="1217">$G537*HX$564</f>
        <v>48566.04</v>
      </c>
      <c r="HY537" s="25">
        <f t="shared" ref="HY537:HY549" si="1218">$H537*HY$564</f>
        <v>48566.04</v>
      </c>
      <c r="HZ537" s="25">
        <f t="shared" ref="HZ537:HZ549" si="1219">$I537*HZ$564</f>
        <v>17697.04</v>
      </c>
      <c r="IA537" s="25">
        <f t="shared" ref="IA537:IA549" si="1220">$J537*IA$564</f>
        <v>22144.67</v>
      </c>
      <c r="IB537" s="25">
        <f t="shared" ref="IB537:IB549" si="1221">$K537*IB$564</f>
        <v>22144.67</v>
      </c>
      <c r="IC537" s="25">
        <f t="shared" ref="IC537:IC549" si="1222">HN537*HW537</f>
        <v>9575957.6699999999</v>
      </c>
      <c r="ID537" s="25">
        <f t="shared" si="852"/>
        <v>12967132.68</v>
      </c>
      <c r="IE537" s="25">
        <f t="shared" si="853"/>
        <v>12967132.68</v>
      </c>
      <c r="IF537" s="25">
        <f t="shared" ref="IF537:IF549" si="1223">HN537*HZ537</f>
        <v>4725109.68</v>
      </c>
      <c r="IG537" s="25">
        <f t="shared" si="854"/>
        <v>5912626.8899999997</v>
      </c>
      <c r="IH537" s="25">
        <f t="shared" si="855"/>
        <v>5912626.8899999997</v>
      </c>
      <c r="II537" s="30">
        <v>171</v>
      </c>
      <c r="IJ537" s="30">
        <v>171</v>
      </c>
      <c r="IK537" s="30">
        <v>171</v>
      </c>
      <c r="IL537" s="25">
        <f t="shared" ref="IL537:IL549" si="1224">$F537*II537</f>
        <v>7919865</v>
      </c>
      <c r="IM537" s="25">
        <f t="shared" ref="IM537:IM549" si="1225">$G537*IJ537</f>
        <v>8241003</v>
      </c>
      <c r="IN537" s="25">
        <f t="shared" ref="IN537:IN549" si="1226">$H537*IK537</f>
        <v>8241003</v>
      </c>
      <c r="IO537" s="25">
        <f t="shared" ref="IO537:IO549" si="1227">$I537*II537</f>
        <v>6855336.9900000002</v>
      </c>
      <c r="IP537" s="25">
        <f t="shared" ref="IP537:IP549" si="1228">$J537*IJ537</f>
        <v>6942033.9900000002</v>
      </c>
      <c r="IQ537" s="25">
        <f t="shared" ref="IQ537:IQ549" si="1229">$K537*IK537</f>
        <v>6942033.9900000002</v>
      </c>
      <c r="IR537" s="25">
        <f t="shared" ref="IR537:IR549" si="1230">$F537*IR$564</f>
        <v>46315.199999999997</v>
      </c>
      <c r="IS537" s="25">
        <f t="shared" ref="IS537:IS549" si="1231">$G537*IS$564</f>
        <v>48192.98</v>
      </c>
      <c r="IT537" s="25">
        <f t="shared" ref="IT537:IT549" si="1232">$H537*IT$564</f>
        <v>48192.98</v>
      </c>
      <c r="IU537" s="25">
        <f t="shared" ref="IU537:IU549" si="1233">$I537*IU$564</f>
        <v>18473.25</v>
      </c>
      <c r="IV537" s="25">
        <f t="shared" ref="IV537:IV549" si="1234">$J537*IV$564</f>
        <v>19289.68</v>
      </c>
      <c r="IW537" s="25">
        <f t="shared" ref="IW537:IW549" si="1235">$K537*IW$564</f>
        <v>19289.68</v>
      </c>
      <c r="IX537" s="25">
        <f t="shared" ref="IX537:IX549" si="1236">II537*IR537</f>
        <v>7919899.2000000002</v>
      </c>
      <c r="IY537" s="25">
        <f t="shared" si="856"/>
        <v>8240999.5800000001</v>
      </c>
      <c r="IZ537" s="25">
        <f t="shared" si="857"/>
        <v>8240999.5800000001</v>
      </c>
      <c r="JA537" s="25">
        <f t="shared" ref="JA537:JA549" si="1237">II537*IU537</f>
        <v>3158925.75</v>
      </c>
      <c r="JB537" s="25">
        <f t="shared" si="858"/>
        <v>3298535.28</v>
      </c>
      <c r="JC537" s="25">
        <f t="shared" si="859"/>
        <v>3298535.28</v>
      </c>
      <c r="JD537" s="30"/>
      <c r="JE537" s="30"/>
      <c r="JF537" s="30"/>
      <c r="JG537" s="25">
        <f t="shared" ref="JG537:JG549" si="1238">$F537*JD537</f>
        <v>0</v>
      </c>
      <c r="JH537" s="25">
        <f t="shared" ref="JH537:JH549" si="1239">$G537*JE537</f>
        <v>0</v>
      </c>
      <c r="JI537" s="25">
        <f t="shared" ref="JI537:JI549" si="1240">$H537*JF537</f>
        <v>0</v>
      </c>
      <c r="JJ537" s="25">
        <f t="shared" ref="JJ537:JJ549" si="1241">$I537*JD537</f>
        <v>0</v>
      </c>
      <c r="JK537" s="25">
        <f t="shared" ref="JK537:JK549" si="1242">$J537*JE537</f>
        <v>0</v>
      </c>
      <c r="JL537" s="25">
        <f t="shared" ref="JL537:JL549" si="1243">$K537*JF537</f>
        <v>0</v>
      </c>
      <c r="JM537" s="25">
        <f t="shared" ref="JM537:JM549" si="1244">$F537*JM$564</f>
        <v>46315.25</v>
      </c>
      <c r="JN537" s="25">
        <f t="shared" ref="JN537:JN549" si="1245">$G537*JN$564</f>
        <v>48193.09</v>
      </c>
      <c r="JO537" s="25">
        <f t="shared" ref="JO537:JO549" si="1246">$H537*JO$564</f>
        <v>48193.09</v>
      </c>
      <c r="JP537" s="25">
        <f t="shared" ref="JP537:JP549" si="1247">$I537*JP$564</f>
        <v>27916.61</v>
      </c>
      <c r="JQ537" s="25">
        <f t="shared" ref="JQ537:JQ549" si="1248">$J537*JQ$564</f>
        <v>29256.73</v>
      </c>
      <c r="JR537" s="25">
        <f t="shared" ref="JR537:JR549" si="1249">$K537*JR$564</f>
        <v>29256.73</v>
      </c>
      <c r="JS537" s="25">
        <f t="shared" ref="JS537:JS549" si="1250">JD537*JM537</f>
        <v>0</v>
      </c>
      <c r="JT537" s="25">
        <f t="shared" si="860"/>
        <v>0</v>
      </c>
      <c r="JU537" s="25">
        <f t="shared" si="861"/>
        <v>0</v>
      </c>
      <c r="JV537" s="25">
        <f t="shared" ref="JV537:JV549" si="1251">JD537*JP537</f>
        <v>0</v>
      </c>
      <c r="JW537" s="25">
        <f t="shared" si="862"/>
        <v>0</v>
      </c>
      <c r="JX537" s="25">
        <f t="shared" si="863"/>
        <v>0</v>
      </c>
      <c r="JY537" s="30">
        <v>208</v>
      </c>
      <c r="JZ537" s="30">
        <v>208</v>
      </c>
      <c r="KA537" s="30">
        <v>208</v>
      </c>
      <c r="KB537" s="25">
        <f t="shared" ref="KB537:KB549" si="1252">$F537*JY537</f>
        <v>9633520</v>
      </c>
      <c r="KC537" s="25">
        <f t="shared" ref="KC537:KC549" si="1253">$G537*JZ537</f>
        <v>10024144</v>
      </c>
      <c r="KD537" s="25">
        <f t="shared" ref="KD537:KD549" si="1254">$H537*KA537</f>
        <v>10024144</v>
      </c>
      <c r="KE537" s="25">
        <f t="shared" ref="KE537:KE549" si="1255">$I537*JY537</f>
        <v>8338655.5199999996</v>
      </c>
      <c r="KF537" s="25">
        <f t="shared" ref="KF537:KF549" si="1256">$J537*JZ537</f>
        <v>8444111.5199999996</v>
      </c>
      <c r="KG537" s="25">
        <f t="shared" ref="KG537:KG549" si="1257">$K537*KA537</f>
        <v>8444111.5199999996</v>
      </c>
      <c r="KH537" s="25">
        <f t="shared" ref="KH537:KH549" si="1258">$F537*KH$564</f>
        <v>46314.81</v>
      </c>
      <c r="KI537" s="25">
        <f t="shared" ref="KI537:KI549" si="1259">$G537*KI$564</f>
        <v>48192.800000000003</v>
      </c>
      <c r="KJ537" s="25">
        <f t="shared" ref="KJ537:KJ549" si="1260">$H537*KJ$564</f>
        <v>48192.800000000003</v>
      </c>
      <c r="KK537" s="25">
        <f t="shared" ref="KK537:KK549" si="1261">$I537*KK$564</f>
        <v>16498.29</v>
      </c>
      <c r="KL537" s="25">
        <f t="shared" ref="KL537:KL549" si="1262">$J537*KL$564</f>
        <v>17264.169999999998</v>
      </c>
      <c r="KM537" s="25">
        <f t="shared" ref="KM537:KM549" si="1263">$K537*KM$564</f>
        <v>17264.169999999998</v>
      </c>
      <c r="KN537" s="25">
        <f t="shared" ref="KN537:KN549" si="1264">JY537*KH537</f>
        <v>9633480.4800000004</v>
      </c>
      <c r="KO537" s="25">
        <f t="shared" si="864"/>
        <v>10024102.4</v>
      </c>
      <c r="KP537" s="25">
        <f t="shared" si="865"/>
        <v>10024102.4</v>
      </c>
      <c r="KQ537" s="25">
        <f t="shared" ref="KQ537:KQ549" si="1265">JY537*KK537</f>
        <v>3431644.32</v>
      </c>
      <c r="KR537" s="25">
        <f t="shared" si="866"/>
        <v>3590947.36</v>
      </c>
      <c r="KS537" s="25">
        <f t="shared" si="867"/>
        <v>3590947.36</v>
      </c>
      <c r="KT537" s="30">
        <v>266</v>
      </c>
      <c r="KU537" s="30">
        <v>266</v>
      </c>
      <c r="KV537" s="30">
        <v>266</v>
      </c>
      <c r="KW537" s="25">
        <f t="shared" ref="KW537:KW549" si="1266">$F537*KT537</f>
        <v>12319790</v>
      </c>
      <c r="KX537" s="25">
        <f t="shared" ref="KX537:KX549" si="1267">$G537*KU537</f>
        <v>12819338</v>
      </c>
      <c r="KY537" s="25">
        <f t="shared" ref="KY537:KY549" si="1268">$H537*KV537</f>
        <v>12819338</v>
      </c>
      <c r="KZ537" s="25">
        <f t="shared" ref="KZ537:KZ549" si="1269">$I537*KT537</f>
        <v>10663857.539999999</v>
      </c>
      <c r="LA537" s="25">
        <f t="shared" ref="LA537:LA549" si="1270">$J537*KU537</f>
        <v>10798719.539999999</v>
      </c>
      <c r="LB537" s="25">
        <f t="shared" ref="LB537:LB549" si="1271">$K537*KV537</f>
        <v>10798719.539999999</v>
      </c>
      <c r="LC537" s="25">
        <f t="shared" ref="LC537:LC549" si="1272">$F537*LC$564</f>
        <v>46315.01</v>
      </c>
      <c r="LD537" s="25">
        <f t="shared" ref="LD537:LD549" si="1273">$G537*LD$564</f>
        <v>48192.99</v>
      </c>
      <c r="LE537" s="25">
        <f t="shared" ref="LE537:LE549" si="1274">$H537*LE$564</f>
        <v>48192.99</v>
      </c>
      <c r="LF537" s="25">
        <f t="shared" ref="LF537:LF549" si="1275">$I537*LF$564</f>
        <v>15298.45</v>
      </c>
      <c r="LG537" s="25">
        <f t="shared" ref="LG537:LG549" si="1276">$J537*LG$564</f>
        <v>16022.93</v>
      </c>
      <c r="LH537" s="25">
        <f t="shared" ref="LH537:LH549" si="1277">$K537*LH$564</f>
        <v>16022.93</v>
      </c>
      <c r="LI537" s="25">
        <f t="shared" ref="LI537:LI549" si="1278">KT537*LC537</f>
        <v>12319792.66</v>
      </c>
      <c r="LJ537" s="25">
        <f t="shared" si="868"/>
        <v>12819335.34</v>
      </c>
      <c r="LK537" s="25">
        <f t="shared" si="869"/>
        <v>12819335.34</v>
      </c>
      <c r="LL537" s="25">
        <f t="shared" ref="LL537:LL549" si="1279">KT537*LF537</f>
        <v>4069387.7</v>
      </c>
      <c r="LM537" s="25">
        <f t="shared" si="870"/>
        <v>4262099.38</v>
      </c>
      <c r="LN537" s="25">
        <f t="shared" si="871"/>
        <v>4262099.38</v>
      </c>
      <c r="LO537" s="30">
        <v>24</v>
      </c>
      <c r="LP537" s="30">
        <v>24</v>
      </c>
      <c r="LQ537" s="30">
        <v>24</v>
      </c>
      <c r="LR537" s="25">
        <f t="shared" ref="LR537:LR549" si="1280">$F537*LO537</f>
        <v>1111560</v>
      </c>
      <c r="LS537" s="25">
        <f t="shared" ref="LS537:LS549" si="1281">$G537*LP537</f>
        <v>1156632</v>
      </c>
      <c r="LT537" s="25">
        <f t="shared" ref="LT537:LT549" si="1282">$H537*LQ537</f>
        <v>1156632</v>
      </c>
      <c r="LU537" s="25">
        <f t="shared" ref="LU537:LU549" si="1283">$I537*LO537</f>
        <v>962152.56</v>
      </c>
      <c r="LV537" s="25">
        <f t="shared" ref="LV537:LV549" si="1284">$J537*LP537</f>
        <v>974320.56</v>
      </c>
      <c r="LW537" s="25">
        <f t="shared" ref="LW537:LW549" si="1285">$K537*LQ537</f>
        <v>974320.56</v>
      </c>
      <c r="LX537" s="25">
        <f t="shared" ref="LX537:LX549" si="1286">$F537*LX$564</f>
        <v>46316.04</v>
      </c>
      <c r="LY537" s="25">
        <f t="shared" ref="LY537:LY549" si="1287">$G537*LY$564</f>
        <v>48193.01</v>
      </c>
      <c r="LZ537" s="25">
        <f t="shared" ref="LZ537:LZ549" si="1288">$H537*LZ$564</f>
        <v>48193.01</v>
      </c>
      <c r="MA537" s="25">
        <f t="shared" ref="MA537:MA549" si="1289">$I537*MA$564</f>
        <v>24158.720000000001</v>
      </c>
      <c r="MB537" s="25">
        <f t="shared" ref="MB537:MB549" si="1290">$J537*MB$564</f>
        <v>25283.82</v>
      </c>
      <c r="MC537" s="25">
        <f t="shared" ref="MC537:MC549" si="1291">$K537*MC$564</f>
        <v>25283.82</v>
      </c>
      <c r="MD537" s="25">
        <f t="shared" ref="MD537:MD549" si="1292">LO537*LX537</f>
        <v>1111584.96</v>
      </c>
      <c r="ME537" s="25">
        <f t="shared" si="872"/>
        <v>1156632.24</v>
      </c>
      <c r="MF537" s="25">
        <f t="shared" si="873"/>
        <v>1156632.24</v>
      </c>
      <c r="MG537" s="25">
        <f t="shared" ref="MG537:MG549" si="1293">LO537*MA537</f>
        <v>579809.28000000003</v>
      </c>
      <c r="MH537" s="25">
        <f t="shared" si="874"/>
        <v>606811.68000000005</v>
      </c>
      <c r="MI537" s="25">
        <f t="shared" si="875"/>
        <v>606811.68000000005</v>
      </c>
      <c r="MJ537" s="186">
        <f>137-4</f>
        <v>133</v>
      </c>
      <c r="MK537" s="186">
        <f t="shared" ref="MK537:ML537" si="1294">137-4</f>
        <v>133</v>
      </c>
      <c r="ML537" s="186">
        <f t="shared" si="1294"/>
        <v>133</v>
      </c>
      <c r="MM537" s="25">
        <f t="shared" ref="MM537:MM549" si="1295">$F537*MJ537</f>
        <v>6159895</v>
      </c>
      <c r="MN537" s="25">
        <f t="shared" ref="MN537:MN549" si="1296">$G537*MK537</f>
        <v>6409669</v>
      </c>
      <c r="MO537" s="25">
        <f t="shared" ref="MO537:MO549" si="1297">$H537*ML537</f>
        <v>6409669</v>
      </c>
      <c r="MP537" s="25">
        <f t="shared" ref="MP537:MP549" si="1298">$I537*MJ537</f>
        <v>5331928.7699999996</v>
      </c>
      <c r="MQ537" s="25">
        <f t="shared" ref="MQ537:MQ549" si="1299">$J537*MK537</f>
        <v>5399359.7699999996</v>
      </c>
      <c r="MR537" s="25">
        <f t="shared" ref="MR537:MR549" si="1300">$K537*ML537</f>
        <v>5399359.7699999996</v>
      </c>
      <c r="MS537" s="25">
        <f t="shared" ref="MS537:MS549" si="1301">$F537*MS$564</f>
        <v>46314.91</v>
      </c>
      <c r="MT537" s="25">
        <f t="shared" ref="MT537:MT549" si="1302">$G537*MT$564</f>
        <v>49346.29</v>
      </c>
      <c r="MU537" s="25">
        <f t="shared" ref="MU537:MU549" si="1303">$H537*MU$564</f>
        <v>49346.29</v>
      </c>
      <c r="MV537" s="25">
        <f t="shared" ref="MV537:MV549" si="1304">$I537*MV$564</f>
        <v>25693.96</v>
      </c>
      <c r="MW537" s="25">
        <f t="shared" ref="MW537:MW549" si="1305">$J537*MW$564</f>
        <v>26903.01</v>
      </c>
      <c r="MX537" s="25">
        <f t="shared" ref="MX537:MX549" si="1306">$K537*MX$564</f>
        <v>26903.01</v>
      </c>
      <c r="MY537" s="25">
        <f t="shared" ref="MY537:MY549" si="1307">MJ537*MS537</f>
        <v>6159883.0300000003</v>
      </c>
      <c r="MZ537" s="25">
        <f t="shared" si="876"/>
        <v>6563056.5700000003</v>
      </c>
      <c r="NA537" s="25">
        <f t="shared" si="877"/>
        <v>6563056.5700000003</v>
      </c>
      <c r="NB537" s="25">
        <f t="shared" ref="NB537:NB549" si="1308">MJ537*MV537</f>
        <v>3417296.68</v>
      </c>
      <c r="NC537" s="25">
        <f t="shared" si="878"/>
        <v>3578100.33</v>
      </c>
      <c r="ND537" s="25">
        <f t="shared" si="879"/>
        <v>3578100.33</v>
      </c>
      <c r="NE537" s="186">
        <f>233-1</f>
        <v>232</v>
      </c>
      <c r="NF537" s="186">
        <f t="shared" ref="NF537:NG537" si="1309">233-1</f>
        <v>232</v>
      </c>
      <c r="NG537" s="186">
        <f t="shared" si="1309"/>
        <v>232</v>
      </c>
      <c r="NH537" s="25">
        <f t="shared" ref="NH537:NH549" si="1310">$F537*NE537</f>
        <v>10745080</v>
      </c>
      <c r="NI537" s="25">
        <f t="shared" ref="NI537:NI549" si="1311">$G537*NF537</f>
        <v>11180776</v>
      </c>
      <c r="NJ537" s="25">
        <f t="shared" ref="NJ537:NJ549" si="1312">$H537*NG537</f>
        <v>11180776</v>
      </c>
      <c r="NK537" s="25">
        <f t="shared" ref="NK537:NK549" si="1313">$I537*NE537</f>
        <v>9300808.0800000001</v>
      </c>
      <c r="NL537" s="25">
        <f t="shared" ref="NL537:NL549" si="1314">$J537*NF537</f>
        <v>9418432.0800000001</v>
      </c>
      <c r="NM537" s="25">
        <f t="shared" ref="NM537:NM549" si="1315">$K537*NG537</f>
        <v>9418432.0800000001</v>
      </c>
      <c r="NN537" s="25">
        <f t="shared" ref="NN537:NN549" si="1316">$F537*NN$564</f>
        <v>46315.24</v>
      </c>
      <c r="NO537" s="25">
        <f t="shared" ref="NO537:NO549" si="1317">$G537*NO$564</f>
        <v>48371.12</v>
      </c>
      <c r="NP537" s="25">
        <f t="shared" ref="NP537:NP549" si="1318">$H537*NP$564</f>
        <v>48371.12</v>
      </c>
      <c r="NQ537" s="25">
        <f t="shared" ref="NQ537:NQ549" si="1319">$I537*NQ$564</f>
        <v>18776.2</v>
      </c>
      <c r="NR537" s="25">
        <f t="shared" ref="NR537:NR549" si="1320">$J537*NR$564</f>
        <v>19623.12</v>
      </c>
      <c r="NS537" s="25">
        <f t="shared" ref="NS537:NS549" si="1321">$K537*NS$564</f>
        <v>19623.12</v>
      </c>
      <c r="NT537" s="25">
        <f t="shared" ref="NT537:NT549" si="1322">NE537*NN537</f>
        <v>10745135.68</v>
      </c>
      <c r="NU537" s="25">
        <f t="shared" si="880"/>
        <v>11222099.84</v>
      </c>
      <c r="NV537" s="25">
        <f t="shared" si="881"/>
        <v>11222099.84</v>
      </c>
      <c r="NW537" s="25">
        <f t="shared" ref="NW537:NW549" si="1323">NE537*NQ537</f>
        <v>4356078.4000000004</v>
      </c>
      <c r="NX537" s="25">
        <f t="shared" si="882"/>
        <v>4552563.84</v>
      </c>
      <c r="NY537" s="25">
        <f t="shared" si="883"/>
        <v>4552563.84</v>
      </c>
      <c r="NZ537" s="30">
        <v>152</v>
      </c>
      <c r="OA537" s="30">
        <v>152</v>
      </c>
      <c r="OB537" s="30">
        <v>152</v>
      </c>
      <c r="OC537" s="25">
        <f t="shared" ref="OC537:OC549" si="1324">$F537*NZ537</f>
        <v>7039880</v>
      </c>
      <c r="OD537" s="25">
        <f t="shared" ref="OD537:OD549" si="1325">$G537*OA537</f>
        <v>7325336</v>
      </c>
      <c r="OE537" s="25">
        <f t="shared" ref="OE537:OE549" si="1326">$H537*OB537</f>
        <v>7325336</v>
      </c>
      <c r="OF537" s="25">
        <f t="shared" ref="OF537:OF549" si="1327">$I537*NZ537</f>
        <v>6093632.8799999999</v>
      </c>
      <c r="OG537" s="25">
        <f t="shared" ref="OG537:OG549" si="1328">$J537*OA537</f>
        <v>6170696.8799999999</v>
      </c>
      <c r="OH537" s="25">
        <f t="shared" ref="OH537:OH549" si="1329">$K537*OB537</f>
        <v>6170696.8799999999</v>
      </c>
      <c r="OI537" s="25">
        <f t="shared" ref="OI537:OI549" si="1330">$F537*OI$564</f>
        <v>46315.13</v>
      </c>
      <c r="OJ537" s="25">
        <f t="shared" ref="OJ537:OJ549" si="1331">$G537*OJ$564</f>
        <v>48192.76</v>
      </c>
      <c r="OK537" s="25">
        <f t="shared" ref="OK537:OK549" si="1332">$H537*OK$564</f>
        <v>48192.76</v>
      </c>
      <c r="OL537" s="25">
        <f t="shared" ref="OL537:OL549" si="1333">$I537*OL$564</f>
        <v>24315.91</v>
      </c>
      <c r="OM537" s="25">
        <f t="shared" ref="OM537:OM549" si="1334">$J537*OM$564</f>
        <v>25449.72</v>
      </c>
      <c r="ON537" s="25">
        <f t="shared" ref="ON537:ON549" si="1335">$K537*ON$564</f>
        <v>25449.72</v>
      </c>
      <c r="OO537" s="25">
        <f t="shared" ref="OO537:OO549" si="1336">NZ537*OI537</f>
        <v>7039899.7599999998</v>
      </c>
      <c r="OP537" s="25">
        <f t="shared" si="884"/>
        <v>7325299.5199999996</v>
      </c>
      <c r="OQ537" s="25">
        <f t="shared" si="885"/>
        <v>7325299.5199999996</v>
      </c>
      <c r="OR537" s="25">
        <f t="shared" ref="OR537:OR549" si="1337">NZ537*OL537</f>
        <v>3696018.32</v>
      </c>
      <c r="OS537" s="25">
        <f t="shared" si="886"/>
        <v>3868357.44</v>
      </c>
      <c r="OT537" s="25">
        <f t="shared" si="887"/>
        <v>3868357.44</v>
      </c>
      <c r="OU537" s="30"/>
      <c r="OV537" s="30"/>
      <c r="OW537" s="30"/>
      <c r="OX537" s="25">
        <f t="shared" ref="OX537:OX549" si="1338">$F537*OU537</f>
        <v>0</v>
      </c>
      <c r="OY537" s="25">
        <f t="shared" ref="OY537:OY549" si="1339">$G537*OV537</f>
        <v>0</v>
      </c>
      <c r="OZ537" s="25">
        <f t="shared" ref="OZ537:OZ549" si="1340">$H537*OW537</f>
        <v>0</v>
      </c>
      <c r="PA537" s="25">
        <f t="shared" ref="PA537:PA549" si="1341">$I537*OU537</f>
        <v>0</v>
      </c>
      <c r="PB537" s="25">
        <f t="shared" ref="PB537:PB549" si="1342">$J537*OV537</f>
        <v>0</v>
      </c>
      <c r="PC537" s="25">
        <f t="shared" ref="PC537:PC549" si="1343">$K537*OW537</f>
        <v>0</v>
      </c>
      <c r="PD537" s="25">
        <f t="shared" ref="PD537:PD549" si="1344">$F537*PD$564</f>
        <v>46314.91</v>
      </c>
      <c r="PE537" s="25">
        <f t="shared" ref="PE537:PE549" si="1345">$G537*PE$564</f>
        <v>48192.959999999999</v>
      </c>
      <c r="PF537" s="25">
        <f t="shared" ref="PF537:PF549" si="1346">$H537*PF$564</f>
        <v>48192.959999999999</v>
      </c>
      <c r="PG537" s="25">
        <f t="shared" ref="PG537:PG549" si="1347">$I537*PG$564</f>
        <v>20743.84</v>
      </c>
      <c r="PH537" s="25">
        <f t="shared" ref="PH537:PH549" si="1348">$J537*PH$564</f>
        <v>21686.85</v>
      </c>
      <c r="PI537" s="25">
        <f t="shared" ref="PI537:PI549" si="1349">$K537*PI$564</f>
        <v>21686.85</v>
      </c>
      <c r="PJ537" s="25">
        <f t="shared" ref="PJ537:PJ549" si="1350">OU537*PD537</f>
        <v>0</v>
      </c>
      <c r="PK537" s="25">
        <f t="shared" si="888"/>
        <v>0</v>
      </c>
      <c r="PL537" s="25">
        <f t="shared" si="889"/>
        <v>0</v>
      </c>
      <c r="PM537" s="25">
        <f t="shared" ref="PM537:PM549" si="1351">OU537*PG537</f>
        <v>0</v>
      </c>
      <c r="PN537" s="25">
        <f t="shared" si="890"/>
        <v>0</v>
      </c>
      <c r="PO537" s="25">
        <f t="shared" si="891"/>
        <v>0</v>
      </c>
      <c r="PP537" s="30">
        <v>145</v>
      </c>
      <c r="PQ537" s="30">
        <v>145</v>
      </c>
      <c r="PR537" s="30">
        <v>145</v>
      </c>
      <c r="PS537" s="25">
        <f t="shared" ref="PS537:PS549" si="1352">$F537*PP537</f>
        <v>6715675</v>
      </c>
      <c r="PT537" s="25">
        <f t="shared" ref="PT537:PT549" si="1353">$G537*PQ537</f>
        <v>6987985</v>
      </c>
      <c r="PU537" s="25">
        <f t="shared" ref="PU537:PU549" si="1354">$H537*PR537</f>
        <v>6987985</v>
      </c>
      <c r="PV537" s="25">
        <f t="shared" ref="PV537:PV549" si="1355">$I537*PP537</f>
        <v>5813005.0499999998</v>
      </c>
      <c r="PW537" s="25">
        <f t="shared" ref="PW537:PW549" si="1356">$J537*PQ537</f>
        <v>5886520.0499999998</v>
      </c>
      <c r="PX537" s="25">
        <f t="shared" ref="PX537:PX549" si="1357">$K537*PR537</f>
        <v>5886520.0499999998</v>
      </c>
      <c r="PY537" s="25">
        <f t="shared" ref="PY537:PY549" si="1358">$F537*PY$564</f>
        <v>46315.12</v>
      </c>
      <c r="PZ537" s="25">
        <f t="shared" ref="PZ537:PZ549" si="1359">$G537*PZ$564</f>
        <v>48193.07</v>
      </c>
      <c r="QA537" s="25">
        <f t="shared" ref="QA537:QA549" si="1360">$H537*QA$564</f>
        <v>48193.07</v>
      </c>
      <c r="QB537" s="25">
        <f t="shared" ref="QB537:QB549" si="1361">$I537*QB$564</f>
        <v>23543.9</v>
      </c>
      <c r="QC537" s="25">
        <f t="shared" ref="QC537:QC549" si="1362">$J537*QC$564</f>
        <v>24644.41</v>
      </c>
      <c r="QD537" s="25">
        <f t="shared" ref="QD537:QD549" si="1363">$K537*QD$564</f>
        <v>24644.41</v>
      </c>
      <c r="QE537" s="25">
        <f t="shared" ref="QE537:QE549" si="1364">PP537*PY537</f>
        <v>6715692.4000000004</v>
      </c>
      <c r="QF537" s="25">
        <f t="shared" si="892"/>
        <v>6987995.1500000004</v>
      </c>
      <c r="QG537" s="25">
        <f t="shared" si="893"/>
        <v>6987995.1500000004</v>
      </c>
      <c r="QH537" s="25">
        <f t="shared" ref="QH537:QH549" si="1365">PP537*QB537</f>
        <v>3413865.5</v>
      </c>
      <c r="QI537" s="25">
        <f t="shared" si="894"/>
        <v>3573439.45</v>
      </c>
      <c r="QJ537" s="25">
        <f t="shared" si="895"/>
        <v>3573439.45</v>
      </c>
      <c r="QK537" s="186">
        <f>244-1</f>
        <v>243</v>
      </c>
      <c r="QL537" s="186">
        <f t="shared" ref="QL537:QM537" si="1366">244-1</f>
        <v>243</v>
      </c>
      <c r="QM537" s="186">
        <f t="shared" si="1366"/>
        <v>243</v>
      </c>
      <c r="QN537" s="25">
        <f t="shared" ref="QN537:QN549" si="1367">$F537*QK537</f>
        <v>11254545</v>
      </c>
      <c r="QO537" s="25">
        <f t="shared" ref="QO537:QO549" si="1368">$G537*QL537</f>
        <v>11710899</v>
      </c>
      <c r="QP537" s="25">
        <f t="shared" ref="QP537:QP549" si="1369">$H537*QM537</f>
        <v>11710899</v>
      </c>
      <c r="QQ537" s="25">
        <f t="shared" ref="QQ537:QQ549" si="1370">$I537*QK537</f>
        <v>9741794.6699999999</v>
      </c>
      <c r="QR537" s="25">
        <f t="shared" ref="QR537:QR549" si="1371">$J537*QL537</f>
        <v>9864995.6699999999</v>
      </c>
      <c r="QS537" s="25">
        <f t="shared" ref="QS537:QS549" si="1372">$K537*QM537</f>
        <v>9864995.6699999999</v>
      </c>
      <c r="QT537" s="25">
        <f t="shared" ref="QT537:QT549" si="1373">$F537*QT$564</f>
        <v>46315.360000000001</v>
      </c>
      <c r="QU537" s="25">
        <f t="shared" ref="QU537:QU549" si="1374">$G537*QU$564</f>
        <v>48366.26</v>
      </c>
      <c r="QV537" s="25">
        <f t="shared" ref="QV537:QV549" si="1375">$H537*QV$564</f>
        <v>48366.26</v>
      </c>
      <c r="QW537" s="25">
        <f t="shared" ref="QW537:QW549" si="1376">$I537*QW$564</f>
        <v>21007.07</v>
      </c>
      <c r="QX537" s="25">
        <f t="shared" ref="QX537:QX549" si="1377">$J537*QX$564</f>
        <v>21945.21</v>
      </c>
      <c r="QY537" s="25">
        <f t="shared" ref="QY537:QY549" si="1378">$K537*QY$564</f>
        <v>21945.21</v>
      </c>
      <c r="QZ537" s="25">
        <f t="shared" ref="QZ537:QZ549" si="1379">QK537*QT537</f>
        <v>11254632.48</v>
      </c>
      <c r="RA537" s="25">
        <f t="shared" si="896"/>
        <v>11753001.18</v>
      </c>
      <c r="RB537" s="25">
        <f t="shared" si="897"/>
        <v>11753001.18</v>
      </c>
      <c r="RC537" s="25">
        <f t="shared" ref="RC537:RC549" si="1380">QK537*QW537</f>
        <v>5104718.01</v>
      </c>
      <c r="RD537" s="25">
        <f t="shared" si="898"/>
        <v>5332686.03</v>
      </c>
      <c r="RE537" s="25">
        <f t="shared" si="899"/>
        <v>5332686.03</v>
      </c>
      <c r="RF537" s="186">
        <f>371-7</f>
        <v>364</v>
      </c>
      <c r="RG537" s="186">
        <f t="shared" ref="RG537:RH537" si="1381">371-7</f>
        <v>364</v>
      </c>
      <c r="RH537" s="186">
        <f t="shared" si="1381"/>
        <v>364</v>
      </c>
      <c r="RI537" s="25">
        <f t="shared" ref="RI537:RI549" si="1382">$F537*RF537</f>
        <v>16858660</v>
      </c>
      <c r="RJ537" s="25">
        <f t="shared" ref="RJ537:RJ549" si="1383">$G537*RG537</f>
        <v>17542252</v>
      </c>
      <c r="RK537" s="25">
        <f t="shared" ref="RK537:RK549" si="1384">$H537*RH537</f>
        <v>17542252</v>
      </c>
      <c r="RL537" s="25">
        <f t="shared" ref="RL537:RL549" si="1385">$I537*RF537</f>
        <v>14592647.16</v>
      </c>
      <c r="RM537" s="25">
        <f t="shared" ref="RM537:RM549" si="1386">$J537*RG537</f>
        <v>14777195.16</v>
      </c>
      <c r="RN537" s="25">
        <f t="shared" ref="RN537:RN549" si="1387">$K537*RH537</f>
        <v>14777195.16</v>
      </c>
      <c r="RO537" s="25">
        <f t="shared" ref="RO537:RO549" si="1388">$F537*RO$564</f>
        <v>46315.09</v>
      </c>
      <c r="RP537" s="25">
        <f t="shared" ref="RP537:RP549" si="1389">$G537*RP$564</f>
        <v>48988.13</v>
      </c>
      <c r="RQ537" s="25">
        <f t="shared" ref="RQ537:RQ549" si="1390">$H537*RQ$564</f>
        <v>48988.13</v>
      </c>
      <c r="RR537" s="25">
        <f t="shared" ref="RR537:RR549" si="1391">$I537*RR$564</f>
        <v>15321.29</v>
      </c>
      <c r="RS537" s="25">
        <f t="shared" ref="RS537:RS549" si="1392">$J537*RS$564</f>
        <v>15988.59</v>
      </c>
      <c r="RT537" s="25">
        <f t="shared" ref="RT537:RT549" si="1393">$K537*RT$564</f>
        <v>15988.59</v>
      </c>
      <c r="RU537" s="25">
        <f t="shared" ref="RU537:RU549" si="1394">RF537*RO537</f>
        <v>16858692.760000002</v>
      </c>
      <c r="RV537" s="25">
        <f t="shared" si="900"/>
        <v>17831679.32</v>
      </c>
      <c r="RW537" s="25">
        <f t="shared" si="901"/>
        <v>17831679.32</v>
      </c>
      <c r="RX537" s="25">
        <f t="shared" ref="RX537:RX549" si="1395">RF537*RR537</f>
        <v>5576949.5599999996</v>
      </c>
      <c r="RY537" s="25">
        <f t="shared" si="902"/>
        <v>5819846.7599999998</v>
      </c>
      <c r="RZ537" s="25">
        <f t="shared" si="903"/>
        <v>5819846.7599999998</v>
      </c>
      <c r="SA537" s="186">
        <f>121-1</f>
        <v>120</v>
      </c>
      <c r="SB537" s="186">
        <f t="shared" ref="SB537:SC537" si="1396">121-1</f>
        <v>120</v>
      </c>
      <c r="SC537" s="186">
        <f t="shared" si="1396"/>
        <v>120</v>
      </c>
      <c r="SD537" s="25">
        <f t="shared" ref="SD537:SD549" si="1397">$F537*SA537</f>
        <v>5557800</v>
      </c>
      <c r="SE537" s="25">
        <f t="shared" ref="SE537:SE549" si="1398">$G537*SB537</f>
        <v>5783160</v>
      </c>
      <c r="SF537" s="25">
        <f t="shared" ref="SF537:SF549" si="1399">$H537*SC537</f>
        <v>5783160</v>
      </c>
      <c r="SG537" s="25">
        <f t="shared" ref="SG537:SG549" si="1400">$I537*SA537</f>
        <v>4810762.8</v>
      </c>
      <c r="SH537" s="25">
        <f t="shared" ref="SH537:SH549" si="1401">$J537*SB537</f>
        <v>4871602.8</v>
      </c>
      <c r="SI537" s="25">
        <f t="shared" ref="SI537:SI549" si="1402">$K537*SC537</f>
        <v>4871602.8</v>
      </c>
      <c r="SJ537" s="25">
        <f t="shared" ref="SJ537:SJ549" si="1403">$F537*SJ$564</f>
        <v>46314.98</v>
      </c>
      <c r="SK537" s="25">
        <f t="shared" ref="SK537:SK549" si="1404">$G537*SK$564</f>
        <v>48336.5</v>
      </c>
      <c r="SL537" s="25">
        <f t="shared" ref="SL537:SL549" si="1405">$H537*SL$564</f>
        <v>48336.5</v>
      </c>
      <c r="SM537" s="25">
        <f t="shared" ref="SM537:SM549" si="1406">$I537*SM$564</f>
        <v>20734.939999999999</v>
      </c>
      <c r="SN537" s="25">
        <f t="shared" ref="SN537:SN549" si="1407">$J537*SN$564</f>
        <v>21643.200000000001</v>
      </c>
      <c r="SO537" s="25">
        <f t="shared" ref="SO537:SO549" si="1408">$K537*SO$564</f>
        <v>21643.200000000001</v>
      </c>
      <c r="SP537" s="25">
        <f t="shared" ref="SP537:SP549" si="1409">SA537*SJ537</f>
        <v>5557797.5999999996</v>
      </c>
      <c r="SQ537" s="25">
        <f t="shared" si="904"/>
        <v>5800380</v>
      </c>
      <c r="SR537" s="25">
        <f t="shared" si="905"/>
        <v>5800380</v>
      </c>
      <c r="SS537" s="25">
        <f t="shared" ref="SS537:SS549" si="1410">SA537*SM537</f>
        <v>2488192.7999999998</v>
      </c>
      <c r="ST537" s="25">
        <f t="shared" si="906"/>
        <v>2597184</v>
      </c>
      <c r="SU537" s="25">
        <f t="shared" si="907"/>
        <v>2597184</v>
      </c>
      <c r="SV537" s="186">
        <f>92-1</f>
        <v>91</v>
      </c>
      <c r="SW537" s="186">
        <f t="shared" ref="SW537:SX537" si="1411">92-1</f>
        <v>91</v>
      </c>
      <c r="SX537" s="186">
        <f t="shared" si="1411"/>
        <v>91</v>
      </c>
      <c r="SY537" s="25">
        <f t="shared" ref="SY537:SY549" si="1412">$F537*SV537</f>
        <v>4214665</v>
      </c>
      <c r="SZ537" s="25">
        <f t="shared" ref="SZ537:SZ549" si="1413">$G537*SW537</f>
        <v>4385563</v>
      </c>
      <c r="TA537" s="25">
        <f t="shared" ref="TA537:TA549" si="1414">$H537*SX537</f>
        <v>4385563</v>
      </c>
      <c r="TB537" s="25">
        <f t="shared" ref="TB537:TB549" si="1415">$I537*SV537</f>
        <v>3648161.79</v>
      </c>
      <c r="TC537" s="25">
        <f t="shared" ref="TC537:TC549" si="1416">$J537*SW537</f>
        <v>3694298.79</v>
      </c>
      <c r="TD537" s="25">
        <f t="shared" ref="TD537:TD549" si="1417">$K537*SX537</f>
        <v>3694298.79</v>
      </c>
      <c r="TE537" s="25">
        <f t="shared" ref="TE537:TE549" si="1418">$F537*TE$564</f>
        <v>46315.14</v>
      </c>
      <c r="TF537" s="25">
        <f t="shared" ref="TF537:TF549" si="1419">$G537*TF$564</f>
        <v>48589.42</v>
      </c>
      <c r="TG537" s="25">
        <f t="shared" ref="TG537:TG549" si="1420">$H537*TG$564</f>
        <v>48589.42</v>
      </c>
      <c r="TH537" s="25">
        <f t="shared" ref="TH537:TH549" si="1421">$I537*TH$564</f>
        <v>19252.18</v>
      </c>
      <c r="TI537" s="25">
        <f t="shared" ref="TI537:TI549" si="1422">$J537*TI$564</f>
        <v>20148.990000000002</v>
      </c>
      <c r="TJ537" s="25">
        <f t="shared" ref="TJ537:TJ549" si="1423">$K537*TJ$564</f>
        <v>20148.990000000002</v>
      </c>
      <c r="TK537" s="25">
        <f t="shared" ref="TK537:TK549" si="1424">SV537*TE537</f>
        <v>4214677.74</v>
      </c>
      <c r="TL537" s="25">
        <f t="shared" si="908"/>
        <v>4421637.22</v>
      </c>
      <c r="TM537" s="25">
        <f t="shared" si="909"/>
        <v>4421637.22</v>
      </c>
      <c r="TN537" s="25">
        <f t="shared" ref="TN537:TN549" si="1425">SV537*TH537</f>
        <v>1751948.38</v>
      </c>
      <c r="TO537" s="25">
        <f t="shared" si="910"/>
        <v>1833558.09</v>
      </c>
      <c r="TP537" s="25">
        <f t="shared" si="911"/>
        <v>1833558.09</v>
      </c>
      <c r="TQ537" s="186">
        <f>118+145-6</f>
        <v>257</v>
      </c>
      <c r="TR537" s="186">
        <f t="shared" ref="TR537:TS537" si="1426">118+145-6</f>
        <v>257</v>
      </c>
      <c r="TS537" s="186">
        <f t="shared" si="1426"/>
        <v>257</v>
      </c>
      <c r="TT537" s="25">
        <f t="shared" ref="TT537:TT549" si="1427">$F537*TQ537</f>
        <v>11902955</v>
      </c>
      <c r="TU537" s="25">
        <f t="shared" ref="TU537:TU549" si="1428">$G537*TR537</f>
        <v>12385601</v>
      </c>
      <c r="TV537" s="25">
        <f t="shared" ref="TV537:TV549" si="1429">$H537*TS537</f>
        <v>12385601</v>
      </c>
      <c r="TW537" s="25">
        <f t="shared" ref="TW537:TW549" si="1430">$I537*TQ537</f>
        <v>10303050.33</v>
      </c>
      <c r="TX537" s="25">
        <f t="shared" ref="TX537:TX549" si="1431">$J537*TR537</f>
        <v>10433349.33</v>
      </c>
      <c r="TY537" s="25">
        <f t="shared" ref="TY537:TY549" si="1432">$K537*TS537</f>
        <v>10433349.33</v>
      </c>
      <c r="TZ537" s="25">
        <f t="shared" ref="TZ537:TZ549" si="1433">$F537*TZ$564</f>
        <v>35214.61</v>
      </c>
      <c r="UA537" s="25">
        <f t="shared" ref="UA537:UA549" si="1434">$G537*UA$564</f>
        <v>49101.38</v>
      </c>
      <c r="UB537" s="25">
        <f t="shared" ref="UB537:UB549" si="1435">$H537*UB$564</f>
        <v>49101.38</v>
      </c>
      <c r="UC537" s="25">
        <f t="shared" ref="UC537:UC549" si="1436">$I537*UC$564</f>
        <v>16610.740000000002</v>
      </c>
      <c r="UD537" s="25">
        <f t="shared" ref="UD537:UD549" si="1437">$J537*UD$564</f>
        <v>23102.85</v>
      </c>
      <c r="UE537" s="25">
        <f t="shared" ref="UE537:UE549" si="1438">$K537*UE$564</f>
        <v>23102.85</v>
      </c>
      <c r="UF537" s="25">
        <f t="shared" ref="UF537:UF549" si="1439">TQ537*TZ537</f>
        <v>9050154.7699999996</v>
      </c>
      <c r="UG537" s="25">
        <f t="shared" si="913"/>
        <v>12619054.66</v>
      </c>
      <c r="UH537" s="25">
        <f t="shared" si="914"/>
        <v>12619054.66</v>
      </c>
      <c r="UI537" s="25">
        <f t="shared" ref="UI537:UI549" si="1440">TQ537*UC537</f>
        <v>4268960.18</v>
      </c>
      <c r="UJ537" s="25">
        <f t="shared" si="915"/>
        <v>5937432.4500000002</v>
      </c>
      <c r="UK537" s="25">
        <f t="shared" si="916"/>
        <v>5937432.4500000002</v>
      </c>
      <c r="UL537" s="186">
        <f>192-3</f>
        <v>189</v>
      </c>
      <c r="UM537" s="186">
        <f t="shared" ref="UM537:UN537" si="1441">192-3</f>
        <v>189</v>
      </c>
      <c r="UN537" s="186">
        <f t="shared" si="1441"/>
        <v>189</v>
      </c>
      <c r="UO537" s="25">
        <f t="shared" ref="UO537:UO549" si="1442">$F537*UL537</f>
        <v>8753535</v>
      </c>
      <c r="UP537" s="25">
        <f t="shared" ref="UP537:UP549" si="1443">$G537*UM537</f>
        <v>9108477</v>
      </c>
      <c r="UQ537" s="25">
        <f t="shared" ref="UQ537:UQ549" si="1444">$H537*UN537</f>
        <v>9108477</v>
      </c>
      <c r="UR537" s="25">
        <f t="shared" ref="UR537:UR549" si="1445">$I537*UL537</f>
        <v>7576951.4100000001</v>
      </c>
      <c r="US537" s="25">
        <f t="shared" ref="US537:US549" si="1446">$J537*UM537</f>
        <v>7672774.4100000001</v>
      </c>
      <c r="UT537" s="25">
        <f t="shared" ref="UT537:UT549" si="1447">$K537*UN537</f>
        <v>7672774.4100000001</v>
      </c>
      <c r="UU537" s="25">
        <f t="shared" ref="UU537:UU549" si="1448">$F537*UU$564</f>
        <v>46315.18</v>
      </c>
      <c r="UV537" s="25">
        <f t="shared" ref="UV537:UV549" si="1449">$G537*UV$564</f>
        <v>48561.48</v>
      </c>
      <c r="UW537" s="25">
        <f t="shared" ref="UW537:UW549" si="1450">$H537*UW$564</f>
        <v>48561.48</v>
      </c>
      <c r="UX537" s="25">
        <f t="shared" ref="UX537:UX549" si="1451">$I537*UX$564</f>
        <v>20280.150000000001</v>
      </c>
      <c r="UY537" s="25">
        <f t="shared" ref="UY537:UY549" si="1452">$J537*UY$564</f>
        <v>21132.93</v>
      </c>
      <c r="UZ537" s="25">
        <f t="shared" ref="UZ537:UZ549" si="1453">$K537*UZ$564</f>
        <v>21132.93</v>
      </c>
      <c r="VA537" s="25">
        <f t="shared" ref="VA537:VA549" si="1454">UL537*UU537</f>
        <v>8753569.0199999996</v>
      </c>
      <c r="VB537" s="25">
        <f t="shared" si="917"/>
        <v>9178119.7200000007</v>
      </c>
      <c r="VC537" s="25">
        <f t="shared" si="918"/>
        <v>9178119.7200000007</v>
      </c>
      <c r="VD537" s="25">
        <f t="shared" ref="VD537:VD549" si="1455">UL537*UX537</f>
        <v>3832948.35</v>
      </c>
      <c r="VE537" s="25">
        <f t="shared" si="919"/>
        <v>3994123.77</v>
      </c>
      <c r="VF537" s="25">
        <f t="shared" si="920"/>
        <v>3994123.77</v>
      </c>
      <c r="VG537" s="30">
        <f>145-145</f>
        <v>0</v>
      </c>
      <c r="VH537" s="30">
        <f t="shared" ref="VH537:VI537" si="1456">145-145</f>
        <v>0</v>
      </c>
      <c r="VI537" s="30">
        <f t="shared" si="1456"/>
        <v>0</v>
      </c>
      <c r="VJ537" s="25">
        <f t="shared" ref="VJ537:VJ549" si="1457">$F537*VG537</f>
        <v>0</v>
      </c>
      <c r="VK537" s="25">
        <f t="shared" ref="VK537:VK549" si="1458">$G537*VH537</f>
        <v>0</v>
      </c>
      <c r="VL537" s="25">
        <f t="shared" ref="VL537:VL549" si="1459">$H537*VI537</f>
        <v>0</v>
      </c>
      <c r="VM537" s="25">
        <f t="shared" ref="VM537:VM549" si="1460">$I537*VG537</f>
        <v>0</v>
      </c>
      <c r="VN537" s="25">
        <f t="shared" ref="VN537:VN549" si="1461">$J537*VH537</f>
        <v>0</v>
      </c>
      <c r="VO537" s="25">
        <f t="shared" ref="VO537:VO549" si="1462">$K537*VI537</f>
        <v>0</v>
      </c>
      <c r="VP537" s="25">
        <f t="shared" ref="VP537:VP549" si="1463">$F537*VP$564</f>
        <v>0</v>
      </c>
      <c r="VQ537" s="25">
        <f t="shared" ref="VQ537:VQ549" si="1464">$G537*VQ$564</f>
        <v>0</v>
      </c>
      <c r="VR537" s="25">
        <f t="shared" ref="VR537:VR549" si="1465">$H537*VR$564</f>
        <v>0</v>
      </c>
      <c r="VS537" s="25">
        <f t="shared" ref="VS537:VS549" si="1466">$I537*VS$564</f>
        <v>0</v>
      </c>
      <c r="VT537" s="25">
        <f t="shared" ref="VT537:VT549" si="1467">$J537*VT$564</f>
        <v>0</v>
      </c>
      <c r="VU537" s="25">
        <f t="shared" ref="VU537:VU549" si="1468">$K537*VU$564</f>
        <v>0</v>
      </c>
      <c r="VV537" s="25">
        <f t="shared" ref="VV537:VV549" si="1469">VG537*VP537</f>
        <v>0</v>
      </c>
      <c r="VW537" s="25">
        <f t="shared" si="922"/>
        <v>0</v>
      </c>
      <c r="VX537" s="25">
        <f t="shared" si="923"/>
        <v>0</v>
      </c>
      <c r="VY537" s="25">
        <f t="shared" ref="VY537:VY549" si="1470">VG537*VS537</f>
        <v>0</v>
      </c>
      <c r="VZ537" s="25">
        <f t="shared" si="924"/>
        <v>0</v>
      </c>
      <c r="WA537" s="25">
        <f t="shared" si="925"/>
        <v>0</v>
      </c>
      <c r="WB537" s="30">
        <v>114</v>
      </c>
      <c r="WC537" s="30">
        <v>114</v>
      </c>
      <c r="WD537" s="30">
        <v>114</v>
      </c>
      <c r="WE537" s="25">
        <f t="shared" ref="WE537:WE549" si="1471">$F537*WB537</f>
        <v>5279910</v>
      </c>
      <c r="WF537" s="25">
        <f t="shared" ref="WF537:WF549" si="1472">$G537*WC537</f>
        <v>5494002</v>
      </c>
      <c r="WG537" s="25">
        <f t="shared" ref="WG537:WG549" si="1473">$H537*WD537</f>
        <v>5494002</v>
      </c>
      <c r="WH537" s="25">
        <f t="shared" ref="WH537:WH549" si="1474">$I537*WB537</f>
        <v>4570224.66</v>
      </c>
      <c r="WI537" s="25">
        <f t="shared" ref="WI537:WI549" si="1475">$J537*WC537</f>
        <v>4628022.66</v>
      </c>
      <c r="WJ537" s="25">
        <f t="shared" ref="WJ537:WJ549" si="1476">$K537*WD537</f>
        <v>4628022.66</v>
      </c>
      <c r="WK537" s="25">
        <f t="shared" ref="WK537:WK549" si="1477">$F537*WK$564</f>
        <v>46315.06</v>
      </c>
      <c r="WL537" s="25">
        <f t="shared" ref="WL537:WL549" si="1478">$G537*WL$564</f>
        <v>48193.21</v>
      </c>
      <c r="WM537" s="25">
        <f t="shared" ref="WM537:WM549" si="1479">$H537*WM$564</f>
        <v>48193.21</v>
      </c>
      <c r="WN537" s="25">
        <f t="shared" ref="WN537:WN549" si="1480">$I537*WN$564</f>
        <v>15159.98</v>
      </c>
      <c r="WO537" s="25">
        <f t="shared" ref="WO537:WO549" si="1481">$J537*WO$564</f>
        <v>15880.22</v>
      </c>
      <c r="WP537" s="25">
        <f t="shared" ref="WP537:WP549" si="1482">$K537*WP$564</f>
        <v>15880.22</v>
      </c>
      <c r="WQ537" s="25">
        <f t="shared" ref="WQ537:WQ549" si="1483">WB537*WK537</f>
        <v>5279916.84</v>
      </c>
      <c r="WR537" s="25">
        <f t="shared" si="926"/>
        <v>5494025.9400000004</v>
      </c>
      <c r="WS537" s="25">
        <f t="shared" si="927"/>
        <v>5494025.9400000004</v>
      </c>
      <c r="WT537" s="25">
        <f t="shared" ref="WT537:WT549" si="1484">WB537*WN537</f>
        <v>1728237.72</v>
      </c>
      <c r="WU537" s="25">
        <f t="shared" si="928"/>
        <v>1810345.08</v>
      </c>
      <c r="WV537" s="25">
        <f t="shared" si="929"/>
        <v>1810345.08</v>
      </c>
      <c r="WW537" s="186">
        <f>276-1</f>
        <v>275</v>
      </c>
      <c r="WX537" s="186">
        <f t="shared" ref="WX537:WY537" si="1485">276-1</f>
        <v>275</v>
      </c>
      <c r="WY537" s="186">
        <f t="shared" si="1485"/>
        <v>275</v>
      </c>
      <c r="WZ537" s="25">
        <f t="shared" ref="WZ537:WZ549" si="1486">$F537*WW537</f>
        <v>12736625</v>
      </c>
      <c r="XA537" s="25">
        <f t="shared" ref="XA537:XA549" si="1487">$G537*WX537</f>
        <v>13253075</v>
      </c>
      <c r="XB537" s="25">
        <f t="shared" ref="XB537:XB549" si="1488">$H537*WY537</f>
        <v>13253075</v>
      </c>
      <c r="XC537" s="25">
        <f t="shared" ref="XC537:XC549" si="1489">$I537*WW537</f>
        <v>11024664.75</v>
      </c>
      <c r="XD537" s="25">
        <f t="shared" ref="XD537:XD549" si="1490">$J537*WX537</f>
        <v>11164089.75</v>
      </c>
      <c r="XE537" s="25">
        <f t="shared" ref="XE537:XE549" si="1491">$K537*WY537</f>
        <v>11164089.75</v>
      </c>
      <c r="XF537" s="25">
        <f t="shared" ref="XF537:XF549" si="1492">$F537*XF$564</f>
        <v>46314.76</v>
      </c>
      <c r="XG537" s="25">
        <f t="shared" ref="XG537:XG549" si="1493">$G537*XG$564</f>
        <v>48313</v>
      </c>
      <c r="XH537" s="25">
        <f t="shared" ref="XH537:XH549" si="1494">$H537*XH$564</f>
        <v>48313</v>
      </c>
      <c r="XI537" s="25">
        <f t="shared" ref="XI537:XI549" si="1495">$I537*XI$564</f>
        <v>16081.88</v>
      </c>
      <c r="XJ537" s="25">
        <f t="shared" ref="XJ537:XJ549" si="1496">$J537*XJ$564</f>
        <v>16786.98</v>
      </c>
      <c r="XK537" s="25">
        <f t="shared" ref="XK537:XK549" si="1497">$K537*XK$564</f>
        <v>16786.98</v>
      </c>
      <c r="XL537" s="25">
        <f t="shared" ref="XL537:XL549" si="1498">WW537*XF537</f>
        <v>12736559</v>
      </c>
      <c r="XM537" s="25">
        <f t="shared" si="930"/>
        <v>13286075</v>
      </c>
      <c r="XN537" s="25">
        <f t="shared" si="931"/>
        <v>13286075</v>
      </c>
      <c r="XO537" s="25">
        <f t="shared" ref="XO537:XO549" si="1499">WW537*XI537</f>
        <v>4422517</v>
      </c>
      <c r="XP537" s="25">
        <f t="shared" si="932"/>
        <v>4616419.5</v>
      </c>
      <c r="XQ537" s="25">
        <f t="shared" si="933"/>
        <v>4616419.5</v>
      </c>
      <c r="XR537" s="186">
        <f>196-11</f>
        <v>185</v>
      </c>
      <c r="XS537" s="186">
        <f t="shared" ref="XS537:XT537" si="1500">196-11</f>
        <v>185</v>
      </c>
      <c r="XT537" s="186">
        <f t="shared" si="1500"/>
        <v>185</v>
      </c>
      <c r="XU537" s="25">
        <f t="shared" ref="XU537:XU549" si="1501">$F537*XR537</f>
        <v>8568275</v>
      </c>
      <c r="XV537" s="25">
        <f t="shared" ref="XV537:XV549" si="1502">$G537*XS537</f>
        <v>8915705</v>
      </c>
      <c r="XW537" s="25">
        <f t="shared" ref="XW537:XW549" si="1503">$H537*XT537</f>
        <v>8915705</v>
      </c>
      <c r="XX537" s="25">
        <f t="shared" ref="XX537:XX549" si="1504">$I537*XR537</f>
        <v>7416592.6500000004</v>
      </c>
      <c r="XY537" s="25">
        <f t="shared" ref="XY537:XY549" si="1505">$J537*XS537</f>
        <v>7510387.6500000004</v>
      </c>
      <c r="XZ537" s="25">
        <f t="shared" ref="XZ537:XZ549" si="1506">$K537*XT537</f>
        <v>7510387.6500000004</v>
      </c>
      <c r="YA537" s="25">
        <f t="shared" ref="YA537:YA549" si="1507">$F537*YA$564</f>
        <v>46314.84</v>
      </c>
      <c r="YB537" s="25">
        <f t="shared" ref="YB537:YB549" si="1508">$G537*YB$564</f>
        <v>49840.52</v>
      </c>
      <c r="YC537" s="25">
        <f t="shared" ref="YC537:YC549" si="1509">$H537*YC$564</f>
        <v>49840.52</v>
      </c>
      <c r="YD537" s="25">
        <f t="shared" ref="YD537:YD549" si="1510">$I537*YD$564</f>
        <v>15902.64</v>
      </c>
      <c r="YE537" s="25">
        <f t="shared" ref="YE537:YE549" si="1511">$J537*YE$564</f>
        <v>16607.349999999999</v>
      </c>
      <c r="YF537" s="25">
        <f t="shared" ref="YF537:YF549" si="1512">$K537*YF$564</f>
        <v>16607.349999999999</v>
      </c>
      <c r="YG537" s="25">
        <f t="shared" ref="YG537:YG549" si="1513">XR537*YA537</f>
        <v>8568245.4000000004</v>
      </c>
      <c r="YH537" s="25">
        <f t="shared" si="934"/>
        <v>9220496.1999999993</v>
      </c>
      <c r="YI537" s="25">
        <f t="shared" si="935"/>
        <v>9220496.1999999993</v>
      </c>
      <c r="YJ537" s="25">
        <f t="shared" ref="YJ537:YJ549" si="1514">XR537*YD537</f>
        <v>2941988.4</v>
      </c>
      <c r="YK537" s="25">
        <f t="shared" si="936"/>
        <v>3072359.75</v>
      </c>
      <c r="YL537" s="25">
        <f t="shared" si="937"/>
        <v>3072359.75</v>
      </c>
      <c r="YM537" s="186">
        <f>203-8</f>
        <v>195</v>
      </c>
      <c r="YN537" s="186">
        <f t="shared" ref="YN537:YO537" si="1515">203-8</f>
        <v>195</v>
      </c>
      <c r="YO537" s="186">
        <f t="shared" si="1515"/>
        <v>195</v>
      </c>
      <c r="YP537" s="25">
        <f t="shared" ref="YP537:YP549" si="1516">$F537*YM537</f>
        <v>9031425</v>
      </c>
      <c r="YQ537" s="25">
        <f t="shared" ref="YQ537:YQ549" si="1517">$G537*YN537</f>
        <v>9397635</v>
      </c>
      <c r="YR537" s="25">
        <f t="shared" ref="YR537:YR549" si="1518">$H537*YO537</f>
        <v>9397635</v>
      </c>
      <c r="YS537" s="25">
        <f t="shared" ref="YS537:YS549" si="1519">$I537*YM537</f>
        <v>7817489.5499999998</v>
      </c>
      <c r="YT537" s="25">
        <f t="shared" ref="YT537:YT549" si="1520">$J537*YN537</f>
        <v>7916354.5499999998</v>
      </c>
      <c r="YU537" s="25">
        <f t="shared" ref="YU537:YU549" si="1521">$K537*YO537</f>
        <v>7916354.5499999998</v>
      </c>
      <c r="YV537" s="25">
        <f t="shared" ref="YV537:YV549" si="1522">$F537*YV$564</f>
        <v>46314.81</v>
      </c>
      <c r="YW537" s="25">
        <f t="shared" ref="YW537:YW549" si="1523">$G537*YW$564</f>
        <v>49901.41</v>
      </c>
      <c r="YX537" s="25">
        <f t="shared" ref="YX537:YX549" si="1524">$H537*YX$564</f>
        <v>49901.41</v>
      </c>
      <c r="YY537" s="25">
        <f t="shared" ref="YY537:YY549" si="1525">$I537*YY$564</f>
        <v>17608.46</v>
      </c>
      <c r="YZ537" s="25">
        <f t="shared" ref="YZ537:YZ549" si="1526">$J537*YZ$564</f>
        <v>18409.07</v>
      </c>
      <c r="ZA537" s="25">
        <f t="shared" ref="ZA537:ZA549" si="1527">$K537*ZA$564</f>
        <v>18409.07</v>
      </c>
      <c r="ZB537" s="25">
        <f t="shared" ref="ZB537:ZB549" si="1528">YM537*YV537</f>
        <v>9031387.9499999993</v>
      </c>
      <c r="ZC537" s="25">
        <f t="shared" si="938"/>
        <v>9730774.9499999993</v>
      </c>
      <c r="ZD537" s="25">
        <f t="shared" si="939"/>
        <v>9730774.9499999993</v>
      </c>
      <c r="ZE537" s="25">
        <f t="shared" ref="ZE537:ZE549" si="1529">YM537*YY537</f>
        <v>3433649.7</v>
      </c>
      <c r="ZF537" s="25">
        <f t="shared" si="940"/>
        <v>3589768.65</v>
      </c>
      <c r="ZG537" s="25">
        <f t="shared" si="941"/>
        <v>3589768.65</v>
      </c>
      <c r="ZH537" s="186">
        <f>132-4</f>
        <v>128</v>
      </c>
      <c r="ZI537" s="186">
        <f t="shared" ref="ZI537:ZJ537" si="1530">132-4</f>
        <v>128</v>
      </c>
      <c r="ZJ537" s="186">
        <f t="shared" si="1530"/>
        <v>128</v>
      </c>
      <c r="ZK537" s="25">
        <f t="shared" ref="ZK537:ZK549" si="1531">$F537*ZH537</f>
        <v>5928320</v>
      </c>
      <c r="ZL537" s="25">
        <f t="shared" ref="ZL537:ZL549" si="1532">$G537*ZI537</f>
        <v>6168704</v>
      </c>
      <c r="ZM537" s="25">
        <f t="shared" ref="ZM537:ZM549" si="1533">$H537*ZJ537</f>
        <v>6168704</v>
      </c>
      <c r="ZN537" s="25">
        <f t="shared" ref="ZN537:ZN549" si="1534">$I537*ZH537</f>
        <v>5131480.32</v>
      </c>
      <c r="ZO537" s="25">
        <f t="shared" ref="ZO537:ZO549" si="1535">$J537*ZI537</f>
        <v>5196376.32</v>
      </c>
      <c r="ZP537" s="25">
        <f t="shared" ref="ZP537:ZP549" si="1536">$K537*ZJ537</f>
        <v>5196376.32</v>
      </c>
      <c r="ZQ537" s="25">
        <f t="shared" ref="ZQ537:ZQ549" si="1537">$F537*ZQ$564</f>
        <v>46314.78</v>
      </c>
      <c r="ZR537" s="25">
        <f t="shared" ref="ZR537:ZR549" si="1538">$G537*ZR$564</f>
        <v>49462.8</v>
      </c>
      <c r="ZS537" s="25">
        <f t="shared" ref="ZS537:ZS549" si="1539">$H537*ZS$564</f>
        <v>49462.8</v>
      </c>
      <c r="ZT537" s="25">
        <f t="shared" ref="ZT537:ZT549" si="1540">$I537*ZT$564</f>
        <v>20722.46</v>
      </c>
      <c r="ZU537" s="25">
        <f t="shared" ref="ZU537:ZU549" si="1541">$J537*ZU$564</f>
        <v>21654.44</v>
      </c>
      <c r="ZV537" s="25">
        <f t="shared" ref="ZV537:ZV549" si="1542">$K537*ZV$564</f>
        <v>21654.44</v>
      </c>
      <c r="ZW537" s="25">
        <f t="shared" ref="ZW537:ZW549" si="1543">ZH537*ZQ537</f>
        <v>5928291.8399999999</v>
      </c>
      <c r="ZX537" s="25">
        <f t="shared" si="942"/>
        <v>6331238.4000000004</v>
      </c>
      <c r="ZY537" s="25">
        <f t="shared" si="943"/>
        <v>6331238.4000000004</v>
      </c>
      <c r="ZZ537" s="25">
        <f t="shared" ref="ZZ537:ZZ549" si="1544">ZH537*ZT537</f>
        <v>2652474.88</v>
      </c>
      <c r="AAA537" s="25">
        <f t="shared" si="944"/>
        <v>2771768.32</v>
      </c>
      <c r="AAB537" s="25">
        <f t="shared" si="945"/>
        <v>2771768.32</v>
      </c>
      <c r="AAC537" s="30">
        <v>126</v>
      </c>
      <c r="AAD537" s="30">
        <v>126</v>
      </c>
      <c r="AAE537" s="30">
        <v>126</v>
      </c>
      <c r="AAF537" s="25">
        <f t="shared" ref="AAF537:AAF549" si="1545">$F537*AAC537</f>
        <v>5835690</v>
      </c>
      <c r="AAG537" s="25">
        <f t="shared" ref="AAG537:AAG549" si="1546">$G537*AAD537</f>
        <v>6072318</v>
      </c>
      <c r="AAH537" s="25">
        <f t="shared" ref="AAH537:AAH549" si="1547">$H537*AAE537</f>
        <v>6072318</v>
      </c>
      <c r="AAI537" s="25">
        <f t="shared" ref="AAI537:AAI549" si="1548">$I537*AAC537</f>
        <v>5051300.9400000004</v>
      </c>
      <c r="AAJ537" s="25">
        <f t="shared" ref="AAJ537:AAJ549" si="1549">$J537*AAD537</f>
        <v>5115182.9400000004</v>
      </c>
      <c r="AAK537" s="25">
        <f t="shared" ref="AAK537:AAK549" si="1550">$K537*AAE537</f>
        <v>5115182.9400000004</v>
      </c>
      <c r="AAL537" s="25">
        <f t="shared" ref="AAL537:AAL549" si="1551">$F537*AAL$564</f>
        <v>46315.18</v>
      </c>
      <c r="AAM537" s="25">
        <f t="shared" ref="AAM537:AAM549" si="1552">$G537*AAM$564</f>
        <v>48192.87</v>
      </c>
      <c r="AAN537" s="25">
        <f t="shared" ref="AAN537:AAN549" si="1553">$H537*AAN$564</f>
        <v>48192.87</v>
      </c>
      <c r="AAO537" s="25">
        <f t="shared" ref="AAO537:AAO549" si="1554">$I537*AAO$564</f>
        <v>19640.12</v>
      </c>
      <c r="AAP537" s="25">
        <f t="shared" ref="AAP537:AAP549" si="1555">$J537*AAP$564</f>
        <v>20536.57</v>
      </c>
      <c r="AAQ537" s="25">
        <f t="shared" ref="AAQ537:AAQ549" si="1556">$K537*AAQ$564</f>
        <v>20536.57</v>
      </c>
      <c r="AAR537" s="25">
        <f t="shared" ref="AAR537:AAR549" si="1557">AAC537*AAL537</f>
        <v>5835712.6799999997</v>
      </c>
      <c r="AAS537" s="25">
        <f t="shared" si="946"/>
        <v>6072301.6200000001</v>
      </c>
      <c r="AAT537" s="25">
        <f t="shared" si="947"/>
        <v>6072301.6200000001</v>
      </c>
      <c r="AAU537" s="25">
        <f t="shared" ref="AAU537:AAU549" si="1558">AAC537*AAO537</f>
        <v>2474655.12</v>
      </c>
      <c r="AAV537" s="25">
        <f t="shared" si="948"/>
        <v>2587607.8199999998</v>
      </c>
      <c r="AAW537" s="25">
        <f t="shared" si="949"/>
        <v>2587607.8199999998</v>
      </c>
      <c r="AAX537" s="186">
        <f>146-1</f>
        <v>145</v>
      </c>
      <c r="AAY537" s="186">
        <f t="shared" ref="AAY537:AAZ537" si="1559">146-1</f>
        <v>145</v>
      </c>
      <c r="AAZ537" s="186">
        <f t="shared" si="1559"/>
        <v>145</v>
      </c>
      <c r="ABA537" s="25">
        <f t="shared" ref="ABA537:ABA549" si="1560">$F537*AAX537</f>
        <v>6715675</v>
      </c>
      <c r="ABB537" s="25">
        <f t="shared" ref="ABB537:ABB549" si="1561">$G537*AAY537</f>
        <v>6987985</v>
      </c>
      <c r="ABC537" s="25">
        <f t="shared" ref="ABC537:ABC549" si="1562">$H537*AAZ537</f>
        <v>6987985</v>
      </c>
      <c r="ABD537" s="25">
        <f t="shared" ref="ABD537:ABD549" si="1563">$I537*AAX537</f>
        <v>5813005.0499999998</v>
      </c>
      <c r="ABE537" s="25">
        <f t="shared" ref="ABE537:ABE549" si="1564">$J537*AAY537</f>
        <v>5886520.0499999998</v>
      </c>
      <c r="ABF537" s="25">
        <f t="shared" ref="ABF537:ABF549" si="1565">$K537*AAZ537</f>
        <v>5886520.0499999998</v>
      </c>
      <c r="ABG537" s="25">
        <f t="shared" ref="ABG537:ABG549" si="1566">$F537*ABG$564</f>
        <v>46315.33</v>
      </c>
      <c r="ABH537" s="25">
        <f t="shared" ref="ABH537:ABH549" si="1567">$G537*ABH$564</f>
        <v>48305.05</v>
      </c>
      <c r="ABI537" s="25">
        <f t="shared" ref="ABI537:ABI549" si="1568">$H537*ABI$564</f>
        <v>48305.05</v>
      </c>
      <c r="ABJ537" s="25">
        <f t="shared" ref="ABJ537:ABJ549" si="1569">$I537*ABJ$564</f>
        <v>13619.32</v>
      </c>
      <c r="ABK537" s="25">
        <f t="shared" ref="ABK537:ABK549" si="1570">$J537*ABK$564</f>
        <v>14184.84</v>
      </c>
      <c r="ABL537" s="25">
        <f t="shared" ref="ABL537:ABL549" si="1571">$K537*ABL$564</f>
        <v>14184.84</v>
      </c>
      <c r="ABM537" s="25">
        <f t="shared" ref="ABM537:ABM549" si="1572">AAX537*ABG537</f>
        <v>6715722.8499999996</v>
      </c>
      <c r="ABN537" s="25">
        <f t="shared" si="950"/>
        <v>7004232.25</v>
      </c>
      <c r="ABO537" s="25">
        <f t="shared" si="951"/>
        <v>7004232.25</v>
      </c>
      <c r="ABP537" s="25">
        <f t="shared" ref="ABP537:ABP549" si="1573">AAX537*ABJ537</f>
        <v>1974801.4</v>
      </c>
      <c r="ABQ537" s="25">
        <f t="shared" si="952"/>
        <v>2056801.8</v>
      </c>
      <c r="ABR537" s="25">
        <f t="shared" si="953"/>
        <v>2056801.8</v>
      </c>
      <c r="ABS537" s="30">
        <v>21</v>
      </c>
      <c r="ABT537" s="30">
        <v>21</v>
      </c>
      <c r="ABU537" s="30">
        <v>21</v>
      </c>
      <c r="ABV537" s="25">
        <f t="shared" ref="ABV537:ABV549" si="1574">$F537*ABS537</f>
        <v>972615</v>
      </c>
      <c r="ABW537" s="25">
        <f t="shared" ref="ABW537:ABW549" si="1575">$G537*ABT537</f>
        <v>1012053</v>
      </c>
      <c r="ABX537" s="25">
        <f t="shared" ref="ABX537:ABX549" si="1576">$H537*ABU537</f>
        <v>1012053</v>
      </c>
      <c r="ABY537" s="25">
        <f t="shared" ref="ABY537:ABY549" si="1577">$I537*ABS537</f>
        <v>841883.49</v>
      </c>
      <c r="ABZ537" s="25">
        <f t="shared" ref="ABZ537:ABZ549" si="1578">$J537*ABT537</f>
        <v>852530.49</v>
      </c>
      <c r="ACA537" s="25">
        <f t="shared" ref="ACA537:ACA549" si="1579">$K537*ABU537</f>
        <v>852530.49</v>
      </c>
      <c r="ACB537" s="25">
        <f t="shared" ref="ACB537:ACB549" si="1580">$F537*ACB$564</f>
        <v>46315.95</v>
      </c>
      <c r="ACC537" s="25">
        <f t="shared" ref="ACC537:ACC549" si="1581">$G537*ACC$564</f>
        <v>50015.86</v>
      </c>
      <c r="ACD537" s="25">
        <f t="shared" ref="ACD537:ACD549" si="1582">$H537*ACD$564</f>
        <v>50015.86</v>
      </c>
      <c r="ACE537" s="25">
        <f t="shared" ref="ACE537:ACE549" si="1583">$I537*ACE$564</f>
        <v>14828.12</v>
      </c>
      <c r="ACF537" s="25">
        <f t="shared" ref="ACF537:ACF549" si="1584">$J537*ACF$564</f>
        <v>15486.55</v>
      </c>
      <c r="ACG537" s="25">
        <f t="shared" ref="ACG537:ACG549" si="1585">$K537*ACG$564</f>
        <v>15486.55</v>
      </c>
      <c r="ACH537" s="25">
        <f t="shared" ref="ACH537:ACH549" si="1586">ABS537*ACB537</f>
        <v>972634.95</v>
      </c>
      <c r="ACI537" s="25">
        <f t="shared" si="954"/>
        <v>1050333.06</v>
      </c>
      <c r="ACJ537" s="25">
        <f t="shared" si="955"/>
        <v>1050333.06</v>
      </c>
      <c r="ACK537" s="25">
        <f t="shared" ref="ACK537:ACK549" si="1587">ABS537*ACE537</f>
        <v>311390.52</v>
      </c>
      <c r="ACL537" s="25">
        <f t="shared" si="956"/>
        <v>325217.55</v>
      </c>
      <c r="ACM537" s="25">
        <f t="shared" si="957"/>
        <v>325217.55</v>
      </c>
      <c r="ACN537" s="30">
        <v>128</v>
      </c>
      <c r="ACO537" s="30">
        <v>128</v>
      </c>
      <c r="ACP537" s="30">
        <v>128</v>
      </c>
      <c r="ACQ537" s="25">
        <f t="shared" ref="ACQ537:ACQ549" si="1588">$F537*ACN537</f>
        <v>5928320</v>
      </c>
      <c r="ACR537" s="25">
        <f t="shared" ref="ACR537:ACR549" si="1589">$G537*ACO537</f>
        <v>6168704</v>
      </c>
      <c r="ACS537" s="25">
        <f t="shared" ref="ACS537:ACS549" si="1590">$H537*ACP537</f>
        <v>6168704</v>
      </c>
      <c r="ACT537" s="25">
        <f t="shared" ref="ACT537:ACT549" si="1591">$I537*ACN537</f>
        <v>5131480.32</v>
      </c>
      <c r="ACU537" s="25">
        <f t="shared" ref="ACU537:ACU549" si="1592">$J537*ACO537</f>
        <v>5196376.32</v>
      </c>
      <c r="ACV537" s="25">
        <f t="shared" ref="ACV537:ACV549" si="1593">$K537*ACP537</f>
        <v>5196376.32</v>
      </c>
      <c r="ACW537" s="25">
        <f t="shared" ref="ACW537:ACW549" si="1594">$F537*ACW$564</f>
        <v>46314.96</v>
      </c>
      <c r="ACX537" s="25">
        <f t="shared" ref="ACX537:ACX549" si="1595">$G537*ACX$564</f>
        <v>48192.69</v>
      </c>
      <c r="ACY537" s="25">
        <f t="shared" ref="ACY537:ACY549" si="1596">$H537*ACY$564</f>
        <v>48192.69</v>
      </c>
      <c r="ACZ537" s="25">
        <f t="shared" ref="ACZ537:ACZ549" si="1597">$I537*ACZ$564</f>
        <v>19833.27</v>
      </c>
      <c r="ADA537" s="25">
        <f t="shared" ref="ADA537:ADA549" si="1598">$J537*ADA$564</f>
        <v>20737.73</v>
      </c>
      <c r="ADB537" s="25">
        <f t="shared" ref="ADB537:ADB549" si="1599">$K537*ADB$564</f>
        <v>20737.73</v>
      </c>
      <c r="ADC537" s="25">
        <f t="shared" ref="ADC537:ADC549" si="1600">ACN537*ACW537</f>
        <v>5928314.8799999999</v>
      </c>
      <c r="ADD537" s="25">
        <f t="shared" si="958"/>
        <v>6168664.3200000003</v>
      </c>
      <c r="ADE537" s="25">
        <f t="shared" si="959"/>
        <v>6168664.3200000003</v>
      </c>
      <c r="ADF537" s="25">
        <f t="shared" ref="ADF537:ADF549" si="1601">ACN537*ACZ537</f>
        <v>2538658.56</v>
      </c>
      <c r="ADG537" s="25">
        <f t="shared" si="960"/>
        <v>2654429.44</v>
      </c>
      <c r="ADH537" s="25">
        <f t="shared" si="961"/>
        <v>2654429.44</v>
      </c>
      <c r="ADI537" s="186">
        <f>200-2</f>
        <v>198</v>
      </c>
      <c r="ADJ537" s="186">
        <f t="shared" ref="ADJ537:ADK537" si="1602">200-2</f>
        <v>198</v>
      </c>
      <c r="ADK537" s="186">
        <f t="shared" si="1602"/>
        <v>198</v>
      </c>
      <c r="ADL537" s="25">
        <f t="shared" ref="ADL537:ADL549" si="1603">$F537*ADI537</f>
        <v>9170370</v>
      </c>
      <c r="ADM537" s="25">
        <f t="shared" ref="ADM537:ADM549" si="1604">$G537*ADJ537</f>
        <v>9542214</v>
      </c>
      <c r="ADN537" s="25">
        <f t="shared" ref="ADN537:ADN549" si="1605">$H537*ADK537</f>
        <v>9542214</v>
      </c>
      <c r="ADO537" s="25">
        <f t="shared" ref="ADO537:ADO549" si="1606">$I537*ADI537</f>
        <v>7937758.6200000001</v>
      </c>
      <c r="ADP537" s="25">
        <f t="shared" ref="ADP537:ADP549" si="1607">$J537*ADJ537</f>
        <v>8038144.6200000001</v>
      </c>
      <c r="ADQ537" s="25">
        <f t="shared" ref="ADQ537:ADQ549" si="1608">$K537*ADK537</f>
        <v>8038144.6200000001</v>
      </c>
      <c r="ADR537" s="25">
        <f t="shared" ref="ADR537:ADR549" si="1609">$F537*ADR$564</f>
        <v>46314.87</v>
      </c>
      <c r="ADS537" s="25">
        <f t="shared" ref="ADS537:ADS549" si="1610">$G537*ADS$564</f>
        <v>48471</v>
      </c>
      <c r="ADT537" s="25">
        <f t="shared" ref="ADT537:ADT549" si="1611">$H537*ADT$564</f>
        <v>48471</v>
      </c>
      <c r="ADU537" s="25">
        <f t="shared" ref="ADU537:ADU549" si="1612">$I537*ADU$564</f>
        <v>11992.75</v>
      </c>
      <c r="ADV537" s="25">
        <f t="shared" ref="ADV537:ADV549" si="1613">$J537*ADV$564</f>
        <v>12585.74</v>
      </c>
      <c r="ADW537" s="25">
        <f t="shared" ref="ADW537:ADW549" si="1614">$K537*ADW$564</f>
        <v>12585.74</v>
      </c>
      <c r="ADX537" s="25">
        <f t="shared" ref="ADX537:ADX549" si="1615">ADI537*ADR537</f>
        <v>9170344.2599999998</v>
      </c>
      <c r="ADY537" s="25">
        <f t="shared" si="962"/>
        <v>9597258</v>
      </c>
      <c r="ADZ537" s="25">
        <f t="shared" si="963"/>
        <v>9597258</v>
      </c>
      <c r="AEA537" s="25">
        <f t="shared" ref="AEA537:AEA549" si="1616">ADI537*ADU537</f>
        <v>2374564.5</v>
      </c>
      <c r="AEB537" s="25">
        <f t="shared" si="964"/>
        <v>2491976.52</v>
      </c>
      <c r="AEC537" s="25">
        <f t="shared" si="965"/>
        <v>2491976.52</v>
      </c>
      <c r="AED537" s="30">
        <v>91</v>
      </c>
      <c r="AEE537" s="30">
        <v>91</v>
      </c>
      <c r="AEF537" s="30">
        <v>91</v>
      </c>
      <c r="AEG537" s="25">
        <f t="shared" ref="AEG537:AEG549" si="1617">$F537*AED537</f>
        <v>4214665</v>
      </c>
      <c r="AEH537" s="25">
        <f t="shared" ref="AEH537:AEH549" si="1618">$G537*AEE537</f>
        <v>4385563</v>
      </c>
      <c r="AEI537" s="25">
        <f t="shared" ref="AEI537:AEI549" si="1619">$H537*AEF537</f>
        <v>4385563</v>
      </c>
      <c r="AEJ537" s="25">
        <f t="shared" ref="AEJ537:AEJ549" si="1620">$I537*AED537</f>
        <v>3648161.79</v>
      </c>
      <c r="AEK537" s="25">
        <f t="shared" ref="AEK537:AEK549" si="1621">$J537*AEE537</f>
        <v>3694298.79</v>
      </c>
      <c r="AEL537" s="25">
        <f t="shared" ref="AEL537:AEL549" si="1622">$K537*AEF537</f>
        <v>3694298.79</v>
      </c>
      <c r="AEM537" s="25">
        <f t="shared" ref="AEM537:AEM549" si="1623">$F537*AEM$564</f>
        <v>46315.14</v>
      </c>
      <c r="AEN537" s="25">
        <f t="shared" ref="AEN537:AEN549" si="1624">$G537*AEN$564</f>
        <v>48193.34</v>
      </c>
      <c r="AEO537" s="25">
        <f t="shared" ref="AEO537:AEO549" si="1625">$H537*AEO$564</f>
        <v>48193.34</v>
      </c>
      <c r="AEP537" s="25">
        <f t="shared" ref="AEP537:AEP549" si="1626">$I537*AEP$564</f>
        <v>17880.13</v>
      </c>
      <c r="AEQ537" s="25">
        <f t="shared" ref="AEQ537:AEQ549" si="1627">$J537*AEQ$564</f>
        <v>18653.98</v>
      </c>
      <c r="AER537" s="25">
        <f t="shared" ref="AER537:AER549" si="1628">$K537*AER$564</f>
        <v>18653.98</v>
      </c>
      <c r="AES537" s="25">
        <f t="shared" ref="AES537:AES549" si="1629">AED537*AEM537</f>
        <v>4214677.74</v>
      </c>
      <c r="AET537" s="25">
        <f t="shared" si="966"/>
        <v>4385593.9400000004</v>
      </c>
      <c r="AEU537" s="25">
        <f t="shared" si="967"/>
        <v>4385593.9400000004</v>
      </c>
      <c r="AEV537" s="25">
        <f t="shared" ref="AEV537:AEV549" si="1630">AED537*AEP537</f>
        <v>1627091.83</v>
      </c>
      <c r="AEW537" s="25">
        <f t="shared" si="968"/>
        <v>1697512.18</v>
      </c>
      <c r="AEX537" s="25">
        <f t="shared" si="969"/>
        <v>1697512.18</v>
      </c>
      <c r="AEY537" s="30">
        <v>127</v>
      </c>
      <c r="AEZ537" s="30">
        <v>127</v>
      </c>
      <c r="AFA537" s="30">
        <v>127</v>
      </c>
      <c r="AFB537" s="25">
        <f t="shared" ref="AFB537:AFB549" si="1631">$F537*AEY537</f>
        <v>5882005</v>
      </c>
      <c r="AFC537" s="25">
        <f t="shared" ref="AFC537:AFC549" si="1632">$G537*AEZ537</f>
        <v>6120511</v>
      </c>
      <c r="AFD537" s="25">
        <f t="shared" ref="AFD537:AFD549" si="1633">$H537*AFA537</f>
        <v>6120511</v>
      </c>
      <c r="AFE537" s="25">
        <f t="shared" ref="AFE537:AFE549" si="1634">$I537*AEY537</f>
        <v>5091390.63</v>
      </c>
      <c r="AFF537" s="25">
        <f t="shared" ref="AFF537:AFF549" si="1635">$J537*AEZ537</f>
        <v>5155779.63</v>
      </c>
      <c r="AFG537" s="25">
        <f t="shared" ref="AFG537:AFG549" si="1636">$K537*AFA537</f>
        <v>5155779.63</v>
      </c>
      <c r="AFH537" s="25">
        <f t="shared" ref="AFH537:AFH549" si="1637">$F537*AFH$564</f>
        <v>46314.89</v>
      </c>
      <c r="AFI537" s="25">
        <f t="shared" ref="AFI537:AFI549" si="1638">$G537*AFI$564</f>
        <v>48192.91</v>
      </c>
      <c r="AFJ537" s="25">
        <f t="shared" ref="AFJ537:AFJ549" si="1639">$H537*AFJ$564</f>
        <v>48192.91</v>
      </c>
      <c r="AFK537" s="25">
        <f t="shared" ref="AFK537:AFK549" si="1640">$I537*AFK$564</f>
        <v>17760.73</v>
      </c>
      <c r="AFL537" s="25">
        <f t="shared" ref="AFL537:AFL549" si="1641">$J537*AFL$564</f>
        <v>18635.169999999998</v>
      </c>
      <c r="AFM537" s="25">
        <f t="shared" ref="AFM537:AFM549" si="1642">$K537*AFM$564</f>
        <v>18635.169999999998</v>
      </c>
      <c r="AFN537" s="25">
        <f t="shared" ref="AFN537:AFN549" si="1643">AEY537*AFH537</f>
        <v>5881991.0300000003</v>
      </c>
      <c r="AFO537" s="25">
        <f t="shared" si="970"/>
        <v>6120499.5700000003</v>
      </c>
      <c r="AFP537" s="25">
        <f t="shared" si="971"/>
        <v>6120499.5700000003</v>
      </c>
      <c r="AFQ537" s="25">
        <f t="shared" ref="AFQ537:AFQ549" si="1644">AEY537*AFK537</f>
        <v>2255612.71</v>
      </c>
      <c r="AFR537" s="25">
        <f t="shared" si="972"/>
        <v>2366666.59</v>
      </c>
      <c r="AFS537" s="25">
        <f t="shared" si="973"/>
        <v>2366666.59</v>
      </c>
      <c r="AFT537" s="186">
        <f>200-1</f>
        <v>199</v>
      </c>
      <c r="AFU537" s="186">
        <f t="shared" ref="AFU537:AFV537" si="1645">200-1</f>
        <v>199</v>
      </c>
      <c r="AFV537" s="186">
        <f t="shared" si="1645"/>
        <v>199</v>
      </c>
      <c r="AFW537" s="25">
        <f t="shared" ref="AFW537:AFW549" si="1646">$F537*AFT537</f>
        <v>9216685</v>
      </c>
      <c r="AFX537" s="25">
        <f t="shared" ref="AFX537:AFX549" si="1647">$G537*AFU537</f>
        <v>9590407</v>
      </c>
      <c r="AFY537" s="25">
        <f t="shared" ref="AFY537:AFY549" si="1648">$H537*AFV537</f>
        <v>9590407</v>
      </c>
      <c r="AFZ537" s="25">
        <f t="shared" ref="AFZ537:AFZ549" si="1649">$I537*AFT537</f>
        <v>7977848.3099999996</v>
      </c>
      <c r="AGA537" s="25">
        <f t="shared" ref="AGA537:AGA549" si="1650">$J537*AFU537</f>
        <v>8078741.3099999996</v>
      </c>
      <c r="AGB537" s="25">
        <f t="shared" ref="AGB537:AGB549" si="1651">$K537*AFV537</f>
        <v>8078741.3099999996</v>
      </c>
      <c r="AGC537" s="25">
        <f t="shared" ref="AGC537:AGC549" si="1652">$F537*AGC$564</f>
        <v>46315.26</v>
      </c>
      <c r="AGD537" s="25">
        <f t="shared" ref="AGD537:AGD549" si="1653">$G537*AGD$564</f>
        <v>48398.77</v>
      </c>
      <c r="AGE537" s="25">
        <f t="shared" ref="AGE537:AGE549" si="1654">$H537*AGE$564</f>
        <v>48398.77</v>
      </c>
      <c r="AGF537" s="25">
        <f t="shared" ref="AGF537:AGF549" si="1655">$I537*AGF$564</f>
        <v>18697.28</v>
      </c>
      <c r="AGG537" s="25">
        <f t="shared" ref="AGG537:AGG549" si="1656">$J537*AGG$564</f>
        <v>19552.36</v>
      </c>
      <c r="AGH537" s="25">
        <f t="shared" ref="AGH537:AGH549" si="1657">$K537*AGH$564</f>
        <v>19552.36</v>
      </c>
      <c r="AGI537" s="25">
        <f t="shared" ref="AGI537:AGI549" si="1658">AFT537*AGC537</f>
        <v>9216736.7400000002</v>
      </c>
      <c r="AGJ537" s="25">
        <f t="shared" si="974"/>
        <v>9631355.2300000004</v>
      </c>
      <c r="AGK537" s="25">
        <f t="shared" si="975"/>
        <v>9631355.2300000004</v>
      </c>
      <c r="AGL537" s="25">
        <f t="shared" ref="AGL537:AGL549" si="1659">AFT537*AGF537</f>
        <v>3720758.72</v>
      </c>
      <c r="AGM537" s="25">
        <f t="shared" si="976"/>
        <v>3890919.64</v>
      </c>
      <c r="AGN537" s="25">
        <f t="shared" si="977"/>
        <v>3890919.64</v>
      </c>
      <c r="AGO537" s="30"/>
      <c r="AGP537" s="30"/>
      <c r="AGQ537" s="30"/>
      <c r="AGR537" s="25">
        <f t="shared" ref="AGR537:AGR549" si="1660">$F537*AGO537</f>
        <v>0</v>
      </c>
      <c r="AGS537" s="25">
        <f t="shared" ref="AGS537:AGS549" si="1661">$G537*AGP537</f>
        <v>0</v>
      </c>
      <c r="AGT537" s="25">
        <f t="shared" ref="AGT537:AGT549" si="1662">$H537*AGQ537</f>
        <v>0</v>
      </c>
      <c r="AGU537" s="25">
        <f t="shared" ref="AGU537:AGU549" si="1663">$I537*AGO537</f>
        <v>0</v>
      </c>
      <c r="AGV537" s="25">
        <f t="shared" ref="AGV537:AGV549" si="1664">$J537*AGP537</f>
        <v>0</v>
      </c>
      <c r="AGW537" s="25">
        <f t="shared" ref="AGW537:AGW549" si="1665">$K537*AGQ537</f>
        <v>0</v>
      </c>
      <c r="AGX537" s="25">
        <f t="shared" ref="AGX537:AGX549" si="1666">$F537*AGX$564</f>
        <v>46314.52</v>
      </c>
      <c r="AGY537" s="25">
        <f t="shared" ref="AGY537:AGY549" si="1667">$G537*AGY$564</f>
        <v>48970.97</v>
      </c>
      <c r="AGZ537" s="25">
        <f t="shared" ref="AGZ537:AGZ549" si="1668">$H537*AGZ$564</f>
        <v>48970.97</v>
      </c>
      <c r="AHA537" s="25">
        <f t="shared" ref="AHA537:AHA549" si="1669">$I537*AHA$564</f>
        <v>30677.17</v>
      </c>
      <c r="AHB537" s="25">
        <f t="shared" ref="AHB537:AHB549" si="1670">$J537*AHB$564</f>
        <v>32147</v>
      </c>
      <c r="AHC537" s="25">
        <f t="shared" ref="AHC537:AHC549" si="1671">$K537*AHC$564</f>
        <v>32147</v>
      </c>
      <c r="AHD537" s="25">
        <f t="shared" ref="AHD537:AHD549" si="1672">AGO537*AGX537</f>
        <v>0</v>
      </c>
      <c r="AHE537" s="25">
        <f t="shared" si="978"/>
        <v>0</v>
      </c>
      <c r="AHF537" s="25">
        <f t="shared" si="979"/>
        <v>0</v>
      </c>
      <c r="AHG537" s="25">
        <f t="shared" ref="AHG537:AHG549" si="1673">AGO537*AHA537</f>
        <v>0</v>
      </c>
      <c r="AHH537" s="25">
        <f t="shared" si="980"/>
        <v>0</v>
      </c>
      <c r="AHI537" s="25">
        <f t="shared" si="981"/>
        <v>0</v>
      </c>
      <c r="AHJ537" s="186">
        <f>112-4</f>
        <v>108</v>
      </c>
      <c r="AHK537" s="186">
        <f t="shared" ref="AHK537:AHL537" si="1674">112-4</f>
        <v>108</v>
      </c>
      <c r="AHL537" s="186">
        <f t="shared" si="1674"/>
        <v>108</v>
      </c>
      <c r="AHM537" s="25">
        <f t="shared" ref="AHM537:AHM549" si="1675">$F537*AHJ537</f>
        <v>5002020</v>
      </c>
      <c r="AHN537" s="25">
        <f t="shared" ref="AHN537:AHN549" si="1676">$G537*AHK537</f>
        <v>5204844</v>
      </c>
      <c r="AHO537" s="25">
        <f t="shared" ref="AHO537:AHO549" si="1677">$H537*AHL537</f>
        <v>5204844</v>
      </c>
      <c r="AHP537" s="25">
        <f t="shared" ref="AHP537:AHP549" si="1678">$I537*AHJ537</f>
        <v>4329686.5199999996</v>
      </c>
      <c r="AHQ537" s="25">
        <f t="shared" ref="AHQ537:AHQ549" si="1679">$J537*AHK537</f>
        <v>4384442.5199999996</v>
      </c>
      <c r="AHR537" s="25">
        <f t="shared" ref="AHR537:AHR549" si="1680">$K537*AHL537</f>
        <v>4384442.5199999996</v>
      </c>
      <c r="AHS537" s="25">
        <f t="shared" ref="AHS537:AHS549" si="1681">$F537*AHS$564</f>
        <v>46314.67</v>
      </c>
      <c r="AHT537" s="25">
        <f t="shared" ref="AHT537:AHT549" si="1682">$G537*AHT$564</f>
        <v>49354.59</v>
      </c>
      <c r="AHU537" s="25">
        <f t="shared" ref="AHU537:AHU549" si="1683">$H537*AHU$564</f>
        <v>49354.59</v>
      </c>
      <c r="AHV537" s="25">
        <f t="shared" ref="AHV537:AHV549" si="1684">$I537*AHV$564</f>
        <v>17201.5</v>
      </c>
      <c r="AHW537" s="25">
        <f t="shared" ref="AHW537:AHW549" si="1685">$J537*AHW$564</f>
        <v>17996.27</v>
      </c>
      <c r="AHX537" s="25">
        <f t="shared" ref="AHX537:AHX549" si="1686">$K537*AHX$564</f>
        <v>17996.27</v>
      </c>
      <c r="AHY537" s="25">
        <f t="shared" ref="AHY537:AHY549" si="1687">AHJ537*AHS537</f>
        <v>5001984.3600000003</v>
      </c>
      <c r="AHZ537" s="25">
        <f t="shared" si="982"/>
        <v>5330295.72</v>
      </c>
      <c r="AIA537" s="25">
        <f t="shared" si="983"/>
        <v>5330295.72</v>
      </c>
      <c r="AIB537" s="25">
        <f t="shared" ref="AIB537:AIB549" si="1688">AHJ537*AHV537</f>
        <v>1857762</v>
      </c>
      <c r="AIC537" s="25">
        <f t="shared" si="984"/>
        <v>1943597.16</v>
      </c>
      <c r="AID537" s="25">
        <f t="shared" si="985"/>
        <v>1943597.16</v>
      </c>
      <c r="AIE537" s="186">
        <f>126-1</f>
        <v>125</v>
      </c>
      <c r="AIF537" s="186">
        <f t="shared" ref="AIF537:AIG537" si="1689">126-1</f>
        <v>125</v>
      </c>
      <c r="AIG537" s="186">
        <f t="shared" si="1689"/>
        <v>125</v>
      </c>
      <c r="AIH537" s="25">
        <f t="shared" ref="AIH537:AIH549" si="1690">$F537*AIE537</f>
        <v>5789375</v>
      </c>
      <c r="AII537" s="25">
        <f t="shared" ref="AII537:AII549" si="1691">$G537*AIF537</f>
        <v>6024125</v>
      </c>
      <c r="AIJ537" s="25">
        <f t="shared" ref="AIJ537:AIJ549" si="1692">$H537*AIG537</f>
        <v>6024125</v>
      </c>
      <c r="AIK537" s="25">
        <f t="shared" ref="AIK537:AIK549" si="1693">$I537*AIE537</f>
        <v>5011211.25</v>
      </c>
      <c r="AIL537" s="25">
        <f t="shared" ref="AIL537:AIL549" si="1694">$J537*AIF537</f>
        <v>5074586.25</v>
      </c>
      <c r="AIM537" s="25">
        <f t="shared" ref="AIM537:AIM549" si="1695">$K537*AIG537</f>
        <v>5074586.25</v>
      </c>
      <c r="AIN537" s="25">
        <f t="shared" ref="AIN537:AIN549" si="1696">$F537*AIN$564</f>
        <v>46315.040000000001</v>
      </c>
      <c r="AIO537" s="25">
        <f t="shared" ref="AIO537:AIO549" si="1697">$G537*AIO$564</f>
        <v>48502.45</v>
      </c>
      <c r="AIP537" s="25">
        <f t="shared" ref="AIP537:AIP549" si="1698">$H537*AIP$564</f>
        <v>48502.45</v>
      </c>
      <c r="AIQ537" s="25">
        <f t="shared" ref="AIQ537:AIQ549" si="1699">$I537*AIQ$564</f>
        <v>18660.54</v>
      </c>
      <c r="AIR537" s="25">
        <f t="shared" ref="AIR537:AIR549" si="1700">$J537*AIR$564</f>
        <v>19540</v>
      </c>
      <c r="AIS537" s="25">
        <f t="shared" ref="AIS537:AIS549" si="1701">$K537*AIS$564</f>
        <v>19540</v>
      </c>
      <c r="AIT537" s="25">
        <f t="shared" ref="AIT537:AIT549" si="1702">AIE537*AIN537</f>
        <v>5789380</v>
      </c>
      <c r="AIU537" s="25">
        <f t="shared" si="986"/>
        <v>6062806.25</v>
      </c>
      <c r="AIV537" s="25">
        <f t="shared" si="987"/>
        <v>6062806.25</v>
      </c>
      <c r="AIW537" s="25">
        <f t="shared" ref="AIW537:AIW549" si="1703">AIE537*AIQ537</f>
        <v>2332567.5</v>
      </c>
      <c r="AIX537" s="25">
        <f t="shared" si="988"/>
        <v>2442500</v>
      </c>
      <c r="AIY537" s="25">
        <f t="shared" si="989"/>
        <v>2442500</v>
      </c>
      <c r="AIZ537" s="186">
        <f>185-1</f>
        <v>184</v>
      </c>
      <c r="AJA537" s="186">
        <f t="shared" ref="AJA537:AJB537" si="1704">185-1</f>
        <v>184</v>
      </c>
      <c r="AJB537" s="186">
        <f t="shared" si="1704"/>
        <v>184</v>
      </c>
      <c r="AJC537" s="25">
        <f t="shared" ref="AJC537:AJC549" si="1705">$F537*AIZ537</f>
        <v>8521960</v>
      </c>
      <c r="AJD537" s="25">
        <f t="shared" ref="AJD537:AJD549" si="1706">$G537*AJA537</f>
        <v>8867512</v>
      </c>
      <c r="AJE537" s="25">
        <f t="shared" ref="AJE537:AJE549" si="1707">$H537*AJB537</f>
        <v>8867512</v>
      </c>
      <c r="AJF537" s="25">
        <f t="shared" ref="AJF537:AJF549" si="1708">$I537*AIZ537</f>
        <v>7376502.96</v>
      </c>
      <c r="AJG537" s="25">
        <f t="shared" ref="AJG537:AJG549" si="1709">$J537*AJA537</f>
        <v>7469790.96</v>
      </c>
      <c r="AJH537" s="25">
        <f t="shared" ref="AJH537:AJH549" si="1710">$K537*AJB537</f>
        <v>7469790.96</v>
      </c>
      <c r="AJI537" s="25">
        <f t="shared" ref="AJI537:AJI549" si="1711">$F537*AJI$564</f>
        <v>46315.35</v>
      </c>
      <c r="AJJ537" s="25">
        <f t="shared" ref="AJJ537:AJJ549" si="1712">$G537*AJJ$564</f>
        <v>48403.18</v>
      </c>
      <c r="AJK537" s="25">
        <f t="shared" ref="AJK537:AJK549" si="1713">$H537*AJK$564</f>
        <v>48403.18</v>
      </c>
      <c r="AJL537" s="25">
        <f t="shared" ref="AJL537:AJL549" si="1714">$I537*AJL$564</f>
        <v>18276.13</v>
      </c>
      <c r="AJM537" s="25">
        <f t="shared" ref="AJM537:AJM549" si="1715">$J537*AJM$564</f>
        <v>19107.919999999998</v>
      </c>
      <c r="AJN537" s="25">
        <f t="shared" ref="AJN537:AJN549" si="1716">$K537*AJN$564</f>
        <v>19107.919999999998</v>
      </c>
      <c r="AJO537" s="25">
        <f t="shared" ref="AJO537:AJO549" si="1717">AIZ537*AJI537</f>
        <v>8522024.4000000004</v>
      </c>
      <c r="AJP537" s="25">
        <f t="shared" si="990"/>
        <v>8906185.1199999992</v>
      </c>
      <c r="AJQ537" s="25">
        <f t="shared" si="991"/>
        <v>8906185.1199999992</v>
      </c>
      <c r="AJR537" s="25">
        <f t="shared" ref="AJR537:AJR549" si="1718">AIZ537*AJL537</f>
        <v>3362807.92</v>
      </c>
      <c r="AJS537" s="25">
        <f t="shared" si="992"/>
        <v>3515857.28</v>
      </c>
      <c r="AJT537" s="25">
        <f t="shared" si="993"/>
        <v>3515857.28</v>
      </c>
      <c r="AJU537" s="30">
        <v>140</v>
      </c>
      <c r="AJV537" s="30">
        <v>140</v>
      </c>
      <c r="AJW537" s="30">
        <v>140</v>
      </c>
      <c r="AJX537" s="25">
        <f t="shared" ref="AJX537:AJX549" si="1719">$F537*AJU537</f>
        <v>6484100</v>
      </c>
      <c r="AJY537" s="25">
        <f t="shared" ref="AJY537:AJY549" si="1720">$G537*AJV537</f>
        <v>6747020</v>
      </c>
      <c r="AJZ537" s="25">
        <f t="shared" ref="AJZ537:AJZ549" si="1721">$H537*AJW537</f>
        <v>6747020</v>
      </c>
      <c r="AKA537" s="25">
        <f t="shared" ref="AKA537:AKA549" si="1722">$I537*AJU537</f>
        <v>5612556.5999999996</v>
      </c>
      <c r="AKB537" s="25">
        <f t="shared" ref="AKB537:AKB549" si="1723">$J537*AJV537</f>
        <v>5683536.5999999996</v>
      </c>
      <c r="AKC537" s="25">
        <f t="shared" ref="AKC537:AKC549" si="1724">$K537*AJW537</f>
        <v>5683536.5999999996</v>
      </c>
      <c r="AKD537" s="25">
        <f t="shared" ref="AKD537:AKD549" si="1725">$F537*AKD$564</f>
        <v>46315.3</v>
      </c>
      <c r="AKE537" s="25">
        <f t="shared" ref="AKE537:AKE549" si="1726">$G537*AKE$564</f>
        <v>48193.18</v>
      </c>
      <c r="AKF537" s="25">
        <f t="shared" ref="AKF537:AKF549" si="1727">$H537*AKF$564</f>
        <v>48193.18</v>
      </c>
      <c r="AKG537" s="25">
        <f t="shared" ref="AKG537:AKG549" si="1728">$I537*AKG$564</f>
        <v>17334.12</v>
      </c>
      <c r="AKH537" s="25">
        <f t="shared" ref="AKH537:AKH549" si="1729">$J537*AKH$564</f>
        <v>18144.740000000002</v>
      </c>
      <c r="AKI537" s="25">
        <f t="shared" ref="AKI537:AKI549" si="1730">$K537*AKI$564</f>
        <v>18144.740000000002</v>
      </c>
      <c r="AKJ537" s="25">
        <f t="shared" ref="AKJ537:AKJ549" si="1731">AJU537*AKD537</f>
        <v>6484142</v>
      </c>
      <c r="AKK537" s="25">
        <f t="shared" si="994"/>
        <v>6747045.2000000002</v>
      </c>
      <c r="AKL537" s="25">
        <f t="shared" si="995"/>
        <v>6747045.2000000002</v>
      </c>
      <c r="AKM537" s="25">
        <f t="shared" ref="AKM537:AKM549" si="1732">AJU537*AKG537</f>
        <v>2426776.7999999998</v>
      </c>
      <c r="AKN537" s="25">
        <f t="shared" si="996"/>
        <v>2540263.6</v>
      </c>
      <c r="AKO537" s="25">
        <f t="shared" si="997"/>
        <v>2540263.6</v>
      </c>
      <c r="AKP537" s="186">
        <f>120-8</f>
        <v>112</v>
      </c>
      <c r="AKQ537" s="186">
        <f t="shared" ref="AKQ537:AKR537" si="1733">120-8</f>
        <v>112</v>
      </c>
      <c r="AKR537" s="186">
        <f t="shared" si="1733"/>
        <v>112</v>
      </c>
      <c r="AKS537" s="25">
        <f t="shared" ref="AKS537:AKS549" si="1734">$F537*AKP537</f>
        <v>5187280</v>
      </c>
      <c r="AKT537" s="25">
        <f t="shared" ref="AKT537:AKT549" si="1735">$G537*AKQ537</f>
        <v>5397616</v>
      </c>
      <c r="AKU537" s="25">
        <f t="shared" ref="AKU537:AKU549" si="1736">$H537*AKR537</f>
        <v>5397616</v>
      </c>
      <c r="AKV537" s="25">
        <f t="shared" ref="AKV537:AKV549" si="1737">$I537*AKP537</f>
        <v>4490045.28</v>
      </c>
      <c r="AKW537" s="25">
        <f t="shared" ref="AKW537:AKW549" si="1738">$J537*AKQ537</f>
        <v>4546829.28</v>
      </c>
      <c r="AKX537" s="25">
        <f t="shared" ref="AKX537:AKX549" si="1739">$K537*AKR537</f>
        <v>4546829.28</v>
      </c>
      <c r="AKY537" s="25">
        <f t="shared" ref="AKY537:AKY549" si="1740">$F537*AKY$564</f>
        <v>46315.14</v>
      </c>
      <c r="AKZ537" s="25">
        <f t="shared" ref="AKZ537:AKZ549" si="1741">$G537*AKZ$564</f>
        <v>50504.26</v>
      </c>
      <c r="ALA537" s="25">
        <f t="shared" ref="ALA537:ALA549" si="1742">$H537*ALA$564</f>
        <v>50504.26</v>
      </c>
      <c r="ALB537" s="25">
        <f t="shared" ref="ALB537:ALB549" si="1743">$I537*ALB$564</f>
        <v>18405.18</v>
      </c>
      <c r="ALC537" s="25">
        <f t="shared" ref="ALC537:ALC549" si="1744">$J537*ALC$564</f>
        <v>19248.490000000002</v>
      </c>
      <c r="ALD537" s="25">
        <f t="shared" ref="ALD537:ALD549" si="1745">$K537*ALD$564</f>
        <v>19248.490000000002</v>
      </c>
      <c r="ALE537" s="25">
        <f t="shared" ref="ALE537:ALE549" si="1746">AKP537*AKY537</f>
        <v>5187295.68</v>
      </c>
      <c r="ALF537" s="25">
        <f t="shared" si="998"/>
        <v>5656477.1200000001</v>
      </c>
      <c r="ALG537" s="25">
        <f t="shared" si="999"/>
        <v>5656477.1200000001</v>
      </c>
      <c r="ALH537" s="25">
        <f t="shared" ref="ALH537:ALH549" si="1747">AKP537*ALB537</f>
        <v>2061380.16</v>
      </c>
      <c r="ALI537" s="25">
        <f t="shared" si="1000"/>
        <v>2155830.88</v>
      </c>
      <c r="ALJ537" s="25">
        <f t="shared" si="1001"/>
        <v>2155830.88</v>
      </c>
      <c r="ALK537" s="186">
        <f>123-2</f>
        <v>121</v>
      </c>
      <c r="ALL537" s="186">
        <f t="shared" ref="ALL537:ALM537" si="1748">123-2</f>
        <v>121</v>
      </c>
      <c r="ALM537" s="186">
        <f t="shared" si="1748"/>
        <v>121</v>
      </c>
      <c r="ALN537" s="25">
        <f t="shared" ref="ALN537:ALN549" si="1749">$F537*ALK537</f>
        <v>5604115</v>
      </c>
      <c r="ALO537" s="25">
        <f t="shared" ref="ALO537:ALO549" si="1750">$G537*ALL537</f>
        <v>5831353</v>
      </c>
      <c r="ALP537" s="25">
        <f t="shared" ref="ALP537:ALP549" si="1751">$H537*ALM537</f>
        <v>5831353</v>
      </c>
      <c r="ALQ537" s="25">
        <f t="shared" ref="ALQ537:ALQ549" si="1752">$I537*ALK537</f>
        <v>4850852.49</v>
      </c>
      <c r="ALR537" s="25">
        <f t="shared" ref="ALR537:ALR549" si="1753">$J537*ALL537</f>
        <v>4912199.49</v>
      </c>
      <c r="ALS537" s="25">
        <f t="shared" ref="ALS537:ALS549" si="1754">$K537*ALM537</f>
        <v>4912199.49</v>
      </c>
      <c r="ALT537" s="25">
        <f t="shared" ref="ALT537:ALT549" si="1755">$F537*ALT$564</f>
        <v>46314.78</v>
      </c>
      <c r="ALU537" s="25">
        <f t="shared" ref="ALU537:ALU549" si="1756">$G537*ALU$564</f>
        <v>48828.18</v>
      </c>
      <c r="ALV537" s="25">
        <f t="shared" ref="ALV537:ALV549" si="1757">$H537*ALV$564</f>
        <v>48828.18</v>
      </c>
      <c r="ALW537" s="25">
        <f t="shared" ref="ALW537:ALW549" si="1758">$I537*ALW$564</f>
        <v>20713.830000000002</v>
      </c>
      <c r="ALX537" s="25">
        <f t="shared" ref="ALX537:ALX549" si="1759">$J537*ALX$564</f>
        <v>21636.34</v>
      </c>
      <c r="ALY537" s="25">
        <f t="shared" ref="ALY537:ALY549" si="1760">$K537*ALY$564</f>
        <v>21636.34</v>
      </c>
      <c r="ALZ537" s="25">
        <f t="shared" ref="ALZ537:ALZ549" si="1761">ALK537*ALT537</f>
        <v>5604088.3799999999</v>
      </c>
      <c r="AMA537" s="25">
        <f t="shared" si="1002"/>
        <v>5908209.7800000003</v>
      </c>
      <c r="AMB537" s="25">
        <f t="shared" si="1003"/>
        <v>5908209.7800000003</v>
      </c>
      <c r="AMC537" s="25">
        <f t="shared" ref="AMC537:AMC549" si="1762">ALK537*ALW537</f>
        <v>2506373.4300000002</v>
      </c>
      <c r="AMD537" s="25">
        <f t="shared" si="1004"/>
        <v>2617997.14</v>
      </c>
      <c r="AME537" s="25">
        <f t="shared" si="1005"/>
        <v>2617997.14</v>
      </c>
      <c r="AMF537" s="30">
        <v>262</v>
      </c>
      <c r="AMG537" s="30">
        <v>262</v>
      </c>
      <c r="AMH537" s="30">
        <v>262</v>
      </c>
      <c r="AMI537" s="25">
        <f t="shared" ref="AMI537:AMI549" si="1763">$F537*AMF537</f>
        <v>12134530</v>
      </c>
      <c r="AMJ537" s="25">
        <f t="shared" ref="AMJ537:AMJ549" si="1764">$G537*AMG537</f>
        <v>12626566</v>
      </c>
      <c r="AMK537" s="25">
        <f t="shared" ref="AMK537:AMK549" si="1765">$H537*AMH537</f>
        <v>12626566</v>
      </c>
      <c r="AML537" s="25">
        <f t="shared" ref="AML537:AML549" si="1766">$I537*AMF537</f>
        <v>10503498.779999999</v>
      </c>
      <c r="AMM537" s="25">
        <f t="shared" ref="AMM537:AMM549" si="1767">$J537*AMG537</f>
        <v>10636332.779999999</v>
      </c>
      <c r="AMN537" s="25">
        <f t="shared" ref="AMN537:AMN549" si="1768">$K537*AMH537</f>
        <v>10636332.779999999</v>
      </c>
      <c r="AMO537" s="25">
        <f t="shared" ref="AMO537:AMO549" si="1769">$F537*AMO$564</f>
        <v>46314.98</v>
      </c>
      <c r="AMP537" s="25">
        <f t="shared" ref="AMP537:AMP549" si="1770">$G537*AMP$564</f>
        <v>48192.94</v>
      </c>
      <c r="AMQ537" s="25">
        <f t="shared" ref="AMQ537:AMQ549" si="1771">$H537*AMQ$564</f>
        <v>48192.94</v>
      </c>
      <c r="AMR537" s="25">
        <f t="shared" ref="AMR537:AMR549" si="1772">$I537*AMR$564</f>
        <v>17353.27</v>
      </c>
      <c r="AMS537" s="25">
        <f t="shared" ref="AMS537:AMS549" si="1773">$J537*AMS$564</f>
        <v>18115.990000000002</v>
      </c>
      <c r="AMT537" s="25">
        <f t="shared" ref="AMT537:AMT549" si="1774">$K537*AMT$564</f>
        <v>18115.990000000002</v>
      </c>
      <c r="AMU537" s="25">
        <f t="shared" ref="AMU537:AMU549" si="1775">AMF537*AMO537</f>
        <v>12134524.76</v>
      </c>
      <c r="AMV537" s="25">
        <f t="shared" si="1006"/>
        <v>12626550.279999999</v>
      </c>
      <c r="AMW537" s="25">
        <f t="shared" si="1007"/>
        <v>12626550.279999999</v>
      </c>
      <c r="AMX537" s="25">
        <f t="shared" ref="AMX537:AMX549" si="1776">AMF537*AMR537</f>
        <v>4546556.74</v>
      </c>
      <c r="AMY537" s="25">
        <f t="shared" si="1008"/>
        <v>4746389.38</v>
      </c>
      <c r="AMZ537" s="25">
        <f t="shared" si="1009"/>
        <v>4746389.38</v>
      </c>
      <c r="ANA537" s="30"/>
      <c r="ANB537" s="30"/>
      <c r="ANC537" s="30"/>
      <c r="AND537" s="25">
        <f t="shared" ref="AND537:AND549" si="1777">$F537*ANA537</f>
        <v>0</v>
      </c>
      <c r="ANE537" s="25">
        <f t="shared" ref="ANE537:ANE549" si="1778">$G537*ANB537</f>
        <v>0</v>
      </c>
      <c r="ANF537" s="25">
        <f t="shared" ref="ANF537:ANF549" si="1779">$H537*ANC537</f>
        <v>0</v>
      </c>
      <c r="ANG537" s="25">
        <f t="shared" ref="ANG537:ANG549" si="1780">$I537*ANA537</f>
        <v>0</v>
      </c>
      <c r="ANH537" s="25">
        <f t="shared" ref="ANH537:ANH549" si="1781">$J537*ANB537</f>
        <v>0</v>
      </c>
      <c r="ANI537" s="25">
        <f t="shared" ref="ANI537:ANI549" si="1782">$K537*ANC537</f>
        <v>0</v>
      </c>
      <c r="ANJ537" s="25">
        <f t="shared" ref="ANJ537:ANJ549" si="1783">$F537*ANJ$564</f>
        <v>0</v>
      </c>
      <c r="ANK537" s="25">
        <f t="shared" ref="ANK537:ANK549" si="1784">$G537*ANK$564</f>
        <v>0</v>
      </c>
      <c r="ANL537" s="25">
        <f t="shared" ref="ANL537:ANL549" si="1785">$H537*ANL$564</f>
        <v>0</v>
      </c>
      <c r="ANM537" s="25">
        <f t="shared" ref="ANM537:ANM549" si="1786">$I537*ANM$564</f>
        <v>0</v>
      </c>
      <c r="ANN537" s="25">
        <f t="shared" ref="ANN537:ANN549" si="1787">$J537*ANN$564</f>
        <v>0</v>
      </c>
      <c r="ANO537" s="25">
        <f t="shared" ref="ANO537:ANO549" si="1788">$K537*ANO$564</f>
        <v>0</v>
      </c>
      <c r="ANP537" s="25">
        <f t="shared" ref="ANP537:ANP549" si="1789">ANA537*ANJ537</f>
        <v>0</v>
      </c>
      <c r="ANQ537" s="25">
        <f t="shared" si="1010"/>
        <v>0</v>
      </c>
      <c r="ANR537" s="25">
        <f t="shared" si="1011"/>
        <v>0</v>
      </c>
      <c r="ANS537" s="25">
        <f t="shared" ref="ANS537:ANS549" si="1790">ANA537*ANM537</f>
        <v>0</v>
      </c>
      <c r="ANT537" s="25">
        <f t="shared" si="1012"/>
        <v>0</v>
      </c>
      <c r="ANU537" s="25">
        <f t="shared" si="1013"/>
        <v>0</v>
      </c>
      <c r="ANV537" s="186">
        <f>237-2</f>
        <v>235</v>
      </c>
      <c r="ANW537" s="186">
        <f t="shared" ref="ANW537:ANX537" si="1791">237-2</f>
        <v>235</v>
      </c>
      <c r="ANX537" s="186">
        <f t="shared" si="1791"/>
        <v>235</v>
      </c>
      <c r="ANY537" s="25">
        <f t="shared" ref="ANY537:ANY549" si="1792">$F537*ANV537</f>
        <v>10884025</v>
      </c>
      <c r="ANZ537" s="25">
        <f t="shared" ref="ANZ537:ANZ549" si="1793">$G537*ANW537</f>
        <v>11325355</v>
      </c>
      <c r="AOA537" s="25">
        <f t="shared" ref="AOA537:AOA549" si="1794">$H537*ANX537</f>
        <v>11325355</v>
      </c>
      <c r="AOB537" s="25">
        <f t="shared" ref="AOB537:AOB549" si="1795">$I537*ANV537</f>
        <v>9421077.1500000004</v>
      </c>
      <c r="AOC537" s="25">
        <f t="shared" ref="AOC537:AOC549" si="1796">$J537*ANW537</f>
        <v>9540222.1500000004</v>
      </c>
      <c r="AOD537" s="25">
        <f t="shared" ref="AOD537:AOD549" si="1797">$K537*ANX537</f>
        <v>9540222.1500000004</v>
      </c>
      <c r="AOE537" s="25">
        <f t="shared" ref="AOE537:AOE549" si="1798">$F537*AOE$564</f>
        <v>46315.41</v>
      </c>
      <c r="AOF537" s="25">
        <f t="shared" ref="AOF537:AOF549" si="1799">$G537*AOF$564</f>
        <v>48467.14</v>
      </c>
      <c r="AOG537" s="25">
        <f t="shared" ref="AOG537:AOG549" si="1800">$H537*AOG$564</f>
        <v>48467.14</v>
      </c>
      <c r="AOH537" s="25">
        <f t="shared" ref="AOH537:AOH549" si="1801">$I537*AOH$564</f>
        <v>17629.27</v>
      </c>
      <c r="AOI537" s="25">
        <f t="shared" ref="AOI537:AOI549" si="1802">$J537*AOI$564</f>
        <v>18408.03</v>
      </c>
      <c r="AOJ537" s="25">
        <f t="shared" ref="AOJ537:AOJ549" si="1803">$K537*AOJ$564</f>
        <v>18408.03</v>
      </c>
      <c r="AOK537" s="25">
        <f t="shared" ref="AOK537:AOK549" si="1804">ANV537*AOE537</f>
        <v>10884121.35</v>
      </c>
      <c r="AOL537" s="25">
        <f t="shared" si="1014"/>
        <v>11389777.9</v>
      </c>
      <c r="AOM537" s="25">
        <f t="shared" si="1015"/>
        <v>11389777.9</v>
      </c>
      <c r="AON537" s="25">
        <f t="shared" ref="AON537:AON549" si="1805">ANV537*AOH537</f>
        <v>4142878.45</v>
      </c>
      <c r="AOO537" s="25">
        <f t="shared" si="1016"/>
        <v>4325887.05</v>
      </c>
      <c r="AOP537" s="25">
        <f t="shared" si="1017"/>
        <v>4325887.05</v>
      </c>
      <c r="AOQ537" s="186">
        <f>216-6</f>
        <v>210</v>
      </c>
      <c r="AOR537" s="186">
        <f t="shared" ref="AOR537:AOS537" si="1806">216-6</f>
        <v>210</v>
      </c>
      <c r="AOS537" s="186">
        <f t="shared" si="1806"/>
        <v>210</v>
      </c>
      <c r="AOT537" s="25">
        <f t="shared" ref="AOT537:AOT549" si="1807">$F537*AOQ537</f>
        <v>9726150</v>
      </c>
      <c r="AOU537" s="25">
        <f t="shared" ref="AOU537:AOU549" si="1808">$G537*AOR537</f>
        <v>10120530</v>
      </c>
      <c r="AOV537" s="25">
        <f t="shared" ref="AOV537:AOV549" si="1809">$H537*AOS537</f>
        <v>10120530</v>
      </c>
      <c r="AOW537" s="25">
        <f t="shared" ref="AOW537:AOW549" si="1810">$I537*AOQ537</f>
        <v>8418834.9000000004</v>
      </c>
      <c r="AOX537" s="25">
        <f t="shared" ref="AOX537:AOX549" si="1811">$J537*AOR537</f>
        <v>8525304.9000000004</v>
      </c>
      <c r="AOY537" s="25">
        <f t="shared" ref="AOY537:AOY549" si="1812">$K537*AOS537</f>
        <v>8525304.9000000004</v>
      </c>
      <c r="AOZ537" s="25">
        <f t="shared" ref="AOZ537:AOZ549" si="1813">$F537*AOZ$564</f>
        <v>46314.44</v>
      </c>
      <c r="APA537" s="25">
        <f t="shared" ref="APA537:APA549" si="1814">$G537*APA$564</f>
        <v>49113.99</v>
      </c>
      <c r="APB537" s="25">
        <f t="shared" ref="APB537:APB549" si="1815">$H537*APB$564</f>
        <v>49113.99</v>
      </c>
      <c r="APC537" s="25">
        <f t="shared" ref="APC537:APC549" si="1816">$I537*APC$564</f>
        <v>20961.650000000001</v>
      </c>
      <c r="APD537" s="25">
        <f t="shared" ref="APD537:APD549" si="1817">$J537*APD$564</f>
        <v>21889.439999999999</v>
      </c>
      <c r="APE537" s="25">
        <f t="shared" ref="APE537:APE549" si="1818">$K537*APE$564</f>
        <v>21889.439999999999</v>
      </c>
      <c r="APF537" s="25">
        <f t="shared" ref="APF537:APF549" si="1819">AOQ537*AOZ537</f>
        <v>9726032.4000000004</v>
      </c>
      <c r="APG537" s="25">
        <f t="shared" si="1018"/>
        <v>10313937.9</v>
      </c>
      <c r="APH537" s="25">
        <f t="shared" si="1019"/>
        <v>10313937.9</v>
      </c>
      <c r="API537" s="25">
        <f t="shared" ref="API537:API549" si="1820">AOQ537*APC537</f>
        <v>4401946.5</v>
      </c>
      <c r="APJ537" s="25">
        <f t="shared" si="1020"/>
        <v>4596782.4000000004</v>
      </c>
      <c r="APK537" s="25">
        <f t="shared" si="1021"/>
        <v>4596782.4000000004</v>
      </c>
      <c r="APL537" s="30">
        <v>156</v>
      </c>
      <c r="APM537" s="30">
        <v>156</v>
      </c>
      <c r="APN537" s="30">
        <v>156</v>
      </c>
      <c r="APO537" s="25">
        <f t="shared" ref="APO537:APO549" si="1821">$F537*APL537</f>
        <v>7225140</v>
      </c>
      <c r="APP537" s="25">
        <f t="shared" ref="APP537:APP549" si="1822">$G537*APM537</f>
        <v>7518108</v>
      </c>
      <c r="APQ537" s="25">
        <f t="shared" ref="APQ537:APQ549" si="1823">$H537*APN537</f>
        <v>7518108</v>
      </c>
      <c r="APR537" s="25">
        <f t="shared" ref="APR537:APR549" si="1824">$I537*APL537</f>
        <v>6253991.6399999997</v>
      </c>
      <c r="APS537" s="25">
        <f t="shared" ref="APS537:APS549" si="1825">$J537*APM537</f>
        <v>6333083.6399999997</v>
      </c>
      <c r="APT537" s="25">
        <f t="shared" ref="APT537:APT549" si="1826">$K537*APN537</f>
        <v>6333083.6399999997</v>
      </c>
      <c r="APU537" s="25">
        <f t="shared" ref="APU537:APU549" si="1827">$F537*APU$564</f>
        <v>46314.52</v>
      </c>
      <c r="APV537" s="25">
        <f t="shared" ref="APV537:APV549" si="1828">$G537*APV$564</f>
        <v>48192.92</v>
      </c>
      <c r="APW537" s="25">
        <f t="shared" ref="APW537:APW549" si="1829">$H537*APW$564</f>
        <v>48192.92</v>
      </c>
      <c r="APX537" s="25">
        <f t="shared" ref="APX537:APX549" si="1830">$I537*APX$564</f>
        <v>17461.96</v>
      </c>
      <c r="APY537" s="25">
        <f t="shared" ref="APY537:APY549" si="1831">$J537*APY$564</f>
        <v>18260.46</v>
      </c>
      <c r="APZ537" s="25">
        <f t="shared" ref="APZ537:APZ549" si="1832">$K537*APZ$564</f>
        <v>18260.46</v>
      </c>
      <c r="AQA537" s="25">
        <f t="shared" ref="AQA537:AQA549" si="1833">APL537*APU537</f>
        <v>7225065.1200000001</v>
      </c>
      <c r="AQB537" s="25">
        <f t="shared" si="1022"/>
        <v>7518095.5199999996</v>
      </c>
      <c r="AQC537" s="25">
        <f t="shared" si="1023"/>
        <v>7518095.5199999996</v>
      </c>
      <c r="AQD537" s="25">
        <f t="shared" ref="AQD537:AQD549" si="1834">APL537*APX537</f>
        <v>2724065.76</v>
      </c>
      <c r="AQE537" s="25">
        <f t="shared" si="1024"/>
        <v>2848631.76</v>
      </c>
      <c r="AQF537" s="25">
        <f t="shared" si="1025"/>
        <v>2848631.76</v>
      </c>
      <c r="AQG537" s="30">
        <v>211</v>
      </c>
      <c r="AQH537" s="30">
        <v>211</v>
      </c>
      <c r="AQI537" s="30">
        <v>211</v>
      </c>
      <c r="AQJ537" s="25">
        <f t="shared" ref="AQJ537:AQJ549" si="1835">$F537*AQG537</f>
        <v>9772465</v>
      </c>
      <c r="AQK537" s="25">
        <f t="shared" ref="AQK537:AQK549" si="1836">$G537*AQH537</f>
        <v>10168723</v>
      </c>
      <c r="AQL537" s="25">
        <f t="shared" ref="AQL537:AQL549" si="1837">$H537*AQI537</f>
        <v>10168723</v>
      </c>
      <c r="AQM537" s="25">
        <f t="shared" ref="AQM537:AQM549" si="1838">$I537*AQG537</f>
        <v>8458924.5899999999</v>
      </c>
      <c r="AQN537" s="25">
        <f t="shared" ref="AQN537:AQN549" si="1839">$J537*AQH537</f>
        <v>8565901.5899999999</v>
      </c>
      <c r="AQO537" s="25">
        <f t="shared" ref="AQO537:AQO549" si="1840">$K537*AQI537</f>
        <v>8565901.5899999999</v>
      </c>
      <c r="AQP537" s="25">
        <f t="shared" ref="AQP537:AQP549" si="1841">$F537*AQP$564</f>
        <v>46315.15</v>
      </c>
      <c r="AQQ537" s="25">
        <f t="shared" ref="AQQ537:AQQ549" si="1842">$G537*AQQ$564</f>
        <v>48193.02</v>
      </c>
      <c r="AQR537" s="25">
        <f t="shared" ref="AQR537:AQR549" si="1843">$H537*AQR$564</f>
        <v>48193.02</v>
      </c>
      <c r="AQS537" s="25">
        <f t="shared" ref="AQS537:AQS549" si="1844">$I537*AQS$564</f>
        <v>15555.91</v>
      </c>
      <c r="AQT537" s="25">
        <f t="shared" ref="AQT537:AQT549" si="1845">$J537*AQT$564</f>
        <v>16286.22</v>
      </c>
      <c r="AQU537" s="25">
        <f t="shared" ref="AQU537:AQU549" si="1846">$K537*AQU$564</f>
        <v>16286.22</v>
      </c>
      <c r="AQV537" s="25">
        <f t="shared" ref="AQV537:AQV549" si="1847">AQG537*AQP537</f>
        <v>9772496.6500000004</v>
      </c>
      <c r="AQW537" s="25">
        <f t="shared" si="1026"/>
        <v>10168727.220000001</v>
      </c>
      <c r="AQX537" s="25">
        <f t="shared" si="1027"/>
        <v>10168727.220000001</v>
      </c>
      <c r="AQY537" s="25">
        <f t="shared" ref="AQY537:AQY549" si="1848">AQG537*AQS537</f>
        <v>3282297.01</v>
      </c>
      <c r="AQZ537" s="25">
        <f t="shared" si="1028"/>
        <v>3436392.42</v>
      </c>
      <c r="ARA537" s="25">
        <f t="shared" si="1029"/>
        <v>3436392.42</v>
      </c>
      <c r="ARB537" s="186">
        <f>158-15</f>
        <v>143</v>
      </c>
      <c r="ARC537" s="186">
        <f t="shared" ref="ARC537:ARD537" si="1849">158-15</f>
        <v>143</v>
      </c>
      <c r="ARD537" s="186">
        <f t="shared" si="1849"/>
        <v>143</v>
      </c>
      <c r="ARE537" s="25">
        <f t="shared" ref="ARE537:ARE549" si="1850">$F537*ARB537</f>
        <v>6623045</v>
      </c>
      <c r="ARF537" s="25">
        <f t="shared" ref="ARF537:ARF549" si="1851">$G537*ARC537</f>
        <v>6891599</v>
      </c>
      <c r="ARG537" s="25">
        <f t="shared" ref="ARG537:ARG549" si="1852">$H537*ARD537</f>
        <v>6891599</v>
      </c>
      <c r="ARH537" s="25">
        <f t="shared" ref="ARH537:ARH549" si="1853">$I537*ARB537</f>
        <v>5732825.6699999999</v>
      </c>
      <c r="ARI537" s="25">
        <f t="shared" ref="ARI537:ARI549" si="1854">$J537*ARC537</f>
        <v>5805326.6699999999</v>
      </c>
      <c r="ARJ537" s="25">
        <f t="shared" ref="ARJ537:ARJ549" si="1855">$K537*ARD537</f>
        <v>5805326.6699999999</v>
      </c>
      <c r="ARK537" s="25">
        <f t="shared" ref="ARK537:ARK549" si="1856">$F537*ARK$564</f>
        <v>46315.21</v>
      </c>
      <c r="ARL537" s="25">
        <f t="shared" ref="ARL537:ARL549" si="1857">$G537*ARL$564</f>
        <v>52355.1</v>
      </c>
      <c r="ARM537" s="25">
        <f t="shared" ref="ARM537:ARM549" si="1858">$H537*ARM$564</f>
        <v>52355.1</v>
      </c>
      <c r="ARN537" s="25">
        <f t="shared" ref="ARN537:ARN549" si="1859">$I537*ARN$564</f>
        <v>18132.740000000002</v>
      </c>
      <c r="ARO537" s="25">
        <f t="shared" ref="ARO537:ARO549" si="1860">$J537*ARO$564</f>
        <v>18894.45</v>
      </c>
      <c r="ARP537" s="25">
        <f t="shared" ref="ARP537:ARP549" si="1861">$K537*ARP$564</f>
        <v>18894.45</v>
      </c>
      <c r="ARQ537" s="25">
        <f t="shared" ref="ARQ537:ARQ549" si="1862">ARB537*ARK537</f>
        <v>6623075.0300000003</v>
      </c>
      <c r="ARR537" s="25">
        <f t="shared" si="1030"/>
        <v>7486779.2999999998</v>
      </c>
      <c r="ARS537" s="25">
        <f t="shared" si="1031"/>
        <v>7486779.2999999998</v>
      </c>
      <c r="ART537" s="25">
        <f t="shared" ref="ART537:ART549" si="1863">ARB537*ARN537</f>
        <v>2592981.8199999998</v>
      </c>
      <c r="ARU537" s="25">
        <f t="shared" si="1032"/>
        <v>2701906.35</v>
      </c>
      <c r="ARV537" s="25">
        <f t="shared" si="1033"/>
        <v>2701906.35</v>
      </c>
      <c r="ARW537" s="30">
        <v>312</v>
      </c>
      <c r="ARX537" s="30">
        <v>312</v>
      </c>
      <c r="ARY537" s="30">
        <v>312</v>
      </c>
      <c r="ARZ537" s="25">
        <f t="shared" ref="ARZ537:ARZ549" si="1864">$F537*ARW537</f>
        <v>14450280</v>
      </c>
      <c r="ASA537" s="25">
        <f t="shared" ref="ASA537:ASA549" si="1865">$G537*ARX537</f>
        <v>15036216</v>
      </c>
      <c r="ASB537" s="25">
        <f t="shared" ref="ASB537:ASB549" si="1866">$H537*ARY537</f>
        <v>15036216</v>
      </c>
      <c r="ASC537" s="25">
        <f t="shared" ref="ASC537:ASC549" si="1867">$I537*ARW537</f>
        <v>12507983.279999999</v>
      </c>
      <c r="ASD537" s="25">
        <f t="shared" ref="ASD537:ASD549" si="1868">$J537*ARX537</f>
        <v>12666167.279999999</v>
      </c>
      <c r="ASE537" s="25">
        <f t="shared" ref="ASE537:ASE549" si="1869">$K537*ARY537</f>
        <v>12666167.279999999</v>
      </c>
      <c r="ASF537" s="25">
        <f t="shared" ref="ASF537:ASF549" si="1870">$F537*ASF$564</f>
        <v>46315.19</v>
      </c>
      <c r="ASG537" s="25">
        <f t="shared" ref="ASG537:ASG549" si="1871">$G537*ASG$564</f>
        <v>48192.97</v>
      </c>
      <c r="ASH537" s="25">
        <f t="shared" ref="ASH537:ASH549" si="1872">$H537*ASH$564</f>
        <v>48192.97</v>
      </c>
      <c r="ASI537" s="25">
        <f t="shared" ref="ASI537:ASI549" si="1873">$I537*ASI$564</f>
        <v>17917.91</v>
      </c>
      <c r="ASJ537" s="25">
        <f t="shared" ref="ASJ537:ASJ549" si="1874">$J537*ASJ$564</f>
        <v>18711.169999999998</v>
      </c>
      <c r="ASK537" s="25">
        <f t="shared" ref="ASK537:ASK549" si="1875">$K537*ASK$564</f>
        <v>18711.169999999998</v>
      </c>
      <c r="ASL537" s="25">
        <f t="shared" ref="ASL537:ASL549" si="1876">ARW537*ASF537</f>
        <v>14450339.279999999</v>
      </c>
      <c r="ASM537" s="25">
        <f t="shared" si="1034"/>
        <v>15036206.640000001</v>
      </c>
      <c r="ASN537" s="25">
        <f t="shared" si="1035"/>
        <v>15036206.640000001</v>
      </c>
      <c r="ASO537" s="25">
        <f t="shared" ref="ASO537:ASO549" si="1877">ARW537*ASI537</f>
        <v>5590387.9199999999</v>
      </c>
      <c r="ASP537" s="25">
        <f t="shared" si="1036"/>
        <v>5837885.04</v>
      </c>
      <c r="ASQ537" s="25">
        <f t="shared" si="1037"/>
        <v>5837885.04</v>
      </c>
      <c r="ASR537" s="30">
        <v>237</v>
      </c>
      <c r="ASS537" s="30">
        <v>237</v>
      </c>
      <c r="AST537" s="30">
        <v>237</v>
      </c>
      <c r="ASU537" s="25">
        <f t="shared" ref="ASU537:ASU549" si="1878">$F537*ASR537</f>
        <v>10976655</v>
      </c>
      <c r="ASV537" s="25">
        <f t="shared" ref="ASV537:ASV549" si="1879">$G537*ASS537</f>
        <v>11421741</v>
      </c>
      <c r="ASW537" s="25">
        <f t="shared" ref="ASW537:ASW549" si="1880">$H537*AST537</f>
        <v>11421741</v>
      </c>
      <c r="ASX537" s="25">
        <f t="shared" ref="ASX537:ASX549" si="1881">$I537*ASR537</f>
        <v>9501256.5299999993</v>
      </c>
      <c r="ASY537" s="25">
        <f t="shared" ref="ASY537:ASY549" si="1882">$J537*ASS537</f>
        <v>9621415.5299999993</v>
      </c>
      <c r="ASZ537" s="25">
        <f t="shared" ref="ASZ537:ASZ549" si="1883">$K537*AST537</f>
        <v>9621415.5299999993</v>
      </c>
      <c r="ATA537" s="25">
        <f t="shared" ref="ATA537:ATA549" si="1884">$F537*ATA$564</f>
        <v>46315.11</v>
      </c>
      <c r="ATB537" s="25">
        <f t="shared" ref="ATB537:ATB549" si="1885">$G537*ATB$564</f>
        <v>48192.86</v>
      </c>
      <c r="ATC537" s="25">
        <f t="shared" ref="ATC537:ATC549" si="1886">$H537*ATC$564</f>
        <v>48192.86</v>
      </c>
      <c r="ATD537" s="25">
        <f t="shared" ref="ATD537:ATD549" si="1887">$I537*ATD$564</f>
        <v>15780.71</v>
      </c>
      <c r="ATE537" s="25">
        <f t="shared" ref="ATE537:ATE549" si="1888">$J537*ATE$564</f>
        <v>16469.43</v>
      </c>
      <c r="ATF537" s="25">
        <f t="shared" ref="ATF537:ATF549" si="1889">$K537*ATF$564</f>
        <v>16469.43</v>
      </c>
      <c r="ATG537" s="25">
        <f t="shared" ref="ATG537:ATG549" si="1890">ASR537*ATA537</f>
        <v>10976681.07</v>
      </c>
      <c r="ATH537" s="25">
        <f t="shared" si="1038"/>
        <v>11421707.82</v>
      </c>
      <c r="ATI537" s="25">
        <f t="shared" si="1039"/>
        <v>11421707.82</v>
      </c>
      <c r="ATJ537" s="25">
        <f t="shared" ref="ATJ537:ATJ549" si="1891">ASR537*ATD537</f>
        <v>3740028.27</v>
      </c>
      <c r="ATK537" s="25">
        <f t="shared" si="1040"/>
        <v>3903254.91</v>
      </c>
      <c r="ATL537" s="25">
        <f t="shared" si="1041"/>
        <v>3903254.91</v>
      </c>
      <c r="ATM537" s="30">
        <v>471</v>
      </c>
      <c r="ATN537" s="30">
        <v>471</v>
      </c>
      <c r="ATO537" s="30">
        <v>471</v>
      </c>
      <c r="ATP537" s="25">
        <f t="shared" ref="ATP537:ATP549" si="1892">$F537*ATM537</f>
        <v>21814365</v>
      </c>
      <c r="ATQ537" s="25">
        <f t="shared" ref="ATQ537:ATQ549" si="1893">$G537*ATN537</f>
        <v>22698903</v>
      </c>
      <c r="ATR537" s="25">
        <f t="shared" ref="ATR537:ATR549" si="1894">$H537*ATO537</f>
        <v>22698903</v>
      </c>
      <c r="ATS537" s="25">
        <f t="shared" ref="ATS537:ATS549" si="1895">$I537*ATM537</f>
        <v>18882243.989999998</v>
      </c>
      <c r="ATT537" s="25">
        <f t="shared" ref="ATT537:ATT549" si="1896">$J537*ATN537</f>
        <v>19121040.989999998</v>
      </c>
      <c r="ATU537" s="25">
        <f t="shared" ref="ATU537:ATU549" si="1897">$K537*ATO537</f>
        <v>19121040.989999998</v>
      </c>
      <c r="ATV537" s="25">
        <f t="shared" ref="ATV537:ATV549" si="1898">$F537*ATV$564</f>
        <v>46315.07</v>
      </c>
      <c r="ATW537" s="25">
        <f t="shared" ref="ATW537:ATW549" si="1899">$G537*ATW$564</f>
        <v>48192.99</v>
      </c>
      <c r="ATX537" s="25">
        <f t="shared" ref="ATX537:ATX549" si="1900">$H537*ATX$564</f>
        <v>48192.99</v>
      </c>
      <c r="ATY537" s="25">
        <f t="shared" ref="ATY537:ATY549" si="1901">$I537*ATY$564</f>
        <v>17205.28</v>
      </c>
      <c r="ATZ537" s="25">
        <f t="shared" ref="ATZ537:ATZ549" si="1902">$J537*ATZ$564</f>
        <v>17943.34</v>
      </c>
      <c r="AUA537" s="25">
        <f t="shared" ref="AUA537:AUA549" si="1903">$K537*AUA$564</f>
        <v>17943.34</v>
      </c>
      <c r="AUB537" s="25">
        <f t="shared" ref="AUB537:AUB549" si="1904">ATM537*ATV537</f>
        <v>21814397.969999999</v>
      </c>
      <c r="AUC537" s="25">
        <f t="shared" si="1042"/>
        <v>22698898.289999999</v>
      </c>
      <c r="AUD537" s="25">
        <f t="shared" si="1043"/>
        <v>22698898.289999999</v>
      </c>
      <c r="AUE537" s="25">
        <f t="shared" ref="AUE537:AUE549" si="1905">ATM537*ATY537</f>
        <v>8103686.8799999999</v>
      </c>
      <c r="AUF537" s="25">
        <f t="shared" si="1044"/>
        <v>8451313.1400000006</v>
      </c>
      <c r="AUG537" s="25">
        <f t="shared" si="1045"/>
        <v>8451313.1400000006</v>
      </c>
      <c r="AUH537" s="186">
        <f>281-1</f>
        <v>280</v>
      </c>
      <c r="AUI537" s="186">
        <f t="shared" ref="AUI537:AUJ537" si="1906">281-1</f>
        <v>280</v>
      </c>
      <c r="AUJ537" s="186">
        <f t="shared" si="1906"/>
        <v>280</v>
      </c>
      <c r="AUK537" s="25">
        <f t="shared" ref="AUK537:AUK549" si="1907">$F537*AUH537</f>
        <v>12968200</v>
      </c>
      <c r="AUL537" s="25">
        <f t="shared" ref="AUL537:AUL549" si="1908">$G537*AUI537</f>
        <v>13494040</v>
      </c>
      <c r="AUM537" s="25">
        <f t="shared" ref="AUM537:AUM549" si="1909">$H537*AUJ537</f>
        <v>13494040</v>
      </c>
      <c r="AUN537" s="25">
        <f t="shared" ref="AUN537:AUN549" si="1910">$I537*AUH537</f>
        <v>11225113.199999999</v>
      </c>
      <c r="AUO537" s="25">
        <f t="shared" ref="AUO537:AUO549" si="1911">$J537*AUI537</f>
        <v>11367073.199999999</v>
      </c>
      <c r="AUP537" s="25">
        <f t="shared" ref="AUP537:AUP549" si="1912">$K537*AUJ537</f>
        <v>11367073.199999999</v>
      </c>
      <c r="AUQ537" s="25">
        <f t="shared" ref="AUQ537:AUQ549" si="1913">$F537*AUQ$564</f>
        <v>46314.01</v>
      </c>
      <c r="AUR537" s="25">
        <f t="shared" ref="AUR537:AUR549" si="1914">$G537*AUR$564</f>
        <v>48311.01</v>
      </c>
      <c r="AUS537" s="25">
        <f t="shared" ref="AUS537:AUS549" si="1915">$H537*AUS$564</f>
        <v>48311.01</v>
      </c>
      <c r="AUT537" s="25">
        <f t="shared" ref="AUT537:AUT549" si="1916">$I537*AUT$564</f>
        <v>18467.55</v>
      </c>
      <c r="AUU537" s="25">
        <f t="shared" ref="AUU537:AUU549" si="1917">$J537*AUU$564</f>
        <v>19294.91</v>
      </c>
      <c r="AUV537" s="25">
        <f t="shared" ref="AUV537:AUV549" si="1918">$K537*AUV$564</f>
        <v>19294.91</v>
      </c>
      <c r="AUW537" s="25">
        <f t="shared" ref="AUW537:AUW549" si="1919">AUH537*AUQ537</f>
        <v>12967922.800000001</v>
      </c>
      <c r="AUX537" s="25">
        <f t="shared" si="1046"/>
        <v>13527082.800000001</v>
      </c>
      <c r="AUY537" s="25">
        <f t="shared" si="1047"/>
        <v>13527082.800000001</v>
      </c>
      <c r="AUZ537" s="25">
        <f t="shared" ref="AUZ537:AUZ549" si="1920">AUH537*AUT537</f>
        <v>5170914</v>
      </c>
      <c r="AVA537" s="25">
        <f t="shared" si="1048"/>
        <v>5402574.7999999998</v>
      </c>
      <c r="AVB537" s="25">
        <f t="shared" si="1049"/>
        <v>5402574.7999999998</v>
      </c>
      <c r="AVC537" s="59">
        <f t="shared" ref="AVC537:AVC549" si="1921">L537+AG537+BB537+BW537+CR537+DM537+EH537+FC537+FX537+GS537+HN537+II537+JD537+JY537+KT537+LO537+MJ537+NE537+NZ537+OU537+PP537+QK537+RF537+SA537+SV537+TQ537+UL537+VG537+WB537+WW537+XR537+YM537+ZH537+AAC537+AAX537+ABS537+ACN537+ADI537+AED537+AEY537+AFT537+AGO537+AHJ537+AIE537+AIZ537+AJU537+AKP537+ALK537+AMF537+ANA537+ANV537+AOQ537+APL537+AQG537+ARB537+ARW537+ASR537+ATM537+AUH537</f>
        <v>9080</v>
      </c>
      <c r="AVD537" s="59">
        <f t="shared" si="1050"/>
        <v>9080</v>
      </c>
      <c r="AVE537" s="59">
        <f t="shared" si="1051"/>
        <v>9080</v>
      </c>
      <c r="AVF537" s="25">
        <f t="shared" si="1052"/>
        <v>420540200</v>
      </c>
      <c r="AVG537" s="25">
        <f t="shared" si="1053"/>
        <v>437592440</v>
      </c>
      <c r="AVH537" s="25">
        <f t="shared" si="1054"/>
        <v>437592440</v>
      </c>
      <c r="AVI537" s="25">
        <f t="shared" si="1055"/>
        <v>364014385.19999999</v>
      </c>
      <c r="AVJ537" s="25">
        <f t="shared" si="1056"/>
        <v>368617945.19999999</v>
      </c>
      <c r="AVK537" s="25">
        <f t="shared" si="1057"/>
        <v>368617945.19999999</v>
      </c>
      <c r="AVL537" s="25"/>
      <c r="AVM537" s="25"/>
      <c r="AVN537" s="25"/>
      <c r="AVO537" s="25"/>
      <c r="AVP537" s="25"/>
      <c r="AVQ537" s="25"/>
      <c r="AVR537" s="25">
        <f t="shared" si="1058"/>
        <v>414897424.64999998</v>
      </c>
      <c r="AVS537" s="25">
        <f t="shared" si="1059"/>
        <v>436627923.79000002</v>
      </c>
      <c r="AVT537" s="25">
        <f t="shared" si="1060"/>
        <v>436627923.79000002</v>
      </c>
      <c r="AVU537" s="25">
        <f t="shared" si="1061"/>
        <v>168191414.62</v>
      </c>
      <c r="AVV537" s="25">
        <f t="shared" si="1062"/>
        <v>175158179.05000001</v>
      </c>
      <c r="AVW537" s="25">
        <f t="shared" si="1063"/>
        <v>175158179.05000001</v>
      </c>
    </row>
    <row r="538" spans="1:1271" ht="36" customHeight="1">
      <c r="A538" s="88" t="s">
        <v>176</v>
      </c>
      <c r="B538" s="88" t="s">
        <v>81</v>
      </c>
      <c r="C538" s="5"/>
      <c r="D538" s="99"/>
      <c r="E538" s="77"/>
      <c r="F538" s="38">
        <f t="shared" si="1064"/>
        <v>64842</v>
      </c>
      <c r="G538" s="38">
        <f t="shared" si="1064"/>
        <v>67470</v>
      </c>
      <c r="H538" s="38">
        <f t="shared" si="1064"/>
        <v>67470</v>
      </c>
      <c r="I538" s="25">
        <f t="shared" si="1065"/>
        <v>40082.949999999997</v>
      </c>
      <c r="J538" s="25">
        <f t="shared" si="1065"/>
        <v>40589.949999999997</v>
      </c>
      <c r="K538" s="25">
        <f t="shared" si="1065"/>
        <v>40589.949999999997</v>
      </c>
      <c r="L538" s="30"/>
      <c r="M538" s="30"/>
      <c r="N538" s="30"/>
      <c r="O538" s="25">
        <f t="shared" si="1066"/>
        <v>0</v>
      </c>
      <c r="P538" s="25">
        <f t="shared" si="1067"/>
        <v>0</v>
      </c>
      <c r="Q538" s="25">
        <f t="shared" si="1068"/>
        <v>0</v>
      </c>
      <c r="R538" s="25">
        <f t="shared" si="1069"/>
        <v>0</v>
      </c>
      <c r="S538" s="25">
        <f t="shared" si="1070"/>
        <v>0</v>
      </c>
      <c r="T538" s="25">
        <f t="shared" si="1071"/>
        <v>0</v>
      </c>
      <c r="U538" s="25">
        <f t="shared" si="1072"/>
        <v>64841.91</v>
      </c>
      <c r="V538" s="25">
        <f t="shared" si="1073"/>
        <v>0</v>
      </c>
      <c r="W538" s="25">
        <f t="shared" si="1074"/>
        <v>0</v>
      </c>
      <c r="X538" s="25">
        <f t="shared" si="1075"/>
        <v>32072.85</v>
      </c>
      <c r="Y538" s="25">
        <f t="shared" si="1076"/>
        <v>0</v>
      </c>
      <c r="Z538" s="25">
        <f t="shared" si="1077"/>
        <v>0</v>
      </c>
      <c r="AA538" s="25">
        <f t="shared" si="1078"/>
        <v>0</v>
      </c>
      <c r="AB538" s="25">
        <f t="shared" si="812"/>
        <v>0</v>
      </c>
      <c r="AC538" s="25">
        <f t="shared" si="812"/>
        <v>0</v>
      </c>
      <c r="AD538" s="25">
        <f t="shared" si="1079"/>
        <v>0</v>
      </c>
      <c r="AE538" s="25">
        <f t="shared" si="813"/>
        <v>0</v>
      </c>
      <c r="AF538" s="25">
        <f t="shared" si="813"/>
        <v>0</v>
      </c>
      <c r="AG538" s="30"/>
      <c r="AH538" s="30"/>
      <c r="AI538" s="30"/>
      <c r="AJ538" s="25">
        <f t="shared" si="1080"/>
        <v>0</v>
      </c>
      <c r="AK538" s="25">
        <f t="shared" si="1081"/>
        <v>0</v>
      </c>
      <c r="AL538" s="25">
        <f t="shared" si="1082"/>
        <v>0</v>
      </c>
      <c r="AM538" s="25">
        <f t="shared" si="1083"/>
        <v>0</v>
      </c>
      <c r="AN538" s="25">
        <f t="shared" si="1084"/>
        <v>0</v>
      </c>
      <c r="AO538" s="25">
        <f t="shared" si="1085"/>
        <v>0</v>
      </c>
      <c r="AP538" s="25">
        <f t="shared" si="1086"/>
        <v>64841.87</v>
      </c>
      <c r="AQ538" s="25">
        <f t="shared" si="1087"/>
        <v>67470.03</v>
      </c>
      <c r="AR538" s="25">
        <f t="shared" si="1088"/>
        <v>67470.03</v>
      </c>
      <c r="AS538" s="25">
        <f t="shared" si="1089"/>
        <v>22019.49</v>
      </c>
      <c r="AT538" s="25">
        <f t="shared" si="1090"/>
        <v>23010.05</v>
      </c>
      <c r="AU538" s="25">
        <f t="shared" si="1091"/>
        <v>23010.05</v>
      </c>
      <c r="AV538" s="25">
        <f t="shared" si="1092"/>
        <v>0</v>
      </c>
      <c r="AW538" s="25">
        <f t="shared" si="814"/>
        <v>0</v>
      </c>
      <c r="AX538" s="25">
        <f t="shared" si="815"/>
        <v>0</v>
      </c>
      <c r="AY538" s="25">
        <f t="shared" si="1093"/>
        <v>0</v>
      </c>
      <c r="AZ538" s="25">
        <f t="shared" si="816"/>
        <v>0</v>
      </c>
      <c r="BA538" s="25">
        <f t="shared" si="817"/>
        <v>0</v>
      </c>
      <c r="BB538" s="30"/>
      <c r="BC538" s="30"/>
      <c r="BD538" s="30"/>
      <c r="BE538" s="25">
        <f t="shared" si="1094"/>
        <v>0</v>
      </c>
      <c r="BF538" s="25">
        <f t="shared" si="1095"/>
        <v>0</v>
      </c>
      <c r="BG538" s="25">
        <f t="shared" si="1096"/>
        <v>0</v>
      </c>
      <c r="BH538" s="25">
        <f t="shared" si="1097"/>
        <v>0</v>
      </c>
      <c r="BI538" s="25">
        <f t="shared" si="1098"/>
        <v>0</v>
      </c>
      <c r="BJ538" s="25">
        <f t="shared" si="1099"/>
        <v>0</v>
      </c>
      <c r="BK538" s="25">
        <f t="shared" si="1100"/>
        <v>64841.86</v>
      </c>
      <c r="BL538" s="25">
        <f t="shared" si="1101"/>
        <v>67469.740000000005</v>
      </c>
      <c r="BM538" s="25">
        <f t="shared" si="1102"/>
        <v>67469.740000000005</v>
      </c>
      <c r="BN538" s="25">
        <f t="shared" si="1103"/>
        <v>19186.310000000001</v>
      </c>
      <c r="BO538" s="25">
        <f t="shared" si="1104"/>
        <v>20132.439999999999</v>
      </c>
      <c r="BP538" s="25">
        <f t="shared" si="1105"/>
        <v>20132.439999999999</v>
      </c>
      <c r="BQ538" s="25">
        <f t="shared" si="1106"/>
        <v>0</v>
      </c>
      <c r="BR538" s="25">
        <f t="shared" si="818"/>
        <v>0</v>
      </c>
      <c r="BS538" s="25">
        <f t="shared" si="819"/>
        <v>0</v>
      </c>
      <c r="BT538" s="25">
        <f t="shared" si="1107"/>
        <v>0</v>
      </c>
      <c r="BU538" s="25">
        <f t="shared" si="820"/>
        <v>0</v>
      </c>
      <c r="BV538" s="25">
        <f t="shared" si="821"/>
        <v>0</v>
      </c>
      <c r="BW538" s="30"/>
      <c r="BX538" s="30"/>
      <c r="BY538" s="30"/>
      <c r="BZ538" s="25">
        <f t="shared" si="1108"/>
        <v>0</v>
      </c>
      <c r="CA538" s="25">
        <f t="shared" si="1109"/>
        <v>0</v>
      </c>
      <c r="CB538" s="25">
        <f t="shared" si="1110"/>
        <v>0</v>
      </c>
      <c r="CC538" s="25">
        <f t="shared" si="1111"/>
        <v>0</v>
      </c>
      <c r="CD538" s="25">
        <f t="shared" si="1112"/>
        <v>0</v>
      </c>
      <c r="CE538" s="25">
        <f t="shared" si="1113"/>
        <v>0</v>
      </c>
      <c r="CF538" s="25">
        <f t="shared" si="1114"/>
        <v>0</v>
      </c>
      <c r="CG538" s="25">
        <f t="shared" si="1115"/>
        <v>0</v>
      </c>
      <c r="CH538" s="25">
        <f t="shared" si="1116"/>
        <v>0</v>
      </c>
      <c r="CI538" s="25">
        <f t="shared" si="1117"/>
        <v>0</v>
      </c>
      <c r="CJ538" s="25">
        <f t="shared" si="1118"/>
        <v>0</v>
      </c>
      <c r="CK538" s="25">
        <f t="shared" si="1119"/>
        <v>0</v>
      </c>
      <c r="CL538" s="25">
        <f t="shared" si="1120"/>
        <v>0</v>
      </c>
      <c r="CM538" s="25">
        <f t="shared" si="822"/>
        <v>0</v>
      </c>
      <c r="CN538" s="25">
        <f t="shared" si="823"/>
        <v>0</v>
      </c>
      <c r="CO538" s="25">
        <f t="shared" si="1121"/>
        <v>0</v>
      </c>
      <c r="CP538" s="25">
        <f t="shared" si="824"/>
        <v>0</v>
      </c>
      <c r="CQ538" s="25">
        <f t="shared" si="825"/>
        <v>0</v>
      </c>
      <c r="CR538" s="30"/>
      <c r="CS538" s="30"/>
      <c r="CT538" s="30"/>
      <c r="CU538" s="25">
        <f t="shared" si="1122"/>
        <v>0</v>
      </c>
      <c r="CV538" s="25">
        <f t="shared" si="1123"/>
        <v>0</v>
      </c>
      <c r="CW538" s="25">
        <f t="shared" si="1124"/>
        <v>0</v>
      </c>
      <c r="CX538" s="25">
        <f t="shared" si="1125"/>
        <v>0</v>
      </c>
      <c r="CY538" s="25">
        <f t="shared" si="1126"/>
        <v>0</v>
      </c>
      <c r="CZ538" s="25">
        <f t="shared" si="1127"/>
        <v>0</v>
      </c>
      <c r="DA538" s="25">
        <f t="shared" si="1128"/>
        <v>64842.37</v>
      </c>
      <c r="DB538" s="25">
        <f t="shared" si="1129"/>
        <v>67470.179999999993</v>
      </c>
      <c r="DC538" s="25">
        <f t="shared" si="1130"/>
        <v>67470.179999999993</v>
      </c>
      <c r="DD538" s="25">
        <f t="shared" si="1131"/>
        <v>21711.51</v>
      </c>
      <c r="DE538" s="25">
        <f t="shared" si="1132"/>
        <v>22836.080000000002</v>
      </c>
      <c r="DF538" s="25">
        <f t="shared" si="1133"/>
        <v>22836.080000000002</v>
      </c>
      <c r="DG538" s="25">
        <f t="shared" si="1134"/>
        <v>0</v>
      </c>
      <c r="DH538" s="25">
        <f t="shared" si="826"/>
        <v>0</v>
      </c>
      <c r="DI538" s="25">
        <f t="shared" si="827"/>
        <v>0</v>
      </c>
      <c r="DJ538" s="25">
        <f t="shared" si="1135"/>
        <v>0</v>
      </c>
      <c r="DK538" s="25">
        <f t="shared" si="828"/>
        <v>0</v>
      </c>
      <c r="DL538" s="25">
        <f t="shared" si="829"/>
        <v>0</v>
      </c>
      <c r="DM538" s="30"/>
      <c r="DN538" s="30"/>
      <c r="DO538" s="30"/>
      <c r="DP538" s="25">
        <f t="shared" si="1136"/>
        <v>0</v>
      </c>
      <c r="DQ538" s="25">
        <f t="shared" si="1137"/>
        <v>0</v>
      </c>
      <c r="DR538" s="25">
        <f t="shared" si="1138"/>
        <v>0</v>
      </c>
      <c r="DS538" s="25">
        <f t="shared" si="1139"/>
        <v>0</v>
      </c>
      <c r="DT538" s="25">
        <f t="shared" si="1140"/>
        <v>0</v>
      </c>
      <c r="DU538" s="25">
        <f t="shared" si="1141"/>
        <v>0</v>
      </c>
      <c r="DV538" s="25">
        <f t="shared" si="1142"/>
        <v>64842.05</v>
      </c>
      <c r="DW538" s="25">
        <f t="shared" si="1143"/>
        <v>67469.73</v>
      </c>
      <c r="DX538" s="25">
        <f t="shared" si="1144"/>
        <v>67469.73</v>
      </c>
      <c r="DY538" s="25">
        <f t="shared" si="1145"/>
        <v>22450.98</v>
      </c>
      <c r="DZ538" s="25">
        <f t="shared" si="1146"/>
        <v>23551.74</v>
      </c>
      <c r="EA538" s="25">
        <f t="shared" si="1147"/>
        <v>23551.74</v>
      </c>
      <c r="EB538" s="25">
        <f t="shared" si="1148"/>
        <v>0</v>
      </c>
      <c r="EC538" s="25">
        <f t="shared" si="830"/>
        <v>0</v>
      </c>
      <c r="ED538" s="25">
        <f t="shared" si="831"/>
        <v>0</v>
      </c>
      <c r="EE538" s="25">
        <f t="shared" si="1149"/>
        <v>0</v>
      </c>
      <c r="EF538" s="25">
        <f t="shared" si="832"/>
        <v>0</v>
      </c>
      <c r="EG538" s="25">
        <f t="shared" si="833"/>
        <v>0</v>
      </c>
      <c r="EH538" s="30"/>
      <c r="EI538" s="30"/>
      <c r="EJ538" s="30"/>
      <c r="EK538" s="25">
        <f t="shared" si="1150"/>
        <v>0</v>
      </c>
      <c r="EL538" s="25">
        <f t="shared" si="1151"/>
        <v>0</v>
      </c>
      <c r="EM538" s="25">
        <f t="shared" si="1152"/>
        <v>0</v>
      </c>
      <c r="EN538" s="25">
        <f t="shared" si="1153"/>
        <v>0</v>
      </c>
      <c r="EO538" s="25">
        <f t="shared" si="1154"/>
        <v>0</v>
      </c>
      <c r="EP538" s="25">
        <f t="shared" si="1155"/>
        <v>0</v>
      </c>
      <c r="EQ538" s="25">
        <f t="shared" si="1156"/>
        <v>64842.29</v>
      </c>
      <c r="ER538" s="25">
        <f t="shared" si="1157"/>
        <v>67469.94</v>
      </c>
      <c r="ES538" s="25">
        <f t="shared" si="1158"/>
        <v>67469.94</v>
      </c>
      <c r="ET538" s="25">
        <f t="shared" si="1159"/>
        <v>21788.67</v>
      </c>
      <c r="EU538" s="25">
        <f t="shared" si="1160"/>
        <v>22706.75</v>
      </c>
      <c r="EV538" s="25">
        <f t="shared" si="1161"/>
        <v>22706.75</v>
      </c>
      <c r="EW538" s="25">
        <f t="shared" si="1162"/>
        <v>0</v>
      </c>
      <c r="EX538" s="25">
        <f t="shared" si="834"/>
        <v>0</v>
      </c>
      <c r="EY538" s="25">
        <f t="shared" si="835"/>
        <v>0</v>
      </c>
      <c r="EZ538" s="25">
        <f t="shared" si="1163"/>
        <v>0</v>
      </c>
      <c r="FA538" s="25">
        <f t="shared" si="836"/>
        <v>0</v>
      </c>
      <c r="FB538" s="25">
        <f t="shared" si="837"/>
        <v>0</v>
      </c>
      <c r="FC538" s="30"/>
      <c r="FD538" s="30"/>
      <c r="FE538" s="30"/>
      <c r="FF538" s="25">
        <f t="shared" si="1165"/>
        <v>0</v>
      </c>
      <c r="FG538" s="25">
        <f t="shared" si="1166"/>
        <v>0</v>
      </c>
      <c r="FH538" s="25">
        <f t="shared" si="1167"/>
        <v>0</v>
      </c>
      <c r="FI538" s="25">
        <f t="shared" si="1168"/>
        <v>0</v>
      </c>
      <c r="FJ538" s="25">
        <f t="shared" si="1169"/>
        <v>0</v>
      </c>
      <c r="FK538" s="25">
        <f t="shared" si="1170"/>
        <v>0</v>
      </c>
      <c r="FL538" s="25">
        <f t="shared" si="1171"/>
        <v>64842.35</v>
      </c>
      <c r="FM538" s="25">
        <f t="shared" si="1172"/>
        <v>68279.27</v>
      </c>
      <c r="FN538" s="25">
        <f t="shared" si="1173"/>
        <v>68279.27</v>
      </c>
      <c r="FO538" s="25">
        <f t="shared" si="1174"/>
        <v>17712.37</v>
      </c>
      <c r="FP538" s="25">
        <f t="shared" si="1175"/>
        <v>18543.98</v>
      </c>
      <c r="FQ538" s="25">
        <f t="shared" si="1176"/>
        <v>18543.98</v>
      </c>
      <c r="FR538" s="25">
        <f t="shared" si="1177"/>
        <v>0</v>
      </c>
      <c r="FS538" s="25">
        <f t="shared" si="838"/>
        <v>0</v>
      </c>
      <c r="FT538" s="25">
        <f t="shared" si="839"/>
        <v>0</v>
      </c>
      <c r="FU538" s="25">
        <f t="shared" si="1178"/>
        <v>0</v>
      </c>
      <c r="FV538" s="25">
        <f t="shared" si="840"/>
        <v>0</v>
      </c>
      <c r="FW538" s="25">
        <f t="shared" si="841"/>
        <v>0</v>
      </c>
      <c r="FX538" s="30"/>
      <c r="FY538" s="30"/>
      <c r="FZ538" s="30"/>
      <c r="GA538" s="25">
        <f t="shared" si="1180"/>
        <v>0</v>
      </c>
      <c r="GB538" s="25">
        <f t="shared" si="1181"/>
        <v>0</v>
      </c>
      <c r="GC538" s="25">
        <f t="shared" si="1182"/>
        <v>0</v>
      </c>
      <c r="GD538" s="25">
        <f t="shared" si="1183"/>
        <v>0</v>
      </c>
      <c r="GE538" s="25">
        <f t="shared" si="1184"/>
        <v>0</v>
      </c>
      <c r="GF538" s="25">
        <f t="shared" si="1185"/>
        <v>0</v>
      </c>
      <c r="GG538" s="25">
        <f t="shared" si="1186"/>
        <v>0</v>
      </c>
      <c r="GH538" s="25">
        <f t="shared" si="1187"/>
        <v>0</v>
      </c>
      <c r="GI538" s="25">
        <f t="shared" si="1188"/>
        <v>0</v>
      </c>
      <c r="GJ538" s="25">
        <f t="shared" si="1189"/>
        <v>0</v>
      </c>
      <c r="GK538" s="25">
        <f t="shared" si="1190"/>
        <v>0</v>
      </c>
      <c r="GL538" s="25">
        <f t="shared" si="1191"/>
        <v>0</v>
      </c>
      <c r="GM538" s="25">
        <f t="shared" si="1192"/>
        <v>0</v>
      </c>
      <c r="GN538" s="25">
        <f t="shared" si="843"/>
        <v>0</v>
      </c>
      <c r="GO538" s="25">
        <f t="shared" si="844"/>
        <v>0</v>
      </c>
      <c r="GP538" s="25">
        <f t="shared" si="1193"/>
        <v>0</v>
      </c>
      <c r="GQ538" s="25">
        <f t="shared" si="845"/>
        <v>0</v>
      </c>
      <c r="GR538" s="25">
        <f t="shared" si="846"/>
        <v>0</v>
      </c>
      <c r="GS538" s="30"/>
      <c r="GT538" s="30"/>
      <c r="GU538" s="30"/>
      <c r="GV538" s="25">
        <f t="shared" si="1195"/>
        <v>0</v>
      </c>
      <c r="GW538" s="25">
        <f t="shared" si="1196"/>
        <v>0</v>
      </c>
      <c r="GX538" s="25">
        <f t="shared" si="1197"/>
        <v>0</v>
      </c>
      <c r="GY538" s="25">
        <f t="shared" si="1198"/>
        <v>0</v>
      </c>
      <c r="GZ538" s="25">
        <f t="shared" si="1199"/>
        <v>0</v>
      </c>
      <c r="HA538" s="25">
        <f t="shared" si="1200"/>
        <v>0</v>
      </c>
      <c r="HB538" s="25">
        <f t="shared" si="1201"/>
        <v>64842.64</v>
      </c>
      <c r="HC538" s="25">
        <f t="shared" si="1202"/>
        <v>68083.070000000007</v>
      </c>
      <c r="HD538" s="25">
        <f t="shared" si="1203"/>
        <v>68083.070000000007</v>
      </c>
      <c r="HE538" s="25">
        <f t="shared" si="1204"/>
        <v>34057.72</v>
      </c>
      <c r="HF538" s="25">
        <f t="shared" si="1205"/>
        <v>35778.660000000003</v>
      </c>
      <c r="HG538" s="25">
        <f t="shared" si="1206"/>
        <v>35778.660000000003</v>
      </c>
      <c r="HH538" s="25">
        <f t="shared" si="1207"/>
        <v>0</v>
      </c>
      <c r="HI538" s="25">
        <f t="shared" si="847"/>
        <v>0</v>
      </c>
      <c r="HJ538" s="25">
        <f t="shared" si="848"/>
        <v>0</v>
      </c>
      <c r="HK538" s="25">
        <f t="shared" si="1208"/>
        <v>0</v>
      </c>
      <c r="HL538" s="25">
        <f t="shared" si="849"/>
        <v>0</v>
      </c>
      <c r="HM538" s="25">
        <f t="shared" si="850"/>
        <v>0</v>
      </c>
      <c r="HN538" s="30"/>
      <c r="HO538" s="30"/>
      <c r="HP538" s="30"/>
      <c r="HQ538" s="25">
        <f t="shared" si="1210"/>
        <v>0</v>
      </c>
      <c r="HR538" s="25">
        <f t="shared" si="1211"/>
        <v>0</v>
      </c>
      <c r="HS538" s="25">
        <f t="shared" si="1212"/>
        <v>0</v>
      </c>
      <c r="HT538" s="25">
        <f t="shared" si="1213"/>
        <v>0</v>
      </c>
      <c r="HU538" s="25">
        <f t="shared" si="1214"/>
        <v>0</v>
      </c>
      <c r="HV538" s="25">
        <f t="shared" si="1215"/>
        <v>0</v>
      </c>
      <c r="HW538" s="25">
        <f t="shared" si="1216"/>
        <v>50211.79</v>
      </c>
      <c r="HX538" s="25">
        <f t="shared" si="1217"/>
        <v>67992.259999999995</v>
      </c>
      <c r="HY538" s="25">
        <f t="shared" si="1218"/>
        <v>67992.259999999995</v>
      </c>
      <c r="HZ538" s="25">
        <f t="shared" si="1219"/>
        <v>17694.060000000001</v>
      </c>
      <c r="IA538" s="25">
        <f t="shared" si="1220"/>
        <v>22140.99</v>
      </c>
      <c r="IB538" s="25">
        <f t="shared" si="1221"/>
        <v>22140.99</v>
      </c>
      <c r="IC538" s="25">
        <f t="shared" si="1222"/>
        <v>0</v>
      </c>
      <c r="ID538" s="25">
        <f t="shared" si="852"/>
        <v>0</v>
      </c>
      <c r="IE538" s="25">
        <f t="shared" si="853"/>
        <v>0</v>
      </c>
      <c r="IF538" s="25">
        <f t="shared" si="1223"/>
        <v>0</v>
      </c>
      <c r="IG538" s="25">
        <f t="shared" si="854"/>
        <v>0</v>
      </c>
      <c r="IH538" s="25">
        <f t="shared" si="855"/>
        <v>0</v>
      </c>
      <c r="II538" s="30"/>
      <c r="IJ538" s="30"/>
      <c r="IK538" s="30"/>
      <c r="IL538" s="25">
        <f t="shared" si="1224"/>
        <v>0</v>
      </c>
      <c r="IM538" s="25">
        <f t="shared" si="1225"/>
        <v>0</v>
      </c>
      <c r="IN538" s="25">
        <f t="shared" si="1226"/>
        <v>0</v>
      </c>
      <c r="IO538" s="25">
        <f t="shared" si="1227"/>
        <v>0</v>
      </c>
      <c r="IP538" s="25">
        <f t="shared" si="1228"/>
        <v>0</v>
      </c>
      <c r="IQ538" s="25">
        <f t="shared" si="1229"/>
        <v>0</v>
      </c>
      <c r="IR538" s="25">
        <f t="shared" si="1230"/>
        <v>64842.29</v>
      </c>
      <c r="IS538" s="25">
        <f t="shared" si="1231"/>
        <v>67469.98</v>
      </c>
      <c r="IT538" s="25">
        <f t="shared" si="1232"/>
        <v>67469.98</v>
      </c>
      <c r="IU538" s="25">
        <f t="shared" si="1233"/>
        <v>18470.14</v>
      </c>
      <c r="IV538" s="25">
        <f t="shared" si="1234"/>
        <v>19286.47</v>
      </c>
      <c r="IW538" s="25">
        <f t="shared" si="1235"/>
        <v>19286.47</v>
      </c>
      <c r="IX538" s="25">
        <f t="shared" si="1236"/>
        <v>0</v>
      </c>
      <c r="IY538" s="25">
        <f t="shared" si="856"/>
        <v>0</v>
      </c>
      <c r="IZ538" s="25">
        <f t="shared" si="857"/>
        <v>0</v>
      </c>
      <c r="JA538" s="25">
        <f t="shared" si="1237"/>
        <v>0</v>
      </c>
      <c r="JB538" s="25">
        <f t="shared" si="858"/>
        <v>0</v>
      </c>
      <c r="JC538" s="25">
        <f t="shared" si="859"/>
        <v>0</v>
      </c>
      <c r="JD538" s="30"/>
      <c r="JE538" s="30"/>
      <c r="JF538" s="30"/>
      <c r="JG538" s="25">
        <f t="shared" si="1238"/>
        <v>0</v>
      </c>
      <c r="JH538" s="25">
        <f t="shared" si="1239"/>
        <v>0</v>
      </c>
      <c r="JI538" s="25">
        <f t="shared" si="1240"/>
        <v>0</v>
      </c>
      <c r="JJ538" s="25">
        <f t="shared" si="1241"/>
        <v>0</v>
      </c>
      <c r="JK538" s="25">
        <f t="shared" si="1242"/>
        <v>0</v>
      </c>
      <c r="JL538" s="25">
        <f t="shared" si="1243"/>
        <v>0</v>
      </c>
      <c r="JM538" s="25">
        <f t="shared" si="1244"/>
        <v>64842.35</v>
      </c>
      <c r="JN538" s="25">
        <f t="shared" si="1245"/>
        <v>67470.12</v>
      </c>
      <c r="JO538" s="25">
        <f t="shared" si="1246"/>
        <v>67470.12</v>
      </c>
      <c r="JP538" s="25">
        <f t="shared" si="1247"/>
        <v>27911.919999999998</v>
      </c>
      <c r="JQ538" s="25">
        <f t="shared" si="1248"/>
        <v>29251.87</v>
      </c>
      <c r="JR538" s="25">
        <f t="shared" si="1249"/>
        <v>29251.87</v>
      </c>
      <c r="JS538" s="25">
        <f t="shared" si="1250"/>
        <v>0</v>
      </c>
      <c r="JT538" s="25">
        <f t="shared" si="860"/>
        <v>0</v>
      </c>
      <c r="JU538" s="25">
        <f t="shared" si="861"/>
        <v>0</v>
      </c>
      <c r="JV538" s="25">
        <f t="shared" si="1251"/>
        <v>0</v>
      </c>
      <c r="JW538" s="25">
        <f t="shared" si="862"/>
        <v>0</v>
      </c>
      <c r="JX538" s="25">
        <f t="shared" si="863"/>
        <v>0</v>
      </c>
      <c r="JY538" s="30"/>
      <c r="JZ538" s="30"/>
      <c r="KA538" s="30"/>
      <c r="KB538" s="25">
        <f t="shared" si="1252"/>
        <v>0</v>
      </c>
      <c r="KC538" s="25">
        <f t="shared" si="1253"/>
        <v>0</v>
      </c>
      <c r="KD538" s="25">
        <f t="shared" si="1254"/>
        <v>0</v>
      </c>
      <c r="KE538" s="25">
        <f t="shared" si="1255"/>
        <v>0</v>
      </c>
      <c r="KF538" s="25">
        <f t="shared" si="1256"/>
        <v>0</v>
      </c>
      <c r="KG538" s="25">
        <f t="shared" si="1257"/>
        <v>0</v>
      </c>
      <c r="KH538" s="25">
        <f t="shared" si="1258"/>
        <v>64841.74</v>
      </c>
      <c r="KI538" s="25">
        <f t="shared" si="1259"/>
        <v>67469.72</v>
      </c>
      <c r="KJ538" s="25">
        <f t="shared" si="1260"/>
        <v>67469.72</v>
      </c>
      <c r="KK538" s="25">
        <f t="shared" si="1261"/>
        <v>16495.509999999998</v>
      </c>
      <c r="KL538" s="25">
        <f t="shared" si="1262"/>
        <v>17261.310000000001</v>
      </c>
      <c r="KM538" s="25">
        <f t="shared" si="1263"/>
        <v>17261.310000000001</v>
      </c>
      <c r="KN538" s="25">
        <f t="shared" si="1264"/>
        <v>0</v>
      </c>
      <c r="KO538" s="25">
        <f t="shared" si="864"/>
        <v>0</v>
      </c>
      <c r="KP538" s="25">
        <f t="shared" si="865"/>
        <v>0</v>
      </c>
      <c r="KQ538" s="25">
        <f t="shared" si="1265"/>
        <v>0</v>
      </c>
      <c r="KR538" s="25">
        <f t="shared" si="866"/>
        <v>0</v>
      </c>
      <c r="KS538" s="25">
        <f t="shared" si="867"/>
        <v>0</v>
      </c>
      <c r="KT538" s="30"/>
      <c r="KU538" s="30"/>
      <c r="KV538" s="30"/>
      <c r="KW538" s="25">
        <f t="shared" si="1266"/>
        <v>0</v>
      </c>
      <c r="KX538" s="25">
        <f t="shared" si="1267"/>
        <v>0</v>
      </c>
      <c r="KY538" s="25">
        <f t="shared" si="1268"/>
        <v>0</v>
      </c>
      <c r="KZ538" s="25">
        <f t="shared" si="1269"/>
        <v>0</v>
      </c>
      <c r="LA538" s="25">
        <f t="shared" si="1270"/>
        <v>0</v>
      </c>
      <c r="LB538" s="25">
        <f t="shared" si="1271"/>
        <v>0</v>
      </c>
      <c r="LC538" s="25">
        <f t="shared" si="1272"/>
        <v>64842.02</v>
      </c>
      <c r="LD538" s="25">
        <f t="shared" si="1273"/>
        <v>67469.98</v>
      </c>
      <c r="LE538" s="25">
        <f t="shared" si="1274"/>
        <v>67469.98</v>
      </c>
      <c r="LF538" s="25">
        <f t="shared" si="1275"/>
        <v>15295.88</v>
      </c>
      <c r="LG538" s="25">
        <f t="shared" si="1276"/>
        <v>16020.27</v>
      </c>
      <c r="LH538" s="25">
        <f t="shared" si="1277"/>
        <v>16020.27</v>
      </c>
      <c r="LI538" s="25">
        <f t="shared" si="1278"/>
        <v>0</v>
      </c>
      <c r="LJ538" s="25">
        <f t="shared" si="868"/>
        <v>0</v>
      </c>
      <c r="LK538" s="25">
        <f t="shared" si="869"/>
        <v>0</v>
      </c>
      <c r="LL538" s="25">
        <f t="shared" si="1279"/>
        <v>0</v>
      </c>
      <c r="LM538" s="25">
        <f t="shared" si="870"/>
        <v>0</v>
      </c>
      <c r="LN538" s="25">
        <f t="shared" si="871"/>
        <v>0</v>
      </c>
      <c r="LO538" s="30"/>
      <c r="LP538" s="30"/>
      <c r="LQ538" s="30"/>
      <c r="LR538" s="25">
        <f t="shared" si="1280"/>
        <v>0</v>
      </c>
      <c r="LS538" s="25">
        <f t="shared" si="1281"/>
        <v>0</v>
      </c>
      <c r="LT538" s="25">
        <f t="shared" si="1282"/>
        <v>0</v>
      </c>
      <c r="LU538" s="25">
        <f t="shared" si="1283"/>
        <v>0</v>
      </c>
      <c r="LV538" s="25">
        <f t="shared" si="1284"/>
        <v>0</v>
      </c>
      <c r="LW538" s="25">
        <f t="shared" si="1285"/>
        <v>0</v>
      </c>
      <c r="LX538" s="25">
        <f t="shared" si="1286"/>
        <v>64843.45</v>
      </c>
      <c r="LY538" s="25">
        <f t="shared" si="1287"/>
        <v>67470.009999999995</v>
      </c>
      <c r="LZ538" s="25">
        <f t="shared" si="1288"/>
        <v>67470.009999999995</v>
      </c>
      <c r="MA538" s="25">
        <f t="shared" si="1289"/>
        <v>24154.66</v>
      </c>
      <c r="MB538" s="25">
        <f t="shared" si="1290"/>
        <v>25279.63</v>
      </c>
      <c r="MC538" s="25">
        <f t="shared" si="1291"/>
        <v>25279.63</v>
      </c>
      <c r="MD538" s="25">
        <f t="shared" si="1292"/>
        <v>0</v>
      </c>
      <c r="ME538" s="25">
        <f t="shared" si="872"/>
        <v>0</v>
      </c>
      <c r="MF538" s="25">
        <f t="shared" si="873"/>
        <v>0</v>
      </c>
      <c r="MG538" s="25">
        <f t="shared" si="1293"/>
        <v>0</v>
      </c>
      <c r="MH538" s="25">
        <f t="shared" si="874"/>
        <v>0</v>
      </c>
      <c r="MI538" s="25">
        <f t="shared" si="875"/>
        <v>0</v>
      </c>
      <c r="MJ538" s="30"/>
      <c r="MK538" s="30"/>
      <c r="ML538" s="30"/>
      <c r="MM538" s="25">
        <f t="shared" si="1295"/>
        <v>0</v>
      </c>
      <c r="MN538" s="25">
        <f t="shared" si="1296"/>
        <v>0</v>
      </c>
      <c r="MO538" s="25">
        <f t="shared" si="1297"/>
        <v>0</v>
      </c>
      <c r="MP538" s="25">
        <f t="shared" si="1298"/>
        <v>0</v>
      </c>
      <c r="MQ538" s="25">
        <f t="shared" si="1299"/>
        <v>0</v>
      </c>
      <c r="MR538" s="25">
        <f t="shared" si="1300"/>
        <v>0</v>
      </c>
      <c r="MS538" s="25">
        <f t="shared" si="1301"/>
        <v>64841.87</v>
      </c>
      <c r="MT538" s="25">
        <f t="shared" si="1302"/>
        <v>69084.600000000006</v>
      </c>
      <c r="MU538" s="25">
        <f t="shared" si="1303"/>
        <v>69084.600000000006</v>
      </c>
      <c r="MV538" s="25">
        <f t="shared" si="1304"/>
        <v>25689.64</v>
      </c>
      <c r="MW538" s="25">
        <f t="shared" si="1305"/>
        <v>26898.55</v>
      </c>
      <c r="MX538" s="25">
        <f t="shared" si="1306"/>
        <v>26898.55</v>
      </c>
      <c r="MY538" s="25">
        <f t="shared" si="1307"/>
        <v>0</v>
      </c>
      <c r="MZ538" s="25">
        <f t="shared" si="876"/>
        <v>0</v>
      </c>
      <c r="NA538" s="25">
        <f t="shared" si="877"/>
        <v>0</v>
      </c>
      <c r="NB538" s="25">
        <f t="shared" si="1308"/>
        <v>0</v>
      </c>
      <c r="NC538" s="25">
        <f t="shared" si="878"/>
        <v>0</v>
      </c>
      <c r="ND538" s="25">
        <f t="shared" si="879"/>
        <v>0</v>
      </c>
      <c r="NE538" s="30"/>
      <c r="NF538" s="30"/>
      <c r="NG538" s="30"/>
      <c r="NH538" s="25">
        <f t="shared" si="1310"/>
        <v>0</v>
      </c>
      <c r="NI538" s="25">
        <f t="shared" si="1311"/>
        <v>0</v>
      </c>
      <c r="NJ538" s="25">
        <f t="shared" si="1312"/>
        <v>0</v>
      </c>
      <c r="NK538" s="25">
        <f t="shared" si="1313"/>
        <v>0</v>
      </c>
      <c r="NL538" s="25">
        <f t="shared" si="1314"/>
        <v>0</v>
      </c>
      <c r="NM538" s="25">
        <f t="shared" si="1315"/>
        <v>0</v>
      </c>
      <c r="NN538" s="25">
        <f t="shared" si="1316"/>
        <v>64842.33</v>
      </c>
      <c r="NO538" s="25">
        <f t="shared" si="1317"/>
        <v>67719.37</v>
      </c>
      <c r="NP538" s="25">
        <f t="shared" si="1318"/>
        <v>67719.37</v>
      </c>
      <c r="NQ538" s="25">
        <f t="shared" si="1319"/>
        <v>18773.05</v>
      </c>
      <c r="NR538" s="25">
        <f t="shared" si="1320"/>
        <v>19619.86</v>
      </c>
      <c r="NS538" s="25">
        <f t="shared" si="1321"/>
        <v>19619.86</v>
      </c>
      <c r="NT538" s="25">
        <f t="shared" si="1322"/>
        <v>0</v>
      </c>
      <c r="NU538" s="25">
        <f t="shared" si="880"/>
        <v>0</v>
      </c>
      <c r="NV538" s="25">
        <f t="shared" si="881"/>
        <v>0</v>
      </c>
      <c r="NW538" s="25">
        <f t="shared" si="1323"/>
        <v>0</v>
      </c>
      <c r="NX538" s="25">
        <f t="shared" si="882"/>
        <v>0</v>
      </c>
      <c r="NY538" s="25">
        <f t="shared" si="883"/>
        <v>0</v>
      </c>
      <c r="NZ538" s="30"/>
      <c r="OA538" s="30"/>
      <c r="OB538" s="30"/>
      <c r="OC538" s="25">
        <f t="shared" si="1324"/>
        <v>0</v>
      </c>
      <c r="OD538" s="25">
        <f t="shared" si="1325"/>
        <v>0</v>
      </c>
      <c r="OE538" s="25">
        <f t="shared" si="1326"/>
        <v>0</v>
      </c>
      <c r="OF538" s="25">
        <f t="shared" si="1327"/>
        <v>0</v>
      </c>
      <c r="OG538" s="25">
        <f t="shared" si="1328"/>
        <v>0</v>
      </c>
      <c r="OH538" s="25">
        <f t="shared" si="1329"/>
        <v>0</v>
      </c>
      <c r="OI538" s="25">
        <f t="shared" si="1330"/>
        <v>64842.18</v>
      </c>
      <c r="OJ538" s="25">
        <f t="shared" si="1331"/>
        <v>67469.67</v>
      </c>
      <c r="OK538" s="25">
        <f t="shared" si="1332"/>
        <v>67469.67</v>
      </c>
      <c r="OL538" s="25">
        <f t="shared" si="1333"/>
        <v>24311.82</v>
      </c>
      <c r="OM538" s="25">
        <f t="shared" si="1334"/>
        <v>25445.49</v>
      </c>
      <c r="ON538" s="25">
        <f t="shared" si="1335"/>
        <v>25445.49</v>
      </c>
      <c r="OO538" s="25">
        <f t="shared" si="1336"/>
        <v>0</v>
      </c>
      <c r="OP538" s="25">
        <f t="shared" si="884"/>
        <v>0</v>
      </c>
      <c r="OQ538" s="25">
        <f t="shared" si="885"/>
        <v>0</v>
      </c>
      <c r="OR538" s="25">
        <f t="shared" si="1337"/>
        <v>0</v>
      </c>
      <c r="OS538" s="25">
        <f t="shared" si="886"/>
        <v>0</v>
      </c>
      <c r="OT538" s="25">
        <f t="shared" si="887"/>
        <v>0</v>
      </c>
      <c r="OU538" s="30"/>
      <c r="OV538" s="30"/>
      <c r="OW538" s="30"/>
      <c r="OX538" s="25">
        <f t="shared" si="1338"/>
        <v>0</v>
      </c>
      <c r="OY538" s="25">
        <f t="shared" si="1339"/>
        <v>0</v>
      </c>
      <c r="OZ538" s="25">
        <f t="shared" si="1340"/>
        <v>0</v>
      </c>
      <c r="PA538" s="25">
        <f t="shared" si="1341"/>
        <v>0</v>
      </c>
      <c r="PB538" s="25">
        <f t="shared" si="1342"/>
        <v>0</v>
      </c>
      <c r="PC538" s="25">
        <f t="shared" si="1343"/>
        <v>0</v>
      </c>
      <c r="PD538" s="25">
        <f t="shared" si="1344"/>
        <v>64841.88</v>
      </c>
      <c r="PE538" s="25">
        <f t="shared" si="1345"/>
        <v>67469.94</v>
      </c>
      <c r="PF538" s="25">
        <f t="shared" si="1346"/>
        <v>67469.94</v>
      </c>
      <c r="PG538" s="25">
        <f t="shared" si="1347"/>
        <v>20740.349999999999</v>
      </c>
      <c r="PH538" s="25">
        <f t="shared" si="1348"/>
        <v>21683.25</v>
      </c>
      <c r="PI538" s="25">
        <f t="shared" si="1349"/>
        <v>21683.25</v>
      </c>
      <c r="PJ538" s="25">
        <f t="shared" si="1350"/>
        <v>0</v>
      </c>
      <c r="PK538" s="25">
        <f t="shared" si="888"/>
        <v>0</v>
      </c>
      <c r="PL538" s="25">
        <f t="shared" si="889"/>
        <v>0</v>
      </c>
      <c r="PM538" s="25">
        <f t="shared" si="1351"/>
        <v>0</v>
      </c>
      <c r="PN538" s="25">
        <f t="shared" si="890"/>
        <v>0</v>
      </c>
      <c r="PO538" s="25">
        <f t="shared" si="891"/>
        <v>0</v>
      </c>
      <c r="PP538" s="30"/>
      <c r="PQ538" s="30"/>
      <c r="PR538" s="30"/>
      <c r="PS538" s="25">
        <f t="shared" si="1352"/>
        <v>0</v>
      </c>
      <c r="PT538" s="25">
        <f t="shared" si="1353"/>
        <v>0</v>
      </c>
      <c r="PU538" s="25">
        <f t="shared" si="1354"/>
        <v>0</v>
      </c>
      <c r="PV538" s="25">
        <f t="shared" si="1355"/>
        <v>0</v>
      </c>
      <c r="PW538" s="25">
        <f t="shared" si="1356"/>
        <v>0</v>
      </c>
      <c r="PX538" s="25">
        <f t="shared" si="1357"/>
        <v>0</v>
      </c>
      <c r="PY538" s="25">
        <f t="shared" si="1358"/>
        <v>64842.17</v>
      </c>
      <c r="PZ538" s="25">
        <f t="shared" si="1359"/>
        <v>67470.100000000006</v>
      </c>
      <c r="QA538" s="25">
        <f t="shared" si="1360"/>
        <v>67470.100000000006</v>
      </c>
      <c r="QB538" s="25">
        <f t="shared" si="1361"/>
        <v>23539.94</v>
      </c>
      <c r="QC538" s="25">
        <f t="shared" si="1362"/>
        <v>24640.32</v>
      </c>
      <c r="QD538" s="25">
        <f t="shared" si="1363"/>
        <v>24640.32</v>
      </c>
      <c r="QE538" s="25">
        <f t="shared" si="1364"/>
        <v>0</v>
      </c>
      <c r="QF538" s="25">
        <f t="shared" si="892"/>
        <v>0</v>
      </c>
      <c r="QG538" s="25">
        <f t="shared" si="893"/>
        <v>0</v>
      </c>
      <c r="QH538" s="25">
        <f t="shared" si="1365"/>
        <v>0</v>
      </c>
      <c r="QI538" s="25">
        <f t="shared" si="894"/>
        <v>0</v>
      </c>
      <c r="QJ538" s="25">
        <f t="shared" si="895"/>
        <v>0</v>
      </c>
      <c r="QK538" s="30"/>
      <c r="QL538" s="30"/>
      <c r="QM538" s="30"/>
      <c r="QN538" s="25">
        <f t="shared" si="1367"/>
        <v>0</v>
      </c>
      <c r="QO538" s="25">
        <f t="shared" si="1368"/>
        <v>0</v>
      </c>
      <c r="QP538" s="25">
        <f t="shared" si="1369"/>
        <v>0</v>
      </c>
      <c r="QQ538" s="25">
        <f t="shared" si="1370"/>
        <v>0</v>
      </c>
      <c r="QR538" s="25">
        <f t="shared" si="1371"/>
        <v>0</v>
      </c>
      <c r="QS538" s="25">
        <f t="shared" si="1372"/>
        <v>0</v>
      </c>
      <c r="QT538" s="25">
        <f t="shared" si="1373"/>
        <v>64842.51</v>
      </c>
      <c r="QU538" s="25">
        <f t="shared" si="1374"/>
        <v>67712.56</v>
      </c>
      <c r="QV538" s="25">
        <f t="shared" si="1375"/>
        <v>67712.56</v>
      </c>
      <c r="QW538" s="25">
        <f t="shared" si="1376"/>
        <v>21003.54</v>
      </c>
      <c r="QX538" s="25">
        <f t="shared" si="1377"/>
        <v>21941.57</v>
      </c>
      <c r="QY538" s="25">
        <f t="shared" si="1378"/>
        <v>21941.57</v>
      </c>
      <c r="QZ538" s="25">
        <f t="shared" si="1379"/>
        <v>0</v>
      </c>
      <c r="RA538" s="25">
        <f t="shared" si="896"/>
        <v>0</v>
      </c>
      <c r="RB538" s="25">
        <f t="shared" si="897"/>
        <v>0</v>
      </c>
      <c r="RC538" s="25">
        <f t="shared" si="1380"/>
        <v>0</v>
      </c>
      <c r="RD538" s="25">
        <f t="shared" si="898"/>
        <v>0</v>
      </c>
      <c r="RE538" s="25">
        <f t="shared" si="899"/>
        <v>0</v>
      </c>
      <c r="RF538" s="30"/>
      <c r="RG538" s="30"/>
      <c r="RH538" s="30"/>
      <c r="RI538" s="25">
        <f t="shared" si="1382"/>
        <v>0</v>
      </c>
      <c r="RJ538" s="25">
        <f t="shared" si="1383"/>
        <v>0</v>
      </c>
      <c r="RK538" s="25">
        <f t="shared" si="1384"/>
        <v>0</v>
      </c>
      <c r="RL538" s="25">
        <f t="shared" si="1385"/>
        <v>0</v>
      </c>
      <c r="RM538" s="25">
        <f t="shared" si="1386"/>
        <v>0</v>
      </c>
      <c r="RN538" s="25">
        <f t="shared" si="1387"/>
        <v>0</v>
      </c>
      <c r="RO538" s="25">
        <f t="shared" si="1388"/>
        <v>64842.13</v>
      </c>
      <c r="RP538" s="25">
        <f t="shared" si="1389"/>
        <v>68583.19</v>
      </c>
      <c r="RQ538" s="25">
        <f t="shared" si="1390"/>
        <v>68583.19</v>
      </c>
      <c r="RR538" s="25">
        <f t="shared" si="1391"/>
        <v>15318.71</v>
      </c>
      <c r="RS538" s="25">
        <f t="shared" si="1392"/>
        <v>15985.94</v>
      </c>
      <c r="RT538" s="25">
        <f t="shared" si="1393"/>
        <v>15985.94</v>
      </c>
      <c r="RU538" s="25">
        <f t="shared" si="1394"/>
        <v>0</v>
      </c>
      <c r="RV538" s="25">
        <f t="shared" si="900"/>
        <v>0</v>
      </c>
      <c r="RW538" s="25">
        <f t="shared" si="901"/>
        <v>0</v>
      </c>
      <c r="RX538" s="25">
        <f t="shared" si="1395"/>
        <v>0</v>
      </c>
      <c r="RY538" s="25">
        <f t="shared" si="902"/>
        <v>0</v>
      </c>
      <c r="RZ538" s="25">
        <f t="shared" si="903"/>
        <v>0</v>
      </c>
      <c r="SA538" s="30"/>
      <c r="SB538" s="30"/>
      <c r="SC538" s="30"/>
      <c r="SD538" s="25">
        <f t="shared" si="1397"/>
        <v>0</v>
      </c>
      <c r="SE538" s="25">
        <f t="shared" si="1398"/>
        <v>0</v>
      </c>
      <c r="SF538" s="25">
        <f t="shared" si="1399"/>
        <v>0</v>
      </c>
      <c r="SG538" s="25">
        <f t="shared" si="1400"/>
        <v>0</v>
      </c>
      <c r="SH538" s="25">
        <f t="shared" si="1401"/>
        <v>0</v>
      </c>
      <c r="SI538" s="25">
        <f t="shared" si="1402"/>
        <v>0</v>
      </c>
      <c r="SJ538" s="25">
        <f t="shared" si="1403"/>
        <v>64841.97</v>
      </c>
      <c r="SK538" s="25">
        <f t="shared" si="1404"/>
        <v>67670.89</v>
      </c>
      <c r="SL538" s="25">
        <f t="shared" si="1405"/>
        <v>67670.89</v>
      </c>
      <c r="SM538" s="25">
        <f t="shared" si="1406"/>
        <v>20731.46</v>
      </c>
      <c r="SN538" s="25">
        <f t="shared" si="1407"/>
        <v>21639.599999999999</v>
      </c>
      <c r="SO538" s="25">
        <f t="shared" si="1408"/>
        <v>21639.599999999999</v>
      </c>
      <c r="SP538" s="25">
        <f t="shared" si="1409"/>
        <v>0</v>
      </c>
      <c r="SQ538" s="25">
        <f t="shared" si="904"/>
        <v>0</v>
      </c>
      <c r="SR538" s="25">
        <f t="shared" si="905"/>
        <v>0</v>
      </c>
      <c r="SS538" s="25">
        <f t="shared" si="1410"/>
        <v>0</v>
      </c>
      <c r="ST538" s="25">
        <f t="shared" si="906"/>
        <v>0</v>
      </c>
      <c r="SU538" s="25">
        <f t="shared" si="907"/>
        <v>0</v>
      </c>
      <c r="SV538" s="30"/>
      <c r="SW538" s="30"/>
      <c r="SX538" s="30"/>
      <c r="SY538" s="25">
        <f t="shared" si="1412"/>
        <v>0</v>
      </c>
      <c r="SZ538" s="25">
        <f t="shared" si="1413"/>
        <v>0</v>
      </c>
      <c r="TA538" s="25">
        <f t="shared" si="1414"/>
        <v>0</v>
      </c>
      <c r="TB538" s="25">
        <f t="shared" si="1415"/>
        <v>0</v>
      </c>
      <c r="TC538" s="25">
        <f t="shared" si="1416"/>
        <v>0</v>
      </c>
      <c r="TD538" s="25">
        <f t="shared" si="1417"/>
        <v>0</v>
      </c>
      <c r="TE538" s="25">
        <f t="shared" si="1418"/>
        <v>64842.2</v>
      </c>
      <c r="TF538" s="25">
        <f t="shared" si="1419"/>
        <v>68024.98</v>
      </c>
      <c r="TG538" s="25">
        <f t="shared" si="1420"/>
        <v>68024.98</v>
      </c>
      <c r="TH538" s="25">
        <f t="shared" si="1421"/>
        <v>19248.939999999999</v>
      </c>
      <c r="TI538" s="25">
        <f t="shared" si="1422"/>
        <v>20145.650000000001</v>
      </c>
      <c r="TJ538" s="25">
        <f t="shared" si="1423"/>
        <v>20145.650000000001</v>
      </c>
      <c r="TK538" s="25">
        <f t="shared" si="1424"/>
        <v>0</v>
      </c>
      <c r="TL538" s="25">
        <f t="shared" si="908"/>
        <v>0</v>
      </c>
      <c r="TM538" s="25">
        <f t="shared" si="909"/>
        <v>0</v>
      </c>
      <c r="TN538" s="25">
        <f t="shared" si="1425"/>
        <v>0</v>
      </c>
      <c r="TO538" s="25">
        <f t="shared" si="910"/>
        <v>0</v>
      </c>
      <c r="TP538" s="25">
        <f t="shared" si="911"/>
        <v>0</v>
      </c>
      <c r="TQ538" s="30"/>
      <c r="TR538" s="30"/>
      <c r="TS538" s="30"/>
      <c r="TT538" s="25">
        <f t="shared" si="1427"/>
        <v>0</v>
      </c>
      <c r="TU538" s="25">
        <f t="shared" si="1428"/>
        <v>0</v>
      </c>
      <c r="TV538" s="25">
        <f t="shared" si="1429"/>
        <v>0</v>
      </c>
      <c r="TW538" s="25">
        <f t="shared" si="1430"/>
        <v>0</v>
      </c>
      <c r="TX538" s="25">
        <f t="shared" si="1431"/>
        <v>0</v>
      </c>
      <c r="TY538" s="25">
        <f t="shared" si="1432"/>
        <v>0</v>
      </c>
      <c r="TZ538" s="25">
        <f t="shared" si="1433"/>
        <v>49301.21</v>
      </c>
      <c r="UA538" s="25">
        <f t="shared" si="1434"/>
        <v>68741.72</v>
      </c>
      <c r="UB538" s="25">
        <f t="shared" si="1435"/>
        <v>68741.72</v>
      </c>
      <c r="UC538" s="25">
        <f t="shared" si="1436"/>
        <v>16607.95</v>
      </c>
      <c r="UD538" s="25">
        <f t="shared" si="1437"/>
        <v>23099.01</v>
      </c>
      <c r="UE538" s="25">
        <f t="shared" si="1438"/>
        <v>23099.01</v>
      </c>
      <c r="UF538" s="25">
        <f t="shared" si="1439"/>
        <v>0</v>
      </c>
      <c r="UG538" s="25">
        <f t="shared" si="913"/>
        <v>0</v>
      </c>
      <c r="UH538" s="25">
        <f t="shared" si="914"/>
        <v>0</v>
      </c>
      <c r="UI538" s="25">
        <f t="shared" si="1440"/>
        <v>0</v>
      </c>
      <c r="UJ538" s="25">
        <f t="shared" si="915"/>
        <v>0</v>
      </c>
      <c r="UK538" s="25">
        <f t="shared" si="916"/>
        <v>0</v>
      </c>
      <c r="UL538" s="30"/>
      <c r="UM538" s="30"/>
      <c r="UN538" s="30"/>
      <c r="UO538" s="25">
        <f t="shared" si="1442"/>
        <v>0</v>
      </c>
      <c r="UP538" s="25">
        <f t="shared" si="1443"/>
        <v>0</v>
      </c>
      <c r="UQ538" s="25">
        <f t="shared" si="1444"/>
        <v>0</v>
      </c>
      <c r="UR538" s="25">
        <f t="shared" si="1445"/>
        <v>0</v>
      </c>
      <c r="US538" s="25">
        <f t="shared" si="1446"/>
        <v>0</v>
      </c>
      <c r="UT538" s="25">
        <f t="shared" si="1447"/>
        <v>0</v>
      </c>
      <c r="UU538" s="25">
        <f t="shared" si="1448"/>
        <v>64842.25</v>
      </c>
      <c r="UV538" s="25">
        <f t="shared" si="1449"/>
        <v>67985.87</v>
      </c>
      <c r="UW538" s="25">
        <f t="shared" si="1450"/>
        <v>67985.87</v>
      </c>
      <c r="UX538" s="25">
        <f t="shared" si="1451"/>
        <v>20276.740000000002</v>
      </c>
      <c r="UY538" s="25">
        <f t="shared" si="1452"/>
        <v>21129.42</v>
      </c>
      <c r="UZ538" s="25">
        <f t="shared" si="1453"/>
        <v>21129.42</v>
      </c>
      <c r="VA538" s="25">
        <f t="shared" si="1454"/>
        <v>0</v>
      </c>
      <c r="VB538" s="25">
        <f t="shared" si="917"/>
        <v>0</v>
      </c>
      <c r="VC538" s="25">
        <f t="shared" si="918"/>
        <v>0</v>
      </c>
      <c r="VD538" s="25">
        <f t="shared" si="1455"/>
        <v>0</v>
      </c>
      <c r="VE538" s="25">
        <f t="shared" si="919"/>
        <v>0</v>
      </c>
      <c r="VF538" s="25">
        <f t="shared" si="920"/>
        <v>0</v>
      </c>
      <c r="VG538" s="30"/>
      <c r="VH538" s="30"/>
      <c r="VI538" s="30"/>
      <c r="VJ538" s="25">
        <f t="shared" si="1457"/>
        <v>0</v>
      </c>
      <c r="VK538" s="25">
        <f t="shared" si="1458"/>
        <v>0</v>
      </c>
      <c r="VL538" s="25">
        <f t="shared" si="1459"/>
        <v>0</v>
      </c>
      <c r="VM538" s="25">
        <f t="shared" si="1460"/>
        <v>0</v>
      </c>
      <c r="VN538" s="25">
        <f t="shared" si="1461"/>
        <v>0</v>
      </c>
      <c r="VO538" s="25">
        <f t="shared" si="1462"/>
        <v>0</v>
      </c>
      <c r="VP538" s="25">
        <f t="shared" si="1463"/>
        <v>0</v>
      </c>
      <c r="VQ538" s="25">
        <f t="shared" si="1464"/>
        <v>0</v>
      </c>
      <c r="VR538" s="25">
        <f t="shared" si="1465"/>
        <v>0</v>
      </c>
      <c r="VS538" s="25">
        <f t="shared" si="1466"/>
        <v>0</v>
      </c>
      <c r="VT538" s="25">
        <f t="shared" si="1467"/>
        <v>0</v>
      </c>
      <c r="VU538" s="25">
        <f t="shared" si="1468"/>
        <v>0</v>
      </c>
      <c r="VV538" s="25">
        <f t="shared" si="1469"/>
        <v>0</v>
      </c>
      <c r="VW538" s="25">
        <f t="shared" si="922"/>
        <v>0</v>
      </c>
      <c r="VX538" s="25">
        <f t="shared" si="923"/>
        <v>0</v>
      </c>
      <c r="VY538" s="25">
        <f t="shared" si="1470"/>
        <v>0</v>
      </c>
      <c r="VZ538" s="25">
        <f t="shared" si="924"/>
        <v>0</v>
      </c>
      <c r="WA538" s="25">
        <f t="shared" si="925"/>
        <v>0</v>
      </c>
      <c r="WB538" s="30"/>
      <c r="WC538" s="30"/>
      <c r="WD538" s="30"/>
      <c r="WE538" s="25">
        <f t="shared" si="1471"/>
        <v>0</v>
      </c>
      <c r="WF538" s="25">
        <f t="shared" si="1472"/>
        <v>0</v>
      </c>
      <c r="WG538" s="25">
        <f t="shared" si="1473"/>
        <v>0</v>
      </c>
      <c r="WH538" s="25">
        <f t="shared" si="1474"/>
        <v>0</v>
      </c>
      <c r="WI538" s="25">
        <f t="shared" si="1475"/>
        <v>0</v>
      </c>
      <c r="WJ538" s="25">
        <f t="shared" si="1476"/>
        <v>0</v>
      </c>
      <c r="WK538" s="25">
        <f t="shared" si="1477"/>
        <v>64842.09</v>
      </c>
      <c r="WL538" s="25">
        <f t="shared" si="1478"/>
        <v>67470.289999999994</v>
      </c>
      <c r="WM538" s="25">
        <f t="shared" si="1479"/>
        <v>67470.289999999994</v>
      </c>
      <c r="WN538" s="25">
        <f t="shared" si="1480"/>
        <v>15157.43</v>
      </c>
      <c r="WO538" s="25">
        <f t="shared" si="1481"/>
        <v>15877.58</v>
      </c>
      <c r="WP538" s="25">
        <f t="shared" si="1482"/>
        <v>15877.58</v>
      </c>
      <c r="WQ538" s="25">
        <f t="shared" si="1483"/>
        <v>0</v>
      </c>
      <c r="WR538" s="25">
        <f t="shared" si="926"/>
        <v>0</v>
      </c>
      <c r="WS538" s="25">
        <f t="shared" si="927"/>
        <v>0</v>
      </c>
      <c r="WT538" s="25">
        <f t="shared" si="1484"/>
        <v>0</v>
      </c>
      <c r="WU538" s="25">
        <f t="shared" si="928"/>
        <v>0</v>
      </c>
      <c r="WV538" s="25">
        <f t="shared" si="929"/>
        <v>0</v>
      </c>
      <c r="WW538" s="30"/>
      <c r="WX538" s="30"/>
      <c r="WY538" s="30"/>
      <c r="WZ538" s="25">
        <f t="shared" si="1486"/>
        <v>0</v>
      </c>
      <c r="XA538" s="25">
        <f t="shared" si="1487"/>
        <v>0</v>
      </c>
      <c r="XB538" s="25">
        <f t="shared" si="1488"/>
        <v>0</v>
      </c>
      <c r="XC538" s="25">
        <f t="shared" si="1489"/>
        <v>0</v>
      </c>
      <c r="XD538" s="25">
        <f t="shared" si="1490"/>
        <v>0</v>
      </c>
      <c r="XE538" s="25">
        <f t="shared" si="1491"/>
        <v>0</v>
      </c>
      <c r="XF538" s="25">
        <f t="shared" si="1492"/>
        <v>64841.67</v>
      </c>
      <c r="XG538" s="25">
        <f t="shared" si="1493"/>
        <v>67638</v>
      </c>
      <c r="XH538" s="25">
        <f t="shared" si="1494"/>
        <v>67638</v>
      </c>
      <c r="XI538" s="25">
        <f t="shared" si="1495"/>
        <v>16079.18</v>
      </c>
      <c r="XJ538" s="25">
        <f t="shared" si="1496"/>
        <v>16784.189999999999</v>
      </c>
      <c r="XK538" s="25">
        <f t="shared" si="1497"/>
        <v>16784.189999999999</v>
      </c>
      <c r="XL538" s="25">
        <f t="shared" si="1498"/>
        <v>0</v>
      </c>
      <c r="XM538" s="25">
        <f t="shared" si="930"/>
        <v>0</v>
      </c>
      <c r="XN538" s="25">
        <f t="shared" si="931"/>
        <v>0</v>
      </c>
      <c r="XO538" s="25">
        <f t="shared" si="1499"/>
        <v>0</v>
      </c>
      <c r="XP538" s="25">
        <f t="shared" si="932"/>
        <v>0</v>
      </c>
      <c r="XQ538" s="25">
        <f t="shared" si="933"/>
        <v>0</v>
      </c>
      <c r="XR538" s="30"/>
      <c r="XS538" s="30"/>
      <c r="XT538" s="30"/>
      <c r="XU538" s="25">
        <f t="shared" si="1501"/>
        <v>0</v>
      </c>
      <c r="XV538" s="25">
        <f t="shared" si="1502"/>
        <v>0</v>
      </c>
      <c r="XW538" s="25">
        <f t="shared" si="1503"/>
        <v>0</v>
      </c>
      <c r="XX538" s="25">
        <f t="shared" si="1504"/>
        <v>0</v>
      </c>
      <c r="XY538" s="25">
        <f t="shared" si="1505"/>
        <v>0</v>
      </c>
      <c r="XZ538" s="25">
        <f t="shared" si="1506"/>
        <v>0</v>
      </c>
      <c r="YA538" s="25">
        <f t="shared" si="1507"/>
        <v>64841.77</v>
      </c>
      <c r="YB538" s="25">
        <f t="shared" si="1508"/>
        <v>69776.509999999995</v>
      </c>
      <c r="YC538" s="25">
        <f t="shared" si="1509"/>
        <v>69776.509999999995</v>
      </c>
      <c r="YD538" s="25">
        <f t="shared" si="1510"/>
        <v>15899.97</v>
      </c>
      <c r="YE538" s="25">
        <f t="shared" si="1511"/>
        <v>16604.59</v>
      </c>
      <c r="YF538" s="25">
        <f t="shared" si="1512"/>
        <v>16604.59</v>
      </c>
      <c r="YG538" s="25">
        <f t="shared" si="1513"/>
        <v>0</v>
      </c>
      <c r="YH538" s="25">
        <f t="shared" si="934"/>
        <v>0</v>
      </c>
      <c r="YI538" s="25">
        <f t="shared" si="935"/>
        <v>0</v>
      </c>
      <c r="YJ538" s="25">
        <f t="shared" si="1514"/>
        <v>0</v>
      </c>
      <c r="YK538" s="25">
        <f t="shared" si="936"/>
        <v>0</v>
      </c>
      <c r="YL538" s="25">
        <f t="shared" si="937"/>
        <v>0</v>
      </c>
      <c r="YM538" s="30"/>
      <c r="YN538" s="30"/>
      <c r="YO538" s="30"/>
      <c r="YP538" s="25">
        <f t="shared" si="1516"/>
        <v>0</v>
      </c>
      <c r="YQ538" s="25">
        <f t="shared" si="1517"/>
        <v>0</v>
      </c>
      <c r="YR538" s="25">
        <f t="shared" si="1518"/>
        <v>0</v>
      </c>
      <c r="YS538" s="25">
        <f t="shared" si="1519"/>
        <v>0</v>
      </c>
      <c r="YT538" s="25">
        <f t="shared" si="1520"/>
        <v>0</v>
      </c>
      <c r="YU538" s="25">
        <f t="shared" si="1521"/>
        <v>0</v>
      </c>
      <c r="YV538" s="25">
        <f t="shared" si="1522"/>
        <v>64841.73</v>
      </c>
      <c r="YW538" s="25">
        <f t="shared" si="1523"/>
        <v>69861.77</v>
      </c>
      <c r="YX538" s="25">
        <f t="shared" si="1524"/>
        <v>69861.77</v>
      </c>
      <c r="YY538" s="25">
        <f t="shared" si="1525"/>
        <v>17605.5</v>
      </c>
      <c r="YZ538" s="25">
        <f t="shared" si="1526"/>
        <v>18406.009999999998</v>
      </c>
      <c r="ZA538" s="25">
        <f t="shared" si="1527"/>
        <v>18406.009999999998</v>
      </c>
      <c r="ZB538" s="25">
        <f t="shared" si="1528"/>
        <v>0</v>
      </c>
      <c r="ZC538" s="25">
        <f t="shared" si="938"/>
        <v>0</v>
      </c>
      <c r="ZD538" s="25">
        <f t="shared" si="939"/>
        <v>0</v>
      </c>
      <c r="ZE538" s="25">
        <f t="shared" si="1529"/>
        <v>0</v>
      </c>
      <c r="ZF538" s="25">
        <f t="shared" si="940"/>
        <v>0</v>
      </c>
      <c r="ZG538" s="25">
        <f t="shared" si="941"/>
        <v>0</v>
      </c>
      <c r="ZH538" s="30"/>
      <c r="ZI538" s="30"/>
      <c r="ZJ538" s="30"/>
      <c r="ZK538" s="25">
        <f t="shared" si="1531"/>
        <v>0</v>
      </c>
      <c r="ZL538" s="25">
        <f t="shared" si="1532"/>
        <v>0</v>
      </c>
      <c r="ZM538" s="25">
        <f t="shared" si="1533"/>
        <v>0</v>
      </c>
      <c r="ZN538" s="25">
        <f t="shared" si="1534"/>
        <v>0</v>
      </c>
      <c r="ZO538" s="25">
        <f t="shared" si="1535"/>
        <v>0</v>
      </c>
      <c r="ZP538" s="25">
        <f t="shared" si="1536"/>
        <v>0</v>
      </c>
      <c r="ZQ538" s="25">
        <f t="shared" si="1537"/>
        <v>64841.69</v>
      </c>
      <c r="ZR538" s="25">
        <f t="shared" si="1538"/>
        <v>69247.72</v>
      </c>
      <c r="ZS538" s="25">
        <f t="shared" si="1539"/>
        <v>69247.72</v>
      </c>
      <c r="ZT538" s="25">
        <f t="shared" si="1540"/>
        <v>20718.97</v>
      </c>
      <c r="ZU538" s="25">
        <f t="shared" si="1541"/>
        <v>21650.84</v>
      </c>
      <c r="ZV538" s="25">
        <f t="shared" si="1542"/>
        <v>21650.84</v>
      </c>
      <c r="ZW538" s="25">
        <f t="shared" si="1543"/>
        <v>0</v>
      </c>
      <c r="ZX538" s="25">
        <f t="shared" si="942"/>
        <v>0</v>
      </c>
      <c r="ZY538" s="25">
        <f t="shared" si="943"/>
        <v>0</v>
      </c>
      <c r="ZZ538" s="25">
        <f t="shared" si="1544"/>
        <v>0</v>
      </c>
      <c r="AAA538" s="25">
        <f t="shared" si="944"/>
        <v>0</v>
      </c>
      <c r="AAB538" s="25">
        <f t="shared" si="945"/>
        <v>0</v>
      </c>
      <c r="AAC538" s="30"/>
      <c r="AAD538" s="30"/>
      <c r="AAE538" s="30"/>
      <c r="AAF538" s="25">
        <f t="shared" si="1545"/>
        <v>0</v>
      </c>
      <c r="AAG538" s="25">
        <f t="shared" si="1546"/>
        <v>0</v>
      </c>
      <c r="AAH538" s="25">
        <f t="shared" si="1547"/>
        <v>0</v>
      </c>
      <c r="AAI538" s="25">
        <f t="shared" si="1548"/>
        <v>0</v>
      </c>
      <c r="AAJ538" s="25">
        <f t="shared" si="1549"/>
        <v>0</v>
      </c>
      <c r="AAK538" s="25">
        <f t="shared" si="1550"/>
        <v>0</v>
      </c>
      <c r="AAL538" s="25">
        <f t="shared" si="1551"/>
        <v>64842.26</v>
      </c>
      <c r="AAM538" s="25">
        <f t="shared" si="1552"/>
        <v>67469.820000000007</v>
      </c>
      <c r="AAN538" s="25">
        <f t="shared" si="1553"/>
        <v>67469.820000000007</v>
      </c>
      <c r="AAO538" s="25">
        <f t="shared" si="1554"/>
        <v>19636.82</v>
      </c>
      <c r="AAP538" s="25">
        <f t="shared" si="1555"/>
        <v>20533.16</v>
      </c>
      <c r="AAQ538" s="25">
        <f t="shared" si="1556"/>
        <v>20533.16</v>
      </c>
      <c r="AAR538" s="25">
        <f t="shared" si="1557"/>
        <v>0</v>
      </c>
      <c r="AAS538" s="25">
        <f t="shared" si="946"/>
        <v>0</v>
      </c>
      <c r="AAT538" s="25">
        <f t="shared" si="947"/>
        <v>0</v>
      </c>
      <c r="AAU538" s="25">
        <f t="shared" si="1558"/>
        <v>0</v>
      </c>
      <c r="AAV538" s="25">
        <f t="shared" si="948"/>
        <v>0</v>
      </c>
      <c r="AAW538" s="25">
        <f t="shared" si="949"/>
        <v>0</v>
      </c>
      <c r="AAX538" s="30"/>
      <c r="AAY538" s="30"/>
      <c r="AAZ538" s="30"/>
      <c r="ABA538" s="25">
        <f t="shared" si="1560"/>
        <v>0</v>
      </c>
      <c r="ABB538" s="25">
        <f t="shared" si="1561"/>
        <v>0</v>
      </c>
      <c r="ABC538" s="25">
        <f t="shared" si="1562"/>
        <v>0</v>
      </c>
      <c r="ABD538" s="25">
        <f t="shared" si="1563"/>
        <v>0</v>
      </c>
      <c r="ABE538" s="25">
        <f t="shared" si="1564"/>
        <v>0</v>
      </c>
      <c r="ABF538" s="25">
        <f t="shared" si="1565"/>
        <v>0</v>
      </c>
      <c r="ABG538" s="25">
        <f t="shared" si="1566"/>
        <v>64842.46</v>
      </c>
      <c r="ABH538" s="25">
        <f t="shared" si="1567"/>
        <v>67626.87</v>
      </c>
      <c r="ABI538" s="25">
        <f t="shared" si="1568"/>
        <v>67626.87</v>
      </c>
      <c r="ABJ538" s="25">
        <f t="shared" si="1569"/>
        <v>13617.03</v>
      </c>
      <c r="ABK538" s="25">
        <f t="shared" si="1570"/>
        <v>14182.49</v>
      </c>
      <c r="ABL538" s="25">
        <f t="shared" si="1571"/>
        <v>14182.49</v>
      </c>
      <c r="ABM538" s="25">
        <f t="shared" si="1572"/>
        <v>0</v>
      </c>
      <c r="ABN538" s="25">
        <f t="shared" si="950"/>
        <v>0</v>
      </c>
      <c r="ABO538" s="25">
        <f t="shared" si="951"/>
        <v>0</v>
      </c>
      <c r="ABP538" s="25">
        <f t="shared" si="1573"/>
        <v>0</v>
      </c>
      <c r="ABQ538" s="25">
        <f t="shared" si="952"/>
        <v>0</v>
      </c>
      <c r="ABR538" s="25">
        <f t="shared" si="953"/>
        <v>0</v>
      </c>
      <c r="ABS538" s="30"/>
      <c r="ABT538" s="30"/>
      <c r="ABU538" s="30"/>
      <c r="ABV538" s="25">
        <f t="shared" si="1574"/>
        <v>0</v>
      </c>
      <c r="ABW538" s="25">
        <f t="shared" si="1575"/>
        <v>0</v>
      </c>
      <c r="ABX538" s="25">
        <f t="shared" si="1576"/>
        <v>0</v>
      </c>
      <c r="ABY538" s="25">
        <f t="shared" si="1577"/>
        <v>0</v>
      </c>
      <c r="ABZ538" s="25">
        <f t="shared" si="1578"/>
        <v>0</v>
      </c>
      <c r="ACA538" s="25">
        <f t="shared" si="1579"/>
        <v>0</v>
      </c>
      <c r="ACB538" s="25">
        <f t="shared" si="1580"/>
        <v>64843.34</v>
      </c>
      <c r="ACC538" s="25">
        <f t="shared" si="1581"/>
        <v>70021.990000000005</v>
      </c>
      <c r="ACD538" s="25">
        <f t="shared" si="1582"/>
        <v>70021.990000000005</v>
      </c>
      <c r="ACE538" s="25">
        <f t="shared" si="1583"/>
        <v>14825.63</v>
      </c>
      <c r="ACF538" s="25">
        <f t="shared" si="1584"/>
        <v>15483.98</v>
      </c>
      <c r="ACG538" s="25">
        <f t="shared" si="1585"/>
        <v>15483.98</v>
      </c>
      <c r="ACH538" s="25">
        <f t="shared" si="1586"/>
        <v>0</v>
      </c>
      <c r="ACI538" s="25">
        <f t="shared" si="954"/>
        <v>0</v>
      </c>
      <c r="ACJ538" s="25">
        <f t="shared" si="955"/>
        <v>0</v>
      </c>
      <c r="ACK538" s="25">
        <f t="shared" si="1587"/>
        <v>0</v>
      </c>
      <c r="ACL538" s="25">
        <f t="shared" si="956"/>
        <v>0</v>
      </c>
      <c r="ACM538" s="25">
        <f t="shared" si="957"/>
        <v>0</v>
      </c>
      <c r="ACN538" s="30"/>
      <c r="ACO538" s="30"/>
      <c r="ACP538" s="30"/>
      <c r="ACQ538" s="25">
        <f t="shared" si="1588"/>
        <v>0</v>
      </c>
      <c r="ACR538" s="25">
        <f t="shared" si="1589"/>
        <v>0</v>
      </c>
      <c r="ACS538" s="25">
        <f t="shared" si="1590"/>
        <v>0</v>
      </c>
      <c r="ACT538" s="25">
        <f t="shared" si="1591"/>
        <v>0</v>
      </c>
      <c r="ACU538" s="25">
        <f t="shared" si="1592"/>
        <v>0</v>
      </c>
      <c r="ACV538" s="25">
        <f t="shared" si="1593"/>
        <v>0</v>
      </c>
      <c r="ACW538" s="25">
        <f t="shared" si="1594"/>
        <v>64841.95</v>
      </c>
      <c r="ACX538" s="25">
        <f t="shared" si="1595"/>
        <v>67469.570000000007</v>
      </c>
      <c r="ACY538" s="25">
        <f t="shared" si="1596"/>
        <v>67469.570000000007</v>
      </c>
      <c r="ACZ538" s="25">
        <f t="shared" si="1597"/>
        <v>19829.939999999999</v>
      </c>
      <c r="ADA538" s="25">
        <f t="shared" si="1598"/>
        <v>20734.28</v>
      </c>
      <c r="ADB538" s="25">
        <f t="shared" si="1599"/>
        <v>20734.28</v>
      </c>
      <c r="ADC538" s="25">
        <f t="shared" si="1600"/>
        <v>0</v>
      </c>
      <c r="ADD538" s="25">
        <f t="shared" si="958"/>
        <v>0</v>
      </c>
      <c r="ADE538" s="25">
        <f t="shared" si="959"/>
        <v>0</v>
      </c>
      <c r="ADF538" s="25">
        <f t="shared" si="1601"/>
        <v>0</v>
      </c>
      <c r="ADG538" s="25">
        <f t="shared" si="960"/>
        <v>0</v>
      </c>
      <c r="ADH538" s="25">
        <f t="shared" si="961"/>
        <v>0</v>
      </c>
      <c r="ADI538" s="30"/>
      <c r="ADJ538" s="30"/>
      <c r="ADK538" s="30"/>
      <c r="ADL538" s="25">
        <f t="shared" si="1603"/>
        <v>0</v>
      </c>
      <c r="ADM538" s="25">
        <f t="shared" si="1604"/>
        <v>0</v>
      </c>
      <c r="ADN538" s="25">
        <f t="shared" si="1605"/>
        <v>0</v>
      </c>
      <c r="ADO538" s="25">
        <f t="shared" si="1606"/>
        <v>0</v>
      </c>
      <c r="ADP538" s="25">
        <f t="shared" si="1607"/>
        <v>0</v>
      </c>
      <c r="ADQ538" s="25">
        <f t="shared" si="1608"/>
        <v>0</v>
      </c>
      <c r="ADR538" s="25">
        <f t="shared" si="1609"/>
        <v>64841.81</v>
      </c>
      <c r="ADS538" s="25">
        <f t="shared" si="1610"/>
        <v>67859.199999999997</v>
      </c>
      <c r="ADT538" s="25">
        <f t="shared" si="1611"/>
        <v>67859.199999999997</v>
      </c>
      <c r="ADU538" s="25">
        <f t="shared" si="1612"/>
        <v>11990.74</v>
      </c>
      <c r="ADV538" s="25">
        <f t="shared" si="1613"/>
        <v>12583.65</v>
      </c>
      <c r="ADW538" s="25">
        <f t="shared" si="1614"/>
        <v>12583.65</v>
      </c>
      <c r="ADX538" s="25">
        <f t="shared" si="1615"/>
        <v>0</v>
      </c>
      <c r="ADY538" s="25">
        <f t="shared" si="962"/>
        <v>0</v>
      </c>
      <c r="ADZ538" s="25">
        <f t="shared" si="963"/>
        <v>0</v>
      </c>
      <c r="AEA538" s="25">
        <f t="shared" si="1616"/>
        <v>0</v>
      </c>
      <c r="AEB538" s="25">
        <f t="shared" si="964"/>
        <v>0</v>
      </c>
      <c r="AEC538" s="25">
        <f t="shared" si="965"/>
        <v>0</v>
      </c>
      <c r="AED538" s="30">
        <v>34</v>
      </c>
      <c r="AEE538" s="30">
        <v>34</v>
      </c>
      <c r="AEF538" s="30">
        <v>34</v>
      </c>
      <c r="AEG538" s="25">
        <f t="shared" si="1617"/>
        <v>2204628</v>
      </c>
      <c r="AEH538" s="25">
        <f t="shared" si="1618"/>
        <v>2293980</v>
      </c>
      <c r="AEI538" s="25">
        <f t="shared" si="1619"/>
        <v>2293980</v>
      </c>
      <c r="AEJ538" s="25">
        <f t="shared" si="1620"/>
        <v>1362820.3</v>
      </c>
      <c r="AEK538" s="25">
        <f t="shared" si="1621"/>
        <v>1380058.3</v>
      </c>
      <c r="AEL538" s="25">
        <f t="shared" si="1622"/>
        <v>1380058.3</v>
      </c>
      <c r="AEM538" s="25">
        <f t="shared" si="1623"/>
        <v>64842.2</v>
      </c>
      <c r="AEN538" s="25">
        <f t="shared" si="1624"/>
        <v>67470.48</v>
      </c>
      <c r="AEO538" s="25">
        <f t="shared" si="1625"/>
        <v>67470.48</v>
      </c>
      <c r="AEP538" s="25">
        <f t="shared" si="1626"/>
        <v>17877.12</v>
      </c>
      <c r="AEQ538" s="25">
        <f t="shared" si="1627"/>
        <v>18650.88</v>
      </c>
      <c r="AER538" s="25">
        <f t="shared" si="1628"/>
        <v>18650.88</v>
      </c>
      <c r="AES538" s="25">
        <f t="shared" si="1629"/>
        <v>2204634.7999999998</v>
      </c>
      <c r="AET538" s="25">
        <f t="shared" si="966"/>
        <v>2293996.3199999998</v>
      </c>
      <c r="AEU538" s="25">
        <f t="shared" si="967"/>
        <v>2293996.3199999998</v>
      </c>
      <c r="AEV538" s="25">
        <f t="shared" si="1630"/>
        <v>607822.07999999996</v>
      </c>
      <c r="AEW538" s="25">
        <f t="shared" si="968"/>
        <v>634129.92000000004</v>
      </c>
      <c r="AEX538" s="25">
        <f t="shared" si="969"/>
        <v>634129.92000000004</v>
      </c>
      <c r="AEY538" s="30"/>
      <c r="AEZ538" s="30"/>
      <c r="AFA538" s="30"/>
      <c r="AFB538" s="25">
        <f t="shared" si="1631"/>
        <v>0</v>
      </c>
      <c r="AFC538" s="25">
        <f t="shared" si="1632"/>
        <v>0</v>
      </c>
      <c r="AFD538" s="25">
        <f t="shared" si="1633"/>
        <v>0</v>
      </c>
      <c r="AFE538" s="25">
        <f t="shared" si="1634"/>
        <v>0</v>
      </c>
      <c r="AFF538" s="25">
        <f t="shared" si="1635"/>
        <v>0</v>
      </c>
      <c r="AFG538" s="25">
        <f t="shared" si="1636"/>
        <v>0</v>
      </c>
      <c r="AFH538" s="25">
        <f t="shared" si="1637"/>
        <v>64841.85</v>
      </c>
      <c r="AFI538" s="25">
        <f t="shared" si="1638"/>
        <v>67469.87</v>
      </c>
      <c r="AFJ538" s="25">
        <f t="shared" si="1639"/>
        <v>67469.87</v>
      </c>
      <c r="AFK538" s="25">
        <f t="shared" si="1640"/>
        <v>17757.75</v>
      </c>
      <c r="AFL538" s="25">
        <f t="shared" si="1641"/>
        <v>18632.080000000002</v>
      </c>
      <c r="AFM538" s="25">
        <f t="shared" si="1642"/>
        <v>18632.080000000002</v>
      </c>
      <c r="AFN538" s="25">
        <f t="shared" si="1643"/>
        <v>0</v>
      </c>
      <c r="AFO538" s="25">
        <f t="shared" si="970"/>
        <v>0</v>
      </c>
      <c r="AFP538" s="25">
        <f t="shared" si="971"/>
        <v>0</v>
      </c>
      <c r="AFQ538" s="25">
        <f t="shared" si="1644"/>
        <v>0</v>
      </c>
      <c r="AFR538" s="25">
        <f t="shared" si="972"/>
        <v>0</v>
      </c>
      <c r="AFS538" s="25">
        <f t="shared" si="973"/>
        <v>0</v>
      </c>
      <c r="AFT538" s="30"/>
      <c r="AFU538" s="30"/>
      <c r="AFV538" s="30"/>
      <c r="AFW538" s="25">
        <f t="shared" si="1646"/>
        <v>0</v>
      </c>
      <c r="AFX538" s="25">
        <f t="shared" si="1647"/>
        <v>0</v>
      </c>
      <c r="AFY538" s="25">
        <f t="shared" si="1648"/>
        <v>0</v>
      </c>
      <c r="AFZ538" s="25">
        <f t="shared" si="1649"/>
        <v>0</v>
      </c>
      <c r="AGA538" s="25">
        <f t="shared" si="1650"/>
        <v>0</v>
      </c>
      <c r="AGB538" s="25">
        <f t="shared" si="1651"/>
        <v>0</v>
      </c>
      <c r="AGC538" s="25">
        <f t="shared" si="1652"/>
        <v>64842.36</v>
      </c>
      <c r="AGD538" s="25">
        <f t="shared" si="1653"/>
        <v>67758.080000000002</v>
      </c>
      <c r="AGE538" s="25">
        <f t="shared" si="1654"/>
        <v>67758.080000000002</v>
      </c>
      <c r="AGF538" s="25">
        <f t="shared" si="1655"/>
        <v>18694.14</v>
      </c>
      <c r="AGG538" s="25">
        <f t="shared" si="1656"/>
        <v>19549.11</v>
      </c>
      <c r="AGH538" s="25">
        <f t="shared" si="1657"/>
        <v>19549.11</v>
      </c>
      <c r="AGI538" s="25">
        <f t="shared" si="1658"/>
        <v>0</v>
      </c>
      <c r="AGJ538" s="25">
        <f t="shared" si="974"/>
        <v>0</v>
      </c>
      <c r="AGK538" s="25">
        <f t="shared" si="975"/>
        <v>0</v>
      </c>
      <c r="AGL538" s="25">
        <f t="shared" si="1659"/>
        <v>0</v>
      </c>
      <c r="AGM538" s="25">
        <f t="shared" si="976"/>
        <v>0</v>
      </c>
      <c r="AGN538" s="25">
        <f t="shared" si="977"/>
        <v>0</v>
      </c>
      <c r="AGO538" s="30"/>
      <c r="AGP538" s="30"/>
      <c r="AGQ538" s="30"/>
      <c r="AGR538" s="25">
        <f t="shared" si="1660"/>
        <v>0</v>
      </c>
      <c r="AGS538" s="25">
        <f t="shared" si="1661"/>
        <v>0</v>
      </c>
      <c r="AGT538" s="25">
        <f t="shared" si="1662"/>
        <v>0</v>
      </c>
      <c r="AGU538" s="25">
        <f t="shared" si="1663"/>
        <v>0</v>
      </c>
      <c r="AGV538" s="25">
        <f t="shared" si="1664"/>
        <v>0</v>
      </c>
      <c r="AGW538" s="25">
        <f t="shared" si="1665"/>
        <v>0</v>
      </c>
      <c r="AGX538" s="25">
        <f t="shared" si="1666"/>
        <v>64841.32</v>
      </c>
      <c r="AGY538" s="25">
        <f t="shared" si="1667"/>
        <v>68559.149999999994</v>
      </c>
      <c r="AGZ538" s="25">
        <f t="shared" si="1668"/>
        <v>68559.149999999994</v>
      </c>
      <c r="AHA538" s="25">
        <f t="shared" si="1669"/>
        <v>30672.02</v>
      </c>
      <c r="AHB538" s="25">
        <f t="shared" si="1670"/>
        <v>32141.66</v>
      </c>
      <c r="AHC538" s="25">
        <f t="shared" si="1671"/>
        <v>32141.66</v>
      </c>
      <c r="AHD538" s="25">
        <f t="shared" si="1672"/>
        <v>0</v>
      </c>
      <c r="AHE538" s="25">
        <f t="shared" si="978"/>
        <v>0</v>
      </c>
      <c r="AHF538" s="25">
        <f t="shared" si="979"/>
        <v>0</v>
      </c>
      <c r="AHG538" s="25">
        <f t="shared" si="1673"/>
        <v>0</v>
      </c>
      <c r="AHH538" s="25">
        <f t="shared" si="980"/>
        <v>0</v>
      </c>
      <c r="AHI538" s="25">
        <f t="shared" si="981"/>
        <v>0</v>
      </c>
      <c r="AHJ538" s="30"/>
      <c r="AHK538" s="30"/>
      <c r="AHL538" s="30"/>
      <c r="AHM538" s="25">
        <f t="shared" si="1675"/>
        <v>0</v>
      </c>
      <c r="AHN538" s="25">
        <f t="shared" si="1676"/>
        <v>0</v>
      </c>
      <c r="AHO538" s="25">
        <f t="shared" si="1677"/>
        <v>0</v>
      </c>
      <c r="AHP538" s="25">
        <f t="shared" si="1678"/>
        <v>0</v>
      </c>
      <c r="AHQ538" s="25">
        <f t="shared" si="1679"/>
        <v>0</v>
      </c>
      <c r="AHR538" s="25">
        <f t="shared" si="1680"/>
        <v>0</v>
      </c>
      <c r="AHS538" s="25">
        <f t="shared" si="1681"/>
        <v>64841.54</v>
      </c>
      <c r="AHT538" s="25">
        <f t="shared" si="1682"/>
        <v>69096.22</v>
      </c>
      <c r="AHU538" s="25">
        <f t="shared" si="1683"/>
        <v>69096.22</v>
      </c>
      <c r="AHV538" s="25">
        <f t="shared" si="1684"/>
        <v>17198.61</v>
      </c>
      <c r="AHW538" s="25">
        <f t="shared" si="1685"/>
        <v>17993.28</v>
      </c>
      <c r="AHX538" s="25">
        <f t="shared" si="1686"/>
        <v>17993.28</v>
      </c>
      <c r="AHY538" s="25">
        <f t="shared" si="1687"/>
        <v>0</v>
      </c>
      <c r="AHZ538" s="25">
        <f t="shared" si="982"/>
        <v>0</v>
      </c>
      <c r="AIA538" s="25">
        <f t="shared" si="983"/>
        <v>0</v>
      </c>
      <c r="AIB538" s="25">
        <f t="shared" si="1688"/>
        <v>0</v>
      </c>
      <c r="AIC538" s="25">
        <f t="shared" si="984"/>
        <v>0</v>
      </c>
      <c r="AID538" s="25">
        <f t="shared" si="985"/>
        <v>0</v>
      </c>
      <c r="AIE538" s="30"/>
      <c r="AIF538" s="30"/>
      <c r="AIG538" s="30"/>
      <c r="AIH538" s="25">
        <f t="shared" si="1690"/>
        <v>0</v>
      </c>
      <c r="AII538" s="25">
        <f t="shared" si="1691"/>
        <v>0</v>
      </c>
      <c r="AIJ538" s="25">
        <f t="shared" si="1692"/>
        <v>0</v>
      </c>
      <c r="AIK538" s="25">
        <f t="shared" si="1693"/>
        <v>0</v>
      </c>
      <c r="AIL538" s="25">
        <f t="shared" si="1694"/>
        <v>0</v>
      </c>
      <c r="AIM538" s="25">
        <f t="shared" si="1695"/>
        <v>0</v>
      </c>
      <c r="AIN538" s="25">
        <f t="shared" si="1696"/>
        <v>64842.06</v>
      </c>
      <c r="AIO538" s="25">
        <f t="shared" si="1697"/>
        <v>67903.23</v>
      </c>
      <c r="AIP538" s="25">
        <f t="shared" si="1698"/>
        <v>67903.23</v>
      </c>
      <c r="AIQ538" s="25">
        <f t="shared" si="1699"/>
        <v>18657.41</v>
      </c>
      <c r="AIR538" s="25">
        <f t="shared" si="1700"/>
        <v>19536.75</v>
      </c>
      <c r="AIS538" s="25">
        <f t="shared" si="1701"/>
        <v>19536.75</v>
      </c>
      <c r="AIT538" s="25">
        <f t="shared" si="1702"/>
        <v>0</v>
      </c>
      <c r="AIU538" s="25">
        <f t="shared" si="986"/>
        <v>0</v>
      </c>
      <c r="AIV538" s="25">
        <f t="shared" si="987"/>
        <v>0</v>
      </c>
      <c r="AIW538" s="25">
        <f t="shared" si="1703"/>
        <v>0</v>
      </c>
      <c r="AIX538" s="25">
        <f t="shared" si="988"/>
        <v>0</v>
      </c>
      <c r="AIY538" s="25">
        <f t="shared" si="989"/>
        <v>0</v>
      </c>
      <c r="AIZ538" s="30"/>
      <c r="AJA538" s="30"/>
      <c r="AJB538" s="30"/>
      <c r="AJC538" s="25">
        <f t="shared" si="1705"/>
        <v>0</v>
      </c>
      <c r="AJD538" s="25">
        <f t="shared" si="1706"/>
        <v>0</v>
      </c>
      <c r="AJE538" s="25">
        <f t="shared" si="1707"/>
        <v>0</v>
      </c>
      <c r="AJF538" s="25">
        <f t="shared" si="1708"/>
        <v>0</v>
      </c>
      <c r="AJG538" s="25">
        <f t="shared" si="1709"/>
        <v>0</v>
      </c>
      <c r="AJH538" s="25">
        <f t="shared" si="1710"/>
        <v>0</v>
      </c>
      <c r="AJI538" s="25">
        <f t="shared" si="1711"/>
        <v>64842.49</v>
      </c>
      <c r="AJJ538" s="25">
        <f t="shared" si="1712"/>
        <v>67764.25</v>
      </c>
      <c r="AJK538" s="25">
        <f t="shared" si="1713"/>
        <v>67764.25</v>
      </c>
      <c r="AJL538" s="25">
        <f t="shared" si="1714"/>
        <v>18273.05</v>
      </c>
      <c r="AJM538" s="25">
        <f t="shared" si="1715"/>
        <v>19104.75</v>
      </c>
      <c r="AJN538" s="25">
        <f t="shared" si="1716"/>
        <v>19104.75</v>
      </c>
      <c r="AJO538" s="25">
        <f t="shared" si="1717"/>
        <v>0</v>
      </c>
      <c r="AJP538" s="25">
        <f t="shared" si="990"/>
        <v>0</v>
      </c>
      <c r="AJQ538" s="25">
        <f t="shared" si="991"/>
        <v>0</v>
      </c>
      <c r="AJR538" s="25">
        <f t="shared" si="1718"/>
        <v>0</v>
      </c>
      <c r="AJS538" s="25">
        <f t="shared" si="992"/>
        <v>0</v>
      </c>
      <c r="AJT538" s="25">
        <f t="shared" si="993"/>
        <v>0</v>
      </c>
      <c r="AJU538" s="30"/>
      <c r="AJV538" s="30"/>
      <c r="AJW538" s="30"/>
      <c r="AJX538" s="25">
        <f t="shared" si="1719"/>
        <v>0</v>
      </c>
      <c r="AJY538" s="25">
        <f t="shared" si="1720"/>
        <v>0</v>
      </c>
      <c r="AJZ538" s="25">
        <f t="shared" si="1721"/>
        <v>0</v>
      </c>
      <c r="AKA538" s="25">
        <f t="shared" si="1722"/>
        <v>0</v>
      </c>
      <c r="AKB538" s="25">
        <f t="shared" si="1723"/>
        <v>0</v>
      </c>
      <c r="AKC538" s="25">
        <f t="shared" si="1724"/>
        <v>0</v>
      </c>
      <c r="AKD538" s="25">
        <f t="shared" si="1725"/>
        <v>64842.42</v>
      </c>
      <c r="AKE538" s="25">
        <f t="shared" si="1726"/>
        <v>67470.25</v>
      </c>
      <c r="AKF538" s="25">
        <f t="shared" si="1727"/>
        <v>67470.25</v>
      </c>
      <c r="AKG538" s="25">
        <f t="shared" si="1728"/>
        <v>17331.2</v>
      </c>
      <c r="AKH538" s="25">
        <f t="shared" si="1729"/>
        <v>18141.73</v>
      </c>
      <c r="AKI538" s="25">
        <f t="shared" si="1730"/>
        <v>18141.73</v>
      </c>
      <c r="AKJ538" s="25">
        <f t="shared" si="1731"/>
        <v>0</v>
      </c>
      <c r="AKK538" s="25">
        <f t="shared" si="994"/>
        <v>0</v>
      </c>
      <c r="AKL538" s="25">
        <f t="shared" si="995"/>
        <v>0</v>
      </c>
      <c r="AKM538" s="25">
        <f t="shared" si="1732"/>
        <v>0</v>
      </c>
      <c r="AKN538" s="25">
        <f t="shared" si="996"/>
        <v>0</v>
      </c>
      <c r="AKO538" s="25">
        <f t="shared" si="997"/>
        <v>0</v>
      </c>
      <c r="AKP538" s="30"/>
      <c r="AKQ538" s="30"/>
      <c r="AKR538" s="30"/>
      <c r="AKS538" s="25">
        <f t="shared" si="1734"/>
        <v>0</v>
      </c>
      <c r="AKT538" s="25">
        <f t="shared" si="1735"/>
        <v>0</v>
      </c>
      <c r="AKU538" s="25">
        <f t="shared" si="1736"/>
        <v>0</v>
      </c>
      <c r="AKV538" s="25">
        <f t="shared" si="1737"/>
        <v>0</v>
      </c>
      <c r="AKW538" s="25">
        <f t="shared" si="1738"/>
        <v>0</v>
      </c>
      <c r="AKX538" s="25">
        <f t="shared" si="1739"/>
        <v>0</v>
      </c>
      <c r="AKY538" s="25">
        <f t="shared" si="1740"/>
        <v>64842.19</v>
      </c>
      <c r="AKZ538" s="25">
        <f t="shared" si="1741"/>
        <v>70705.759999999995</v>
      </c>
      <c r="ALA538" s="25">
        <f t="shared" si="1742"/>
        <v>70705.759999999995</v>
      </c>
      <c r="ALB538" s="25">
        <f t="shared" si="1743"/>
        <v>18402.080000000002</v>
      </c>
      <c r="ALC538" s="25">
        <f t="shared" si="1744"/>
        <v>19245.3</v>
      </c>
      <c r="ALD538" s="25">
        <f t="shared" si="1745"/>
        <v>19245.3</v>
      </c>
      <c r="ALE538" s="25">
        <f t="shared" si="1746"/>
        <v>0</v>
      </c>
      <c r="ALF538" s="25">
        <f t="shared" si="998"/>
        <v>0</v>
      </c>
      <c r="ALG538" s="25">
        <f t="shared" si="999"/>
        <v>0</v>
      </c>
      <c r="ALH538" s="25">
        <f t="shared" si="1747"/>
        <v>0</v>
      </c>
      <c r="ALI538" s="25">
        <f t="shared" si="1000"/>
        <v>0</v>
      </c>
      <c r="ALJ538" s="25">
        <f t="shared" si="1001"/>
        <v>0</v>
      </c>
      <c r="ALK538" s="30"/>
      <c r="ALL538" s="30"/>
      <c r="ALM538" s="30"/>
      <c r="ALN538" s="25">
        <f t="shared" si="1749"/>
        <v>0</v>
      </c>
      <c r="ALO538" s="25">
        <f t="shared" si="1750"/>
        <v>0</v>
      </c>
      <c r="ALP538" s="25">
        <f t="shared" si="1751"/>
        <v>0</v>
      </c>
      <c r="ALQ538" s="25">
        <f t="shared" si="1752"/>
        <v>0</v>
      </c>
      <c r="ALR538" s="25">
        <f t="shared" si="1753"/>
        <v>0</v>
      </c>
      <c r="ALS538" s="25">
        <f t="shared" si="1754"/>
        <v>0</v>
      </c>
      <c r="ALT538" s="25">
        <f t="shared" si="1755"/>
        <v>64841.7</v>
      </c>
      <c r="ALU538" s="25">
        <f t="shared" si="1756"/>
        <v>68359.25</v>
      </c>
      <c r="ALV538" s="25">
        <f t="shared" si="1757"/>
        <v>68359.25</v>
      </c>
      <c r="ALW538" s="25">
        <f t="shared" si="1758"/>
        <v>20710.349999999999</v>
      </c>
      <c r="ALX538" s="25">
        <f t="shared" si="1759"/>
        <v>21632.75</v>
      </c>
      <c r="ALY538" s="25">
        <f t="shared" si="1760"/>
        <v>21632.75</v>
      </c>
      <c r="ALZ538" s="25">
        <f t="shared" si="1761"/>
        <v>0</v>
      </c>
      <c r="AMA538" s="25">
        <f t="shared" si="1002"/>
        <v>0</v>
      </c>
      <c r="AMB538" s="25">
        <f t="shared" si="1003"/>
        <v>0</v>
      </c>
      <c r="AMC538" s="25">
        <f t="shared" si="1762"/>
        <v>0</v>
      </c>
      <c r="AMD538" s="25">
        <f t="shared" si="1004"/>
        <v>0</v>
      </c>
      <c r="AME538" s="25">
        <f t="shared" si="1005"/>
        <v>0</v>
      </c>
      <c r="AMF538" s="30"/>
      <c r="AMG538" s="30"/>
      <c r="AMH538" s="30"/>
      <c r="AMI538" s="25">
        <f t="shared" si="1763"/>
        <v>0</v>
      </c>
      <c r="AMJ538" s="25">
        <f t="shared" si="1764"/>
        <v>0</v>
      </c>
      <c r="AMK538" s="25">
        <f t="shared" si="1765"/>
        <v>0</v>
      </c>
      <c r="AML538" s="25">
        <f t="shared" si="1766"/>
        <v>0</v>
      </c>
      <c r="AMM538" s="25">
        <f t="shared" si="1767"/>
        <v>0</v>
      </c>
      <c r="AMN538" s="25">
        <f t="shared" si="1768"/>
        <v>0</v>
      </c>
      <c r="AMO538" s="25">
        <f t="shared" si="1769"/>
        <v>64841.97</v>
      </c>
      <c r="AMP538" s="25">
        <f t="shared" si="1770"/>
        <v>67469.919999999998</v>
      </c>
      <c r="AMQ538" s="25">
        <f t="shared" si="1771"/>
        <v>67469.919999999998</v>
      </c>
      <c r="AMR538" s="25">
        <f t="shared" si="1772"/>
        <v>17350.349999999999</v>
      </c>
      <c r="AMS538" s="25">
        <f t="shared" si="1773"/>
        <v>18112.98</v>
      </c>
      <c r="AMT538" s="25">
        <f t="shared" si="1774"/>
        <v>18112.98</v>
      </c>
      <c r="AMU538" s="25">
        <f t="shared" si="1775"/>
        <v>0</v>
      </c>
      <c r="AMV538" s="25">
        <f t="shared" si="1006"/>
        <v>0</v>
      </c>
      <c r="AMW538" s="25">
        <f t="shared" si="1007"/>
        <v>0</v>
      </c>
      <c r="AMX538" s="25">
        <f t="shared" si="1776"/>
        <v>0</v>
      </c>
      <c r="AMY538" s="25">
        <f t="shared" si="1008"/>
        <v>0</v>
      </c>
      <c r="AMZ538" s="25">
        <f t="shared" si="1009"/>
        <v>0</v>
      </c>
      <c r="ANA538" s="30"/>
      <c r="ANB538" s="30"/>
      <c r="ANC538" s="30"/>
      <c r="AND538" s="25">
        <f t="shared" si="1777"/>
        <v>0</v>
      </c>
      <c r="ANE538" s="25">
        <f t="shared" si="1778"/>
        <v>0</v>
      </c>
      <c r="ANF538" s="25">
        <f t="shared" si="1779"/>
        <v>0</v>
      </c>
      <c r="ANG538" s="25">
        <f t="shared" si="1780"/>
        <v>0</v>
      </c>
      <c r="ANH538" s="25">
        <f t="shared" si="1781"/>
        <v>0</v>
      </c>
      <c r="ANI538" s="25">
        <f t="shared" si="1782"/>
        <v>0</v>
      </c>
      <c r="ANJ538" s="25">
        <f t="shared" si="1783"/>
        <v>0</v>
      </c>
      <c r="ANK538" s="25">
        <f t="shared" si="1784"/>
        <v>0</v>
      </c>
      <c r="ANL538" s="25">
        <f t="shared" si="1785"/>
        <v>0</v>
      </c>
      <c r="ANM538" s="25">
        <f t="shared" si="1786"/>
        <v>0</v>
      </c>
      <c r="ANN538" s="25">
        <f t="shared" si="1787"/>
        <v>0</v>
      </c>
      <c r="ANO538" s="25">
        <f t="shared" si="1788"/>
        <v>0</v>
      </c>
      <c r="ANP538" s="25">
        <f t="shared" si="1789"/>
        <v>0</v>
      </c>
      <c r="ANQ538" s="25">
        <f t="shared" si="1010"/>
        <v>0</v>
      </c>
      <c r="ANR538" s="25">
        <f t="shared" si="1011"/>
        <v>0</v>
      </c>
      <c r="ANS538" s="25">
        <f t="shared" si="1790"/>
        <v>0</v>
      </c>
      <c r="ANT538" s="25">
        <f t="shared" si="1012"/>
        <v>0</v>
      </c>
      <c r="ANU538" s="25">
        <f t="shared" si="1013"/>
        <v>0</v>
      </c>
      <c r="ANV538" s="30"/>
      <c r="ANW538" s="30"/>
      <c r="ANX538" s="30"/>
      <c r="ANY538" s="25">
        <f t="shared" si="1792"/>
        <v>0</v>
      </c>
      <c r="ANZ538" s="25">
        <f t="shared" si="1793"/>
        <v>0</v>
      </c>
      <c r="AOA538" s="25">
        <f t="shared" si="1794"/>
        <v>0</v>
      </c>
      <c r="AOB538" s="25">
        <f t="shared" si="1795"/>
        <v>0</v>
      </c>
      <c r="AOC538" s="25">
        <f t="shared" si="1796"/>
        <v>0</v>
      </c>
      <c r="AOD538" s="25">
        <f t="shared" si="1797"/>
        <v>0</v>
      </c>
      <c r="AOE538" s="25">
        <f t="shared" si="1798"/>
        <v>64842.58</v>
      </c>
      <c r="AOF538" s="25">
        <f t="shared" si="1799"/>
        <v>67853.8</v>
      </c>
      <c r="AOG538" s="25">
        <f t="shared" si="1800"/>
        <v>67853.8</v>
      </c>
      <c r="AOH538" s="25">
        <f t="shared" si="1801"/>
        <v>17626.310000000001</v>
      </c>
      <c r="AOI538" s="25">
        <f t="shared" si="1802"/>
        <v>18404.98</v>
      </c>
      <c r="AOJ538" s="25">
        <f t="shared" si="1803"/>
        <v>18404.98</v>
      </c>
      <c r="AOK538" s="25">
        <f t="shared" si="1804"/>
        <v>0</v>
      </c>
      <c r="AOL538" s="25">
        <f t="shared" si="1014"/>
        <v>0</v>
      </c>
      <c r="AOM538" s="25">
        <f t="shared" si="1015"/>
        <v>0</v>
      </c>
      <c r="AON538" s="25">
        <f t="shared" si="1805"/>
        <v>0</v>
      </c>
      <c r="AOO538" s="25">
        <f t="shared" si="1016"/>
        <v>0</v>
      </c>
      <c r="AOP538" s="25">
        <f t="shared" si="1017"/>
        <v>0</v>
      </c>
      <c r="AOQ538" s="186"/>
      <c r="AOR538" s="186"/>
      <c r="AOS538" s="186"/>
      <c r="AOT538" s="25">
        <f t="shared" si="1807"/>
        <v>0</v>
      </c>
      <c r="AOU538" s="25">
        <f t="shared" si="1808"/>
        <v>0</v>
      </c>
      <c r="AOV538" s="25">
        <f t="shared" si="1809"/>
        <v>0</v>
      </c>
      <c r="AOW538" s="25">
        <f t="shared" si="1810"/>
        <v>0</v>
      </c>
      <c r="AOX538" s="25">
        <f t="shared" si="1811"/>
        <v>0</v>
      </c>
      <c r="AOY538" s="25">
        <f t="shared" si="1812"/>
        <v>0</v>
      </c>
      <c r="AOZ538" s="25">
        <f t="shared" si="1813"/>
        <v>64841.22</v>
      </c>
      <c r="APA538" s="25">
        <f t="shared" si="1814"/>
        <v>68759.39</v>
      </c>
      <c r="APB538" s="25">
        <f t="shared" si="1815"/>
        <v>68759.39</v>
      </c>
      <c r="APC538" s="25">
        <f t="shared" si="1816"/>
        <v>20958.12</v>
      </c>
      <c r="APD538" s="25">
        <f t="shared" si="1817"/>
        <v>21885.8</v>
      </c>
      <c r="APE538" s="25">
        <f t="shared" si="1818"/>
        <v>21885.8</v>
      </c>
      <c r="APF538" s="25">
        <f t="shared" si="1819"/>
        <v>0</v>
      </c>
      <c r="APG538" s="25">
        <f t="shared" si="1018"/>
        <v>0</v>
      </c>
      <c r="APH538" s="25">
        <f t="shared" si="1019"/>
        <v>0</v>
      </c>
      <c r="API538" s="25">
        <f t="shared" si="1820"/>
        <v>0</v>
      </c>
      <c r="APJ538" s="25">
        <f t="shared" si="1020"/>
        <v>0</v>
      </c>
      <c r="APK538" s="25">
        <f t="shared" si="1021"/>
        <v>0</v>
      </c>
      <c r="APL538" s="30"/>
      <c r="APM538" s="30"/>
      <c r="APN538" s="30"/>
      <c r="APO538" s="25">
        <f t="shared" si="1821"/>
        <v>0</v>
      </c>
      <c r="APP538" s="25">
        <f t="shared" si="1822"/>
        <v>0</v>
      </c>
      <c r="APQ538" s="25">
        <f t="shared" si="1823"/>
        <v>0</v>
      </c>
      <c r="APR538" s="25">
        <f t="shared" si="1824"/>
        <v>0</v>
      </c>
      <c r="APS538" s="25">
        <f t="shared" si="1825"/>
        <v>0</v>
      </c>
      <c r="APT538" s="25">
        <f t="shared" si="1826"/>
        <v>0</v>
      </c>
      <c r="APU538" s="25">
        <f t="shared" si="1827"/>
        <v>64841.32</v>
      </c>
      <c r="APV538" s="25">
        <f t="shared" si="1828"/>
        <v>67469.89</v>
      </c>
      <c r="APW538" s="25">
        <f t="shared" si="1829"/>
        <v>67469.89</v>
      </c>
      <c r="APX538" s="25">
        <f t="shared" si="1830"/>
        <v>17459.03</v>
      </c>
      <c r="APY538" s="25">
        <f t="shared" si="1831"/>
        <v>18257.43</v>
      </c>
      <c r="APZ538" s="25">
        <f t="shared" si="1832"/>
        <v>18257.43</v>
      </c>
      <c r="AQA538" s="25">
        <f t="shared" si="1833"/>
        <v>0</v>
      </c>
      <c r="AQB538" s="25">
        <f t="shared" si="1022"/>
        <v>0</v>
      </c>
      <c r="AQC538" s="25">
        <f t="shared" si="1023"/>
        <v>0</v>
      </c>
      <c r="AQD538" s="25">
        <f t="shared" si="1834"/>
        <v>0</v>
      </c>
      <c r="AQE538" s="25">
        <f t="shared" si="1024"/>
        <v>0</v>
      </c>
      <c r="AQF538" s="25">
        <f t="shared" si="1025"/>
        <v>0</v>
      </c>
      <c r="AQG538" s="30"/>
      <c r="AQH538" s="30"/>
      <c r="AQI538" s="30"/>
      <c r="AQJ538" s="25">
        <f t="shared" si="1835"/>
        <v>0</v>
      </c>
      <c r="AQK538" s="25">
        <f t="shared" si="1836"/>
        <v>0</v>
      </c>
      <c r="AQL538" s="25">
        <f t="shared" si="1837"/>
        <v>0</v>
      </c>
      <c r="AQM538" s="25">
        <f t="shared" si="1838"/>
        <v>0</v>
      </c>
      <c r="AQN538" s="25">
        <f t="shared" si="1839"/>
        <v>0</v>
      </c>
      <c r="AQO538" s="25">
        <f t="shared" si="1840"/>
        <v>0</v>
      </c>
      <c r="AQP538" s="25">
        <f t="shared" si="1841"/>
        <v>64842.2</v>
      </c>
      <c r="AQQ538" s="25">
        <f t="shared" si="1842"/>
        <v>67470.03</v>
      </c>
      <c r="AQR538" s="25">
        <f t="shared" si="1843"/>
        <v>67470.03</v>
      </c>
      <c r="AQS538" s="25">
        <f t="shared" si="1844"/>
        <v>15553.3</v>
      </c>
      <c r="AQT538" s="25">
        <f t="shared" si="1845"/>
        <v>16283.51</v>
      </c>
      <c r="AQU538" s="25">
        <f t="shared" si="1846"/>
        <v>16283.51</v>
      </c>
      <c r="AQV538" s="25">
        <f t="shared" si="1847"/>
        <v>0</v>
      </c>
      <c r="AQW538" s="25">
        <f t="shared" si="1026"/>
        <v>0</v>
      </c>
      <c r="AQX538" s="25">
        <f t="shared" si="1027"/>
        <v>0</v>
      </c>
      <c r="AQY538" s="25">
        <f t="shared" si="1848"/>
        <v>0</v>
      </c>
      <c r="AQZ538" s="25">
        <f t="shared" si="1028"/>
        <v>0</v>
      </c>
      <c r="ARA538" s="25">
        <f t="shared" si="1029"/>
        <v>0</v>
      </c>
      <c r="ARB538" s="30"/>
      <c r="ARC538" s="30"/>
      <c r="ARD538" s="30"/>
      <c r="ARE538" s="25">
        <f t="shared" si="1850"/>
        <v>0</v>
      </c>
      <c r="ARF538" s="25">
        <f t="shared" si="1851"/>
        <v>0</v>
      </c>
      <c r="ARG538" s="25">
        <f t="shared" si="1852"/>
        <v>0</v>
      </c>
      <c r="ARH538" s="25">
        <f t="shared" si="1853"/>
        <v>0</v>
      </c>
      <c r="ARI538" s="25">
        <f t="shared" si="1854"/>
        <v>0</v>
      </c>
      <c r="ARJ538" s="25">
        <f t="shared" si="1855"/>
        <v>0</v>
      </c>
      <c r="ARK538" s="25">
        <f t="shared" si="1856"/>
        <v>64842.3</v>
      </c>
      <c r="ARL538" s="25">
        <f t="shared" si="1857"/>
        <v>73296.929999999993</v>
      </c>
      <c r="ARM538" s="25">
        <f t="shared" si="1858"/>
        <v>73296.929999999993</v>
      </c>
      <c r="ARN538" s="25">
        <f t="shared" si="1859"/>
        <v>18129.689999999999</v>
      </c>
      <c r="ARO538" s="25">
        <f t="shared" si="1860"/>
        <v>18891.32</v>
      </c>
      <c r="ARP538" s="25">
        <f t="shared" si="1861"/>
        <v>18891.32</v>
      </c>
      <c r="ARQ538" s="25">
        <f t="shared" si="1862"/>
        <v>0</v>
      </c>
      <c r="ARR538" s="25">
        <f t="shared" si="1030"/>
        <v>0</v>
      </c>
      <c r="ARS538" s="25">
        <f t="shared" si="1031"/>
        <v>0</v>
      </c>
      <c r="ART538" s="25">
        <f t="shared" si="1863"/>
        <v>0</v>
      </c>
      <c r="ARU538" s="25">
        <f t="shared" si="1032"/>
        <v>0</v>
      </c>
      <c r="ARV538" s="25">
        <f t="shared" si="1033"/>
        <v>0</v>
      </c>
      <c r="ARW538" s="30"/>
      <c r="ARX538" s="30"/>
      <c r="ARY538" s="30"/>
      <c r="ARZ538" s="25">
        <f t="shared" si="1864"/>
        <v>0</v>
      </c>
      <c r="ASA538" s="25">
        <f t="shared" si="1865"/>
        <v>0</v>
      </c>
      <c r="ASB538" s="25">
        <f t="shared" si="1866"/>
        <v>0</v>
      </c>
      <c r="ASC538" s="25">
        <f t="shared" si="1867"/>
        <v>0</v>
      </c>
      <c r="ASD538" s="25">
        <f t="shared" si="1868"/>
        <v>0</v>
      </c>
      <c r="ASE538" s="25">
        <f t="shared" si="1869"/>
        <v>0</v>
      </c>
      <c r="ASF538" s="25">
        <f t="shared" si="1870"/>
        <v>64842.27</v>
      </c>
      <c r="ASG538" s="25">
        <f t="shared" si="1871"/>
        <v>67469.960000000006</v>
      </c>
      <c r="ASH538" s="25">
        <f t="shared" si="1872"/>
        <v>67469.960000000006</v>
      </c>
      <c r="ASI538" s="25">
        <f t="shared" si="1873"/>
        <v>17914.900000000001</v>
      </c>
      <c r="ASJ538" s="25">
        <f t="shared" si="1874"/>
        <v>18708.07</v>
      </c>
      <c r="ASK538" s="25">
        <f t="shared" si="1875"/>
        <v>18708.07</v>
      </c>
      <c r="ASL538" s="25">
        <f t="shared" si="1876"/>
        <v>0</v>
      </c>
      <c r="ASM538" s="25">
        <f t="shared" si="1034"/>
        <v>0</v>
      </c>
      <c r="ASN538" s="25">
        <f t="shared" si="1035"/>
        <v>0</v>
      </c>
      <c r="ASO538" s="25">
        <f t="shared" si="1877"/>
        <v>0</v>
      </c>
      <c r="ASP538" s="25">
        <f t="shared" si="1036"/>
        <v>0</v>
      </c>
      <c r="ASQ538" s="25">
        <f t="shared" si="1037"/>
        <v>0</v>
      </c>
      <c r="ASR538" s="30"/>
      <c r="ASS538" s="30"/>
      <c r="AST538" s="30"/>
      <c r="ASU538" s="25">
        <f t="shared" si="1878"/>
        <v>0</v>
      </c>
      <c r="ASV538" s="25">
        <f t="shared" si="1879"/>
        <v>0</v>
      </c>
      <c r="ASW538" s="25">
        <f t="shared" si="1880"/>
        <v>0</v>
      </c>
      <c r="ASX538" s="25">
        <f t="shared" si="1881"/>
        <v>0</v>
      </c>
      <c r="ASY538" s="25">
        <f t="shared" si="1882"/>
        <v>0</v>
      </c>
      <c r="ASZ538" s="25">
        <f t="shared" si="1883"/>
        <v>0</v>
      </c>
      <c r="ATA538" s="25">
        <f t="shared" si="1884"/>
        <v>64842.16</v>
      </c>
      <c r="ATB538" s="25">
        <f t="shared" si="1885"/>
        <v>67469.8</v>
      </c>
      <c r="ATC538" s="25">
        <f t="shared" si="1886"/>
        <v>67469.8</v>
      </c>
      <c r="ATD538" s="25">
        <f t="shared" si="1887"/>
        <v>15778.06</v>
      </c>
      <c r="ATE538" s="25">
        <f t="shared" si="1888"/>
        <v>16466.7</v>
      </c>
      <c r="ATF538" s="25">
        <f t="shared" si="1889"/>
        <v>16466.7</v>
      </c>
      <c r="ATG538" s="25">
        <f t="shared" si="1890"/>
        <v>0</v>
      </c>
      <c r="ATH538" s="25">
        <f t="shared" si="1038"/>
        <v>0</v>
      </c>
      <c r="ATI538" s="25">
        <f t="shared" si="1039"/>
        <v>0</v>
      </c>
      <c r="ATJ538" s="25">
        <f t="shared" si="1891"/>
        <v>0</v>
      </c>
      <c r="ATK538" s="25">
        <f t="shared" si="1040"/>
        <v>0</v>
      </c>
      <c r="ATL538" s="25">
        <f t="shared" si="1041"/>
        <v>0</v>
      </c>
      <c r="ATM538" s="30"/>
      <c r="ATN538" s="30"/>
      <c r="ATO538" s="30"/>
      <c r="ATP538" s="25">
        <f t="shared" si="1892"/>
        <v>0</v>
      </c>
      <c r="ATQ538" s="25">
        <f t="shared" si="1893"/>
        <v>0</v>
      </c>
      <c r="ATR538" s="25">
        <f t="shared" si="1894"/>
        <v>0</v>
      </c>
      <c r="ATS538" s="25">
        <f t="shared" si="1895"/>
        <v>0</v>
      </c>
      <c r="ATT538" s="25">
        <f t="shared" si="1896"/>
        <v>0</v>
      </c>
      <c r="ATU538" s="25">
        <f t="shared" si="1897"/>
        <v>0</v>
      </c>
      <c r="ATV538" s="25">
        <f t="shared" si="1898"/>
        <v>64842.1</v>
      </c>
      <c r="ATW538" s="25">
        <f t="shared" si="1899"/>
        <v>67469.990000000005</v>
      </c>
      <c r="ATX538" s="25">
        <f t="shared" si="1900"/>
        <v>67469.990000000005</v>
      </c>
      <c r="ATY538" s="25">
        <f t="shared" si="1901"/>
        <v>17202.39</v>
      </c>
      <c r="ATZ538" s="25">
        <f t="shared" si="1902"/>
        <v>17940.36</v>
      </c>
      <c r="AUA538" s="25">
        <f t="shared" si="1903"/>
        <v>17940.36</v>
      </c>
      <c r="AUB538" s="25">
        <f t="shared" si="1904"/>
        <v>0</v>
      </c>
      <c r="AUC538" s="25">
        <f t="shared" si="1042"/>
        <v>0</v>
      </c>
      <c r="AUD538" s="25">
        <f t="shared" si="1043"/>
        <v>0</v>
      </c>
      <c r="AUE538" s="25">
        <f t="shared" si="1905"/>
        <v>0</v>
      </c>
      <c r="AUF538" s="25">
        <f t="shared" si="1044"/>
        <v>0</v>
      </c>
      <c r="AUG538" s="25">
        <f t="shared" si="1045"/>
        <v>0</v>
      </c>
      <c r="AUH538" s="186"/>
      <c r="AUI538" s="186"/>
      <c r="AUJ538" s="186"/>
      <c r="AUK538" s="25">
        <f t="shared" si="1907"/>
        <v>0</v>
      </c>
      <c r="AUL538" s="25">
        <f t="shared" si="1908"/>
        <v>0</v>
      </c>
      <c r="AUM538" s="25">
        <f t="shared" si="1909"/>
        <v>0</v>
      </c>
      <c r="AUN538" s="25">
        <f t="shared" si="1910"/>
        <v>0</v>
      </c>
      <c r="AUO538" s="25">
        <f t="shared" si="1911"/>
        <v>0</v>
      </c>
      <c r="AUP538" s="25">
        <f t="shared" si="1912"/>
        <v>0</v>
      </c>
      <c r="AUQ538" s="25">
        <f t="shared" si="1913"/>
        <v>64840.61</v>
      </c>
      <c r="AUR538" s="25">
        <f t="shared" si="1914"/>
        <v>67635.210000000006</v>
      </c>
      <c r="AUS538" s="25">
        <f t="shared" si="1915"/>
        <v>67635.210000000006</v>
      </c>
      <c r="AUT538" s="25">
        <f t="shared" si="1916"/>
        <v>18464.439999999999</v>
      </c>
      <c r="AUU538" s="25">
        <f t="shared" si="1917"/>
        <v>19291.71</v>
      </c>
      <c r="AUV538" s="25">
        <f t="shared" si="1918"/>
        <v>19291.71</v>
      </c>
      <c r="AUW538" s="25">
        <f t="shared" si="1919"/>
        <v>0</v>
      </c>
      <c r="AUX538" s="25">
        <f t="shared" si="1046"/>
        <v>0</v>
      </c>
      <c r="AUY538" s="25">
        <f t="shared" si="1047"/>
        <v>0</v>
      </c>
      <c r="AUZ538" s="25">
        <f t="shared" si="1920"/>
        <v>0</v>
      </c>
      <c r="AVA538" s="25">
        <f t="shared" si="1048"/>
        <v>0</v>
      </c>
      <c r="AVB538" s="25">
        <f t="shared" si="1049"/>
        <v>0</v>
      </c>
      <c r="AVC538" s="59">
        <f t="shared" si="1921"/>
        <v>34</v>
      </c>
      <c r="AVD538" s="59">
        <f t="shared" si="1050"/>
        <v>34</v>
      </c>
      <c r="AVE538" s="59">
        <f t="shared" si="1051"/>
        <v>34</v>
      </c>
      <c r="AVF538" s="25">
        <f t="shared" si="1052"/>
        <v>2204628</v>
      </c>
      <c r="AVG538" s="25">
        <f t="shared" si="1053"/>
        <v>2293980</v>
      </c>
      <c r="AVH538" s="25">
        <f t="shared" si="1054"/>
        <v>2293980</v>
      </c>
      <c r="AVI538" s="25">
        <f t="shared" si="1055"/>
        <v>1362820.3</v>
      </c>
      <c r="AVJ538" s="25">
        <f t="shared" si="1056"/>
        <v>1380058.3</v>
      </c>
      <c r="AVK538" s="25">
        <f t="shared" si="1057"/>
        <v>1380058.3</v>
      </c>
      <c r="AVL538" s="25"/>
      <c r="AVM538" s="25"/>
      <c r="AVN538" s="25"/>
      <c r="AVO538" s="25"/>
      <c r="AVP538" s="25"/>
      <c r="AVQ538" s="25"/>
      <c r="AVR538" s="25">
        <f t="shared" si="1058"/>
        <v>2204634.7999999998</v>
      </c>
      <c r="AVS538" s="25">
        <f t="shared" si="1059"/>
        <v>2293996.3199999998</v>
      </c>
      <c r="AVT538" s="25">
        <f t="shared" si="1060"/>
        <v>2293996.3199999998</v>
      </c>
      <c r="AVU538" s="25">
        <f t="shared" si="1061"/>
        <v>607822.07999999996</v>
      </c>
      <c r="AVV538" s="25">
        <f t="shared" si="1062"/>
        <v>634129.92000000004</v>
      </c>
      <c r="AVW538" s="25">
        <f t="shared" si="1063"/>
        <v>634129.92000000004</v>
      </c>
    </row>
    <row r="539" spans="1:1271" ht="38.25" customHeight="1">
      <c r="A539" s="88" t="s">
        <v>68</v>
      </c>
      <c r="B539" s="88" t="s">
        <v>84</v>
      </c>
      <c r="C539" s="5"/>
      <c r="D539" s="99"/>
      <c r="E539" s="77"/>
      <c r="F539" s="38">
        <f t="shared" si="1064"/>
        <v>46315</v>
      </c>
      <c r="G539" s="38">
        <f t="shared" si="1064"/>
        <v>48193</v>
      </c>
      <c r="H539" s="38">
        <f t="shared" si="1064"/>
        <v>48193</v>
      </c>
      <c r="I539" s="25">
        <f t="shared" si="1065"/>
        <v>40087.629999999997</v>
      </c>
      <c r="J539" s="25">
        <f t="shared" si="1065"/>
        <v>40594.629999999997</v>
      </c>
      <c r="K539" s="25">
        <f t="shared" si="1065"/>
        <v>40594.629999999997</v>
      </c>
      <c r="L539" s="30"/>
      <c r="M539" s="30"/>
      <c r="N539" s="30"/>
      <c r="O539" s="25">
        <f t="shared" si="1066"/>
        <v>0</v>
      </c>
      <c r="P539" s="25">
        <f t="shared" si="1067"/>
        <v>0</v>
      </c>
      <c r="Q539" s="25">
        <f t="shared" si="1068"/>
        <v>0</v>
      </c>
      <c r="R539" s="25">
        <f t="shared" si="1069"/>
        <v>0</v>
      </c>
      <c r="S539" s="25">
        <f t="shared" si="1070"/>
        <v>0</v>
      </c>
      <c r="T539" s="25">
        <f t="shared" si="1071"/>
        <v>0</v>
      </c>
      <c r="U539" s="25">
        <f t="shared" si="1072"/>
        <v>46314.94</v>
      </c>
      <c r="V539" s="25">
        <f t="shared" si="1073"/>
        <v>0</v>
      </c>
      <c r="W539" s="25">
        <f t="shared" si="1074"/>
        <v>0</v>
      </c>
      <c r="X539" s="25">
        <f t="shared" si="1075"/>
        <v>32076.59</v>
      </c>
      <c r="Y539" s="25">
        <f t="shared" si="1076"/>
        <v>0</v>
      </c>
      <c r="Z539" s="25">
        <f t="shared" si="1077"/>
        <v>0</v>
      </c>
      <c r="AA539" s="25">
        <f t="shared" si="1078"/>
        <v>0</v>
      </c>
      <c r="AB539" s="25">
        <f t="shared" si="812"/>
        <v>0</v>
      </c>
      <c r="AC539" s="25">
        <f t="shared" si="812"/>
        <v>0</v>
      </c>
      <c r="AD539" s="25">
        <f t="shared" si="1079"/>
        <v>0</v>
      </c>
      <c r="AE539" s="25">
        <f t="shared" si="813"/>
        <v>0</v>
      </c>
      <c r="AF539" s="25">
        <f t="shared" si="813"/>
        <v>0</v>
      </c>
      <c r="AG539" s="30"/>
      <c r="AH539" s="30"/>
      <c r="AI539" s="30"/>
      <c r="AJ539" s="25">
        <f t="shared" si="1080"/>
        <v>0</v>
      </c>
      <c r="AK539" s="25">
        <f t="shared" si="1081"/>
        <v>0</v>
      </c>
      <c r="AL539" s="25">
        <f t="shared" si="1082"/>
        <v>0</v>
      </c>
      <c r="AM539" s="25">
        <f t="shared" si="1083"/>
        <v>0</v>
      </c>
      <c r="AN539" s="25">
        <f t="shared" si="1084"/>
        <v>0</v>
      </c>
      <c r="AO539" s="25">
        <f t="shared" si="1085"/>
        <v>0</v>
      </c>
      <c r="AP539" s="25">
        <f t="shared" si="1086"/>
        <v>46314.91</v>
      </c>
      <c r="AQ539" s="25">
        <f t="shared" si="1087"/>
        <v>48193.02</v>
      </c>
      <c r="AR539" s="25">
        <f t="shared" si="1088"/>
        <v>48193.02</v>
      </c>
      <c r="AS539" s="25">
        <f t="shared" si="1089"/>
        <v>22022.07</v>
      </c>
      <c r="AT539" s="25">
        <f t="shared" si="1090"/>
        <v>23012.7</v>
      </c>
      <c r="AU539" s="25">
        <f t="shared" si="1091"/>
        <v>23012.7</v>
      </c>
      <c r="AV539" s="25">
        <f t="shared" si="1092"/>
        <v>0</v>
      </c>
      <c r="AW539" s="25">
        <f t="shared" si="814"/>
        <v>0</v>
      </c>
      <c r="AX539" s="25">
        <f t="shared" si="815"/>
        <v>0</v>
      </c>
      <c r="AY539" s="25">
        <f t="shared" si="1093"/>
        <v>0</v>
      </c>
      <c r="AZ539" s="25">
        <f t="shared" si="816"/>
        <v>0</v>
      </c>
      <c r="BA539" s="25">
        <f t="shared" si="817"/>
        <v>0</v>
      </c>
      <c r="BB539" s="30">
        <v>27</v>
      </c>
      <c r="BC539" s="30">
        <v>27</v>
      </c>
      <c r="BD539" s="30">
        <v>27</v>
      </c>
      <c r="BE539" s="25">
        <f t="shared" si="1094"/>
        <v>1250505</v>
      </c>
      <c r="BF539" s="25">
        <f t="shared" si="1095"/>
        <v>1301211</v>
      </c>
      <c r="BG539" s="25">
        <f t="shared" si="1096"/>
        <v>1301211</v>
      </c>
      <c r="BH539" s="25">
        <f t="shared" si="1097"/>
        <v>1082366.01</v>
      </c>
      <c r="BI539" s="25">
        <f t="shared" si="1098"/>
        <v>1096055.01</v>
      </c>
      <c r="BJ539" s="25">
        <f t="shared" si="1099"/>
        <v>1096055.01</v>
      </c>
      <c r="BK539" s="25">
        <f t="shared" si="1100"/>
        <v>46314.9</v>
      </c>
      <c r="BL539" s="25">
        <f t="shared" si="1101"/>
        <v>48192.82</v>
      </c>
      <c r="BM539" s="25">
        <f t="shared" si="1102"/>
        <v>48192.82</v>
      </c>
      <c r="BN539" s="25">
        <f t="shared" si="1103"/>
        <v>19188.55</v>
      </c>
      <c r="BO539" s="25">
        <f t="shared" si="1104"/>
        <v>20134.759999999998</v>
      </c>
      <c r="BP539" s="25">
        <f t="shared" si="1105"/>
        <v>20134.759999999998</v>
      </c>
      <c r="BQ539" s="25">
        <f t="shared" si="1106"/>
        <v>1250502.3</v>
      </c>
      <c r="BR539" s="25">
        <f t="shared" si="818"/>
        <v>1301206.1399999999</v>
      </c>
      <c r="BS539" s="25">
        <f t="shared" si="819"/>
        <v>1301206.1399999999</v>
      </c>
      <c r="BT539" s="25">
        <f t="shared" si="1107"/>
        <v>518090.85</v>
      </c>
      <c r="BU539" s="25">
        <f t="shared" si="820"/>
        <v>543638.52</v>
      </c>
      <c r="BV539" s="25">
        <f t="shared" si="821"/>
        <v>543638.52</v>
      </c>
      <c r="BW539" s="30"/>
      <c r="BX539" s="30"/>
      <c r="BY539" s="30"/>
      <c r="BZ539" s="25">
        <f t="shared" si="1108"/>
        <v>0</v>
      </c>
      <c r="CA539" s="25">
        <f t="shared" si="1109"/>
        <v>0</v>
      </c>
      <c r="CB539" s="25">
        <f t="shared" si="1110"/>
        <v>0</v>
      </c>
      <c r="CC539" s="25">
        <f t="shared" si="1111"/>
        <v>0</v>
      </c>
      <c r="CD539" s="25">
        <f t="shared" si="1112"/>
        <v>0</v>
      </c>
      <c r="CE539" s="25">
        <f t="shared" si="1113"/>
        <v>0</v>
      </c>
      <c r="CF539" s="25">
        <f t="shared" si="1114"/>
        <v>0</v>
      </c>
      <c r="CG539" s="25">
        <f t="shared" si="1115"/>
        <v>0</v>
      </c>
      <c r="CH539" s="25">
        <f t="shared" si="1116"/>
        <v>0</v>
      </c>
      <c r="CI539" s="25">
        <f t="shared" si="1117"/>
        <v>0</v>
      </c>
      <c r="CJ539" s="25">
        <f t="shared" si="1118"/>
        <v>0</v>
      </c>
      <c r="CK539" s="25">
        <f t="shared" si="1119"/>
        <v>0</v>
      </c>
      <c r="CL539" s="25">
        <f t="shared" si="1120"/>
        <v>0</v>
      </c>
      <c r="CM539" s="25">
        <f t="shared" si="822"/>
        <v>0</v>
      </c>
      <c r="CN539" s="25">
        <f t="shared" si="823"/>
        <v>0</v>
      </c>
      <c r="CO539" s="25">
        <f t="shared" si="1121"/>
        <v>0</v>
      </c>
      <c r="CP539" s="25">
        <f t="shared" si="824"/>
        <v>0</v>
      </c>
      <c r="CQ539" s="25">
        <f t="shared" si="825"/>
        <v>0</v>
      </c>
      <c r="CR539" s="30"/>
      <c r="CS539" s="30"/>
      <c r="CT539" s="30"/>
      <c r="CU539" s="25">
        <f t="shared" si="1122"/>
        <v>0</v>
      </c>
      <c r="CV539" s="25">
        <f t="shared" si="1123"/>
        <v>0</v>
      </c>
      <c r="CW539" s="25">
        <f t="shared" si="1124"/>
        <v>0</v>
      </c>
      <c r="CX539" s="25">
        <f t="shared" si="1125"/>
        <v>0</v>
      </c>
      <c r="CY539" s="25">
        <f t="shared" si="1126"/>
        <v>0</v>
      </c>
      <c r="CZ539" s="25">
        <f t="shared" si="1127"/>
        <v>0</v>
      </c>
      <c r="DA539" s="25">
        <f t="shared" si="1128"/>
        <v>46315.27</v>
      </c>
      <c r="DB539" s="25">
        <f t="shared" si="1129"/>
        <v>48193.13</v>
      </c>
      <c r="DC539" s="25">
        <f t="shared" si="1130"/>
        <v>48193.13</v>
      </c>
      <c r="DD539" s="25">
        <f t="shared" si="1131"/>
        <v>21714.04</v>
      </c>
      <c r="DE539" s="25">
        <f t="shared" si="1132"/>
        <v>22838.71</v>
      </c>
      <c r="DF539" s="25">
        <f t="shared" si="1133"/>
        <v>22838.71</v>
      </c>
      <c r="DG539" s="25">
        <f t="shared" si="1134"/>
        <v>0</v>
      </c>
      <c r="DH539" s="25">
        <f t="shared" si="826"/>
        <v>0</v>
      </c>
      <c r="DI539" s="25">
        <f t="shared" si="827"/>
        <v>0</v>
      </c>
      <c r="DJ539" s="25">
        <f t="shared" si="1135"/>
        <v>0</v>
      </c>
      <c r="DK539" s="25">
        <f t="shared" si="828"/>
        <v>0</v>
      </c>
      <c r="DL539" s="25">
        <f t="shared" si="829"/>
        <v>0</v>
      </c>
      <c r="DM539" s="30"/>
      <c r="DN539" s="30"/>
      <c r="DO539" s="30"/>
      <c r="DP539" s="25">
        <f t="shared" si="1136"/>
        <v>0</v>
      </c>
      <c r="DQ539" s="25">
        <f t="shared" si="1137"/>
        <v>0</v>
      </c>
      <c r="DR539" s="25">
        <f t="shared" si="1138"/>
        <v>0</v>
      </c>
      <c r="DS539" s="25">
        <f t="shared" si="1139"/>
        <v>0</v>
      </c>
      <c r="DT539" s="25">
        <f t="shared" si="1140"/>
        <v>0</v>
      </c>
      <c r="DU539" s="25">
        <f t="shared" si="1141"/>
        <v>0</v>
      </c>
      <c r="DV539" s="25">
        <f t="shared" si="1142"/>
        <v>46315.03</v>
      </c>
      <c r="DW539" s="25">
        <f t="shared" si="1143"/>
        <v>48192.81</v>
      </c>
      <c r="DX539" s="25">
        <f t="shared" si="1144"/>
        <v>48192.81</v>
      </c>
      <c r="DY539" s="25">
        <f t="shared" si="1145"/>
        <v>22453.599999999999</v>
      </c>
      <c r="DZ539" s="25">
        <f t="shared" si="1146"/>
        <v>23554.45</v>
      </c>
      <c r="EA539" s="25">
        <f t="shared" si="1147"/>
        <v>23554.45</v>
      </c>
      <c r="EB539" s="25">
        <f t="shared" si="1148"/>
        <v>0</v>
      </c>
      <c r="EC539" s="25">
        <f t="shared" si="830"/>
        <v>0</v>
      </c>
      <c r="ED539" s="25">
        <f t="shared" si="831"/>
        <v>0</v>
      </c>
      <c r="EE539" s="25">
        <f t="shared" si="1149"/>
        <v>0</v>
      </c>
      <c r="EF539" s="25">
        <f t="shared" si="832"/>
        <v>0</v>
      </c>
      <c r="EG539" s="25">
        <f t="shared" si="833"/>
        <v>0</v>
      </c>
      <c r="EH539" s="30"/>
      <c r="EI539" s="30"/>
      <c r="EJ539" s="30"/>
      <c r="EK539" s="25">
        <f t="shared" si="1150"/>
        <v>0</v>
      </c>
      <c r="EL539" s="25">
        <f t="shared" si="1151"/>
        <v>0</v>
      </c>
      <c r="EM539" s="25">
        <f t="shared" si="1152"/>
        <v>0</v>
      </c>
      <c r="EN539" s="25">
        <f t="shared" si="1153"/>
        <v>0</v>
      </c>
      <c r="EO539" s="25">
        <f t="shared" si="1154"/>
        <v>0</v>
      </c>
      <c r="EP539" s="25">
        <f t="shared" si="1155"/>
        <v>0</v>
      </c>
      <c r="EQ539" s="25">
        <f t="shared" si="1156"/>
        <v>46315.21</v>
      </c>
      <c r="ER539" s="25">
        <f t="shared" si="1157"/>
        <v>48192.959999999999</v>
      </c>
      <c r="ES539" s="25">
        <f t="shared" si="1158"/>
        <v>48192.959999999999</v>
      </c>
      <c r="ET539" s="25">
        <f t="shared" si="1159"/>
        <v>21791.22</v>
      </c>
      <c r="EU539" s="25">
        <f t="shared" si="1160"/>
        <v>22709.37</v>
      </c>
      <c r="EV539" s="25">
        <f t="shared" si="1161"/>
        <v>22709.37</v>
      </c>
      <c r="EW539" s="25">
        <f t="shared" si="1162"/>
        <v>0</v>
      </c>
      <c r="EX539" s="25">
        <f t="shared" si="834"/>
        <v>0</v>
      </c>
      <c r="EY539" s="25">
        <f t="shared" si="835"/>
        <v>0</v>
      </c>
      <c r="EZ539" s="25">
        <f t="shared" si="1163"/>
        <v>0</v>
      </c>
      <c r="FA539" s="25">
        <f t="shared" si="836"/>
        <v>0</v>
      </c>
      <c r="FB539" s="25">
        <f t="shared" si="837"/>
        <v>0</v>
      </c>
      <c r="FC539" s="30"/>
      <c r="FD539" s="30"/>
      <c r="FE539" s="30"/>
      <c r="FF539" s="25">
        <f t="shared" si="1165"/>
        <v>0</v>
      </c>
      <c r="FG539" s="25">
        <f t="shared" si="1166"/>
        <v>0</v>
      </c>
      <c r="FH539" s="25">
        <f t="shared" si="1167"/>
        <v>0</v>
      </c>
      <c r="FI539" s="25">
        <f t="shared" si="1168"/>
        <v>0</v>
      </c>
      <c r="FJ539" s="25">
        <f t="shared" si="1169"/>
        <v>0</v>
      </c>
      <c r="FK539" s="25">
        <f t="shared" si="1170"/>
        <v>0</v>
      </c>
      <c r="FL539" s="25">
        <f t="shared" si="1171"/>
        <v>46315.25</v>
      </c>
      <c r="FM539" s="25">
        <f t="shared" si="1172"/>
        <v>48771.05</v>
      </c>
      <c r="FN539" s="25">
        <f t="shared" si="1173"/>
        <v>48771.05</v>
      </c>
      <c r="FO539" s="25">
        <f t="shared" si="1174"/>
        <v>17714.439999999999</v>
      </c>
      <c r="FP539" s="25">
        <f t="shared" si="1175"/>
        <v>18546.11</v>
      </c>
      <c r="FQ539" s="25">
        <f t="shared" si="1176"/>
        <v>18546.11</v>
      </c>
      <c r="FR539" s="25">
        <f t="shared" si="1177"/>
        <v>0</v>
      </c>
      <c r="FS539" s="25">
        <f t="shared" si="838"/>
        <v>0</v>
      </c>
      <c r="FT539" s="25">
        <f t="shared" si="839"/>
        <v>0</v>
      </c>
      <c r="FU539" s="25">
        <f t="shared" si="1178"/>
        <v>0</v>
      </c>
      <c r="FV539" s="25">
        <f t="shared" si="840"/>
        <v>0</v>
      </c>
      <c r="FW539" s="25">
        <f t="shared" si="841"/>
        <v>0</v>
      </c>
      <c r="FX539" s="30"/>
      <c r="FY539" s="30"/>
      <c r="FZ539" s="30"/>
      <c r="GA539" s="25">
        <f t="shared" si="1180"/>
        <v>0</v>
      </c>
      <c r="GB539" s="25">
        <f t="shared" si="1181"/>
        <v>0</v>
      </c>
      <c r="GC539" s="25">
        <f t="shared" si="1182"/>
        <v>0</v>
      </c>
      <c r="GD539" s="25">
        <f t="shared" si="1183"/>
        <v>0</v>
      </c>
      <c r="GE539" s="25">
        <f t="shared" si="1184"/>
        <v>0</v>
      </c>
      <c r="GF539" s="25">
        <f t="shared" si="1185"/>
        <v>0</v>
      </c>
      <c r="GG539" s="25">
        <f t="shared" si="1186"/>
        <v>0</v>
      </c>
      <c r="GH539" s="25">
        <f t="shared" si="1187"/>
        <v>0</v>
      </c>
      <c r="GI539" s="25">
        <f t="shared" si="1188"/>
        <v>0</v>
      </c>
      <c r="GJ539" s="25">
        <f t="shared" si="1189"/>
        <v>0</v>
      </c>
      <c r="GK539" s="25">
        <f t="shared" si="1190"/>
        <v>0</v>
      </c>
      <c r="GL539" s="25">
        <f t="shared" si="1191"/>
        <v>0</v>
      </c>
      <c r="GM539" s="25">
        <f t="shared" si="1192"/>
        <v>0</v>
      </c>
      <c r="GN539" s="25">
        <f t="shared" si="843"/>
        <v>0</v>
      </c>
      <c r="GO539" s="25">
        <f t="shared" si="844"/>
        <v>0</v>
      </c>
      <c r="GP539" s="25">
        <f t="shared" si="1193"/>
        <v>0</v>
      </c>
      <c r="GQ539" s="25">
        <f t="shared" si="845"/>
        <v>0</v>
      </c>
      <c r="GR539" s="25">
        <f t="shared" si="846"/>
        <v>0</v>
      </c>
      <c r="GS539" s="30"/>
      <c r="GT539" s="30"/>
      <c r="GU539" s="30"/>
      <c r="GV539" s="25">
        <f t="shared" si="1195"/>
        <v>0</v>
      </c>
      <c r="GW539" s="25">
        <f t="shared" si="1196"/>
        <v>0</v>
      </c>
      <c r="GX539" s="25">
        <f t="shared" si="1197"/>
        <v>0</v>
      </c>
      <c r="GY539" s="25">
        <f t="shared" si="1198"/>
        <v>0</v>
      </c>
      <c r="GZ539" s="25">
        <f t="shared" si="1199"/>
        <v>0</v>
      </c>
      <c r="HA539" s="25">
        <f t="shared" si="1200"/>
        <v>0</v>
      </c>
      <c r="HB539" s="25">
        <f t="shared" si="1201"/>
        <v>46315.45</v>
      </c>
      <c r="HC539" s="25">
        <f t="shared" si="1202"/>
        <v>48630.91</v>
      </c>
      <c r="HD539" s="25">
        <f t="shared" si="1203"/>
        <v>48630.91</v>
      </c>
      <c r="HE539" s="25">
        <f t="shared" si="1204"/>
        <v>34061.69</v>
      </c>
      <c r="HF539" s="25">
        <f t="shared" si="1205"/>
        <v>35782.78</v>
      </c>
      <c r="HG539" s="25">
        <f t="shared" si="1206"/>
        <v>35782.78</v>
      </c>
      <c r="HH539" s="25">
        <f t="shared" si="1207"/>
        <v>0</v>
      </c>
      <c r="HI539" s="25">
        <f t="shared" si="847"/>
        <v>0</v>
      </c>
      <c r="HJ539" s="25">
        <f t="shared" si="848"/>
        <v>0</v>
      </c>
      <c r="HK539" s="25">
        <f t="shared" si="1208"/>
        <v>0</v>
      </c>
      <c r="HL539" s="25">
        <f t="shared" si="849"/>
        <v>0</v>
      </c>
      <c r="HM539" s="25">
        <f t="shared" si="850"/>
        <v>0</v>
      </c>
      <c r="HN539" s="30"/>
      <c r="HO539" s="30"/>
      <c r="HP539" s="30"/>
      <c r="HQ539" s="25">
        <f t="shared" si="1210"/>
        <v>0</v>
      </c>
      <c r="HR539" s="25">
        <f t="shared" si="1211"/>
        <v>0</v>
      </c>
      <c r="HS539" s="25">
        <f t="shared" si="1212"/>
        <v>0</v>
      </c>
      <c r="HT539" s="25">
        <f t="shared" si="1213"/>
        <v>0</v>
      </c>
      <c r="HU539" s="25">
        <f t="shared" si="1214"/>
        <v>0</v>
      </c>
      <c r="HV539" s="25">
        <f t="shared" si="1215"/>
        <v>0</v>
      </c>
      <c r="HW539" s="25">
        <f t="shared" si="1216"/>
        <v>35865.01</v>
      </c>
      <c r="HX539" s="25">
        <f t="shared" si="1217"/>
        <v>48566.04</v>
      </c>
      <c r="HY539" s="25">
        <f t="shared" si="1218"/>
        <v>48566.04</v>
      </c>
      <c r="HZ539" s="25">
        <f t="shared" si="1219"/>
        <v>17696.13</v>
      </c>
      <c r="IA539" s="25">
        <f t="shared" si="1220"/>
        <v>22143.55</v>
      </c>
      <c r="IB539" s="25">
        <f t="shared" si="1221"/>
        <v>22143.55</v>
      </c>
      <c r="IC539" s="25">
        <f t="shared" si="1222"/>
        <v>0</v>
      </c>
      <c r="ID539" s="25">
        <f t="shared" si="852"/>
        <v>0</v>
      </c>
      <c r="IE539" s="25">
        <f t="shared" si="853"/>
        <v>0</v>
      </c>
      <c r="IF539" s="25">
        <f t="shared" si="1223"/>
        <v>0</v>
      </c>
      <c r="IG539" s="25">
        <f t="shared" si="854"/>
        <v>0</v>
      </c>
      <c r="IH539" s="25">
        <f t="shared" si="855"/>
        <v>0</v>
      </c>
      <c r="II539" s="30"/>
      <c r="IJ539" s="30"/>
      <c r="IK539" s="30"/>
      <c r="IL539" s="25">
        <f t="shared" si="1224"/>
        <v>0</v>
      </c>
      <c r="IM539" s="25">
        <f t="shared" si="1225"/>
        <v>0</v>
      </c>
      <c r="IN539" s="25">
        <f t="shared" si="1226"/>
        <v>0</v>
      </c>
      <c r="IO539" s="25">
        <f t="shared" si="1227"/>
        <v>0</v>
      </c>
      <c r="IP539" s="25">
        <f t="shared" si="1228"/>
        <v>0</v>
      </c>
      <c r="IQ539" s="25">
        <f t="shared" si="1229"/>
        <v>0</v>
      </c>
      <c r="IR539" s="25">
        <f t="shared" si="1230"/>
        <v>46315.199999999997</v>
      </c>
      <c r="IS539" s="25">
        <f t="shared" si="1231"/>
        <v>48192.98</v>
      </c>
      <c r="IT539" s="25">
        <f t="shared" si="1232"/>
        <v>48192.98</v>
      </c>
      <c r="IU539" s="25">
        <f t="shared" si="1233"/>
        <v>18472.3</v>
      </c>
      <c r="IV539" s="25">
        <f t="shared" si="1234"/>
        <v>19288.7</v>
      </c>
      <c r="IW539" s="25">
        <f t="shared" si="1235"/>
        <v>19288.7</v>
      </c>
      <c r="IX539" s="25">
        <f t="shared" si="1236"/>
        <v>0</v>
      </c>
      <c r="IY539" s="25">
        <f t="shared" si="856"/>
        <v>0</v>
      </c>
      <c r="IZ539" s="25">
        <f t="shared" si="857"/>
        <v>0</v>
      </c>
      <c r="JA539" s="25">
        <f t="shared" si="1237"/>
        <v>0</v>
      </c>
      <c r="JB539" s="25">
        <f t="shared" si="858"/>
        <v>0</v>
      </c>
      <c r="JC539" s="25">
        <f t="shared" si="859"/>
        <v>0</v>
      </c>
      <c r="JD539" s="30"/>
      <c r="JE539" s="30"/>
      <c r="JF539" s="30"/>
      <c r="JG539" s="25">
        <f t="shared" si="1238"/>
        <v>0</v>
      </c>
      <c r="JH539" s="25">
        <f t="shared" si="1239"/>
        <v>0</v>
      </c>
      <c r="JI539" s="25">
        <f t="shared" si="1240"/>
        <v>0</v>
      </c>
      <c r="JJ539" s="25">
        <f t="shared" si="1241"/>
        <v>0</v>
      </c>
      <c r="JK539" s="25">
        <f t="shared" si="1242"/>
        <v>0</v>
      </c>
      <c r="JL539" s="25">
        <f t="shared" si="1243"/>
        <v>0</v>
      </c>
      <c r="JM539" s="25">
        <f t="shared" si="1244"/>
        <v>46315.25</v>
      </c>
      <c r="JN539" s="25">
        <f t="shared" si="1245"/>
        <v>48193.09</v>
      </c>
      <c r="JO539" s="25">
        <f t="shared" si="1246"/>
        <v>48193.09</v>
      </c>
      <c r="JP539" s="25">
        <f t="shared" si="1247"/>
        <v>27915.18</v>
      </c>
      <c r="JQ539" s="25">
        <f t="shared" si="1248"/>
        <v>29255.25</v>
      </c>
      <c r="JR539" s="25">
        <f t="shared" si="1249"/>
        <v>29255.25</v>
      </c>
      <c r="JS539" s="25">
        <f t="shared" si="1250"/>
        <v>0</v>
      </c>
      <c r="JT539" s="25">
        <f t="shared" si="860"/>
        <v>0</v>
      </c>
      <c r="JU539" s="25">
        <f t="shared" si="861"/>
        <v>0</v>
      </c>
      <c r="JV539" s="25">
        <f t="shared" si="1251"/>
        <v>0</v>
      </c>
      <c r="JW539" s="25">
        <f t="shared" si="862"/>
        <v>0</v>
      </c>
      <c r="JX539" s="25">
        <f t="shared" si="863"/>
        <v>0</v>
      </c>
      <c r="JY539" s="30"/>
      <c r="JZ539" s="30"/>
      <c r="KA539" s="30"/>
      <c r="KB539" s="25">
        <f t="shared" si="1252"/>
        <v>0</v>
      </c>
      <c r="KC539" s="25">
        <f t="shared" si="1253"/>
        <v>0</v>
      </c>
      <c r="KD539" s="25">
        <f t="shared" si="1254"/>
        <v>0</v>
      </c>
      <c r="KE539" s="25">
        <f t="shared" si="1255"/>
        <v>0</v>
      </c>
      <c r="KF539" s="25">
        <f t="shared" si="1256"/>
        <v>0</v>
      </c>
      <c r="KG539" s="25">
        <f t="shared" si="1257"/>
        <v>0</v>
      </c>
      <c r="KH539" s="25">
        <f t="shared" si="1258"/>
        <v>46314.81</v>
      </c>
      <c r="KI539" s="25">
        <f t="shared" si="1259"/>
        <v>48192.800000000003</v>
      </c>
      <c r="KJ539" s="25">
        <f t="shared" si="1260"/>
        <v>48192.800000000003</v>
      </c>
      <c r="KK539" s="25">
        <f t="shared" si="1261"/>
        <v>16497.439999999999</v>
      </c>
      <c r="KL539" s="25">
        <f t="shared" si="1262"/>
        <v>17263.3</v>
      </c>
      <c r="KM539" s="25">
        <f t="shared" si="1263"/>
        <v>17263.3</v>
      </c>
      <c r="KN539" s="25">
        <f t="shared" si="1264"/>
        <v>0</v>
      </c>
      <c r="KO539" s="25">
        <f t="shared" si="864"/>
        <v>0</v>
      </c>
      <c r="KP539" s="25">
        <f t="shared" si="865"/>
        <v>0</v>
      </c>
      <c r="KQ539" s="25">
        <f t="shared" si="1265"/>
        <v>0</v>
      </c>
      <c r="KR539" s="25">
        <f t="shared" si="866"/>
        <v>0</v>
      </c>
      <c r="KS539" s="25">
        <f t="shared" si="867"/>
        <v>0</v>
      </c>
      <c r="KT539" s="30"/>
      <c r="KU539" s="30"/>
      <c r="KV539" s="30"/>
      <c r="KW539" s="25">
        <f t="shared" si="1266"/>
        <v>0</v>
      </c>
      <c r="KX539" s="25">
        <f t="shared" si="1267"/>
        <v>0</v>
      </c>
      <c r="KY539" s="25">
        <f t="shared" si="1268"/>
        <v>0</v>
      </c>
      <c r="KZ539" s="25">
        <f t="shared" si="1269"/>
        <v>0</v>
      </c>
      <c r="LA539" s="25">
        <f t="shared" si="1270"/>
        <v>0</v>
      </c>
      <c r="LB539" s="25">
        <f t="shared" si="1271"/>
        <v>0</v>
      </c>
      <c r="LC539" s="25">
        <f t="shared" si="1272"/>
        <v>46315.01</v>
      </c>
      <c r="LD539" s="25">
        <f t="shared" si="1273"/>
        <v>48192.99</v>
      </c>
      <c r="LE539" s="25">
        <f t="shared" si="1274"/>
        <v>48192.99</v>
      </c>
      <c r="LF539" s="25">
        <f t="shared" si="1275"/>
        <v>15297.67</v>
      </c>
      <c r="LG539" s="25">
        <f t="shared" si="1276"/>
        <v>16022.12</v>
      </c>
      <c r="LH539" s="25">
        <f t="shared" si="1277"/>
        <v>16022.12</v>
      </c>
      <c r="LI539" s="25">
        <f t="shared" si="1278"/>
        <v>0</v>
      </c>
      <c r="LJ539" s="25">
        <f t="shared" si="868"/>
        <v>0</v>
      </c>
      <c r="LK539" s="25">
        <f t="shared" si="869"/>
        <v>0</v>
      </c>
      <c r="LL539" s="25">
        <f t="shared" si="1279"/>
        <v>0</v>
      </c>
      <c r="LM539" s="25">
        <f t="shared" si="870"/>
        <v>0</v>
      </c>
      <c r="LN539" s="25">
        <f t="shared" si="871"/>
        <v>0</v>
      </c>
      <c r="LO539" s="30">
        <v>31</v>
      </c>
      <c r="LP539" s="30">
        <v>31</v>
      </c>
      <c r="LQ539" s="30">
        <v>31</v>
      </c>
      <c r="LR539" s="25">
        <f t="shared" si="1280"/>
        <v>1435765</v>
      </c>
      <c r="LS539" s="25">
        <f t="shared" si="1281"/>
        <v>1493983</v>
      </c>
      <c r="LT539" s="25">
        <f t="shared" si="1282"/>
        <v>1493983</v>
      </c>
      <c r="LU539" s="25">
        <f t="shared" si="1283"/>
        <v>1242716.53</v>
      </c>
      <c r="LV539" s="25">
        <f t="shared" si="1284"/>
        <v>1258433.53</v>
      </c>
      <c r="LW539" s="25">
        <f t="shared" si="1285"/>
        <v>1258433.53</v>
      </c>
      <c r="LX539" s="25">
        <f t="shared" si="1286"/>
        <v>46316.04</v>
      </c>
      <c r="LY539" s="25">
        <f t="shared" si="1287"/>
        <v>48193.01</v>
      </c>
      <c r="LZ539" s="25">
        <f t="shared" si="1288"/>
        <v>48193.01</v>
      </c>
      <c r="MA539" s="25">
        <f t="shared" si="1289"/>
        <v>24157.48</v>
      </c>
      <c r="MB539" s="25">
        <f t="shared" si="1290"/>
        <v>25282.54</v>
      </c>
      <c r="MC539" s="25">
        <f t="shared" si="1291"/>
        <v>25282.54</v>
      </c>
      <c r="MD539" s="25">
        <f t="shared" si="1292"/>
        <v>1435797.24</v>
      </c>
      <c r="ME539" s="25">
        <f t="shared" si="872"/>
        <v>1493983.31</v>
      </c>
      <c r="MF539" s="25">
        <f t="shared" si="873"/>
        <v>1493983.31</v>
      </c>
      <c r="MG539" s="25">
        <f t="shared" si="1293"/>
        <v>748881.88</v>
      </c>
      <c r="MH539" s="25">
        <f t="shared" si="874"/>
        <v>783758.74</v>
      </c>
      <c r="MI539" s="25">
        <f t="shared" si="875"/>
        <v>783758.74</v>
      </c>
      <c r="MJ539" s="30"/>
      <c r="MK539" s="30"/>
      <c r="ML539" s="30"/>
      <c r="MM539" s="25">
        <f t="shared" si="1295"/>
        <v>0</v>
      </c>
      <c r="MN539" s="25">
        <f t="shared" si="1296"/>
        <v>0</v>
      </c>
      <c r="MO539" s="25">
        <f t="shared" si="1297"/>
        <v>0</v>
      </c>
      <c r="MP539" s="25">
        <f t="shared" si="1298"/>
        <v>0</v>
      </c>
      <c r="MQ539" s="25">
        <f t="shared" si="1299"/>
        <v>0</v>
      </c>
      <c r="MR539" s="25">
        <f t="shared" si="1300"/>
        <v>0</v>
      </c>
      <c r="MS539" s="25">
        <f t="shared" si="1301"/>
        <v>46314.91</v>
      </c>
      <c r="MT539" s="25">
        <f t="shared" si="1302"/>
        <v>49346.29</v>
      </c>
      <c r="MU539" s="25">
        <f t="shared" si="1303"/>
        <v>49346.29</v>
      </c>
      <c r="MV539" s="25">
        <f t="shared" si="1304"/>
        <v>25692.639999999999</v>
      </c>
      <c r="MW539" s="25">
        <f t="shared" si="1305"/>
        <v>26901.65</v>
      </c>
      <c r="MX539" s="25">
        <f t="shared" si="1306"/>
        <v>26901.65</v>
      </c>
      <c r="MY539" s="25">
        <f t="shared" si="1307"/>
        <v>0</v>
      </c>
      <c r="MZ539" s="25">
        <f t="shared" si="876"/>
        <v>0</v>
      </c>
      <c r="NA539" s="25">
        <f t="shared" si="877"/>
        <v>0</v>
      </c>
      <c r="NB539" s="25">
        <f t="shared" si="1308"/>
        <v>0</v>
      </c>
      <c r="NC539" s="25">
        <f t="shared" si="878"/>
        <v>0</v>
      </c>
      <c r="ND539" s="25">
        <f t="shared" si="879"/>
        <v>0</v>
      </c>
      <c r="NE539" s="30"/>
      <c r="NF539" s="30"/>
      <c r="NG539" s="30"/>
      <c r="NH539" s="25">
        <f t="shared" si="1310"/>
        <v>0</v>
      </c>
      <c r="NI539" s="25">
        <f t="shared" si="1311"/>
        <v>0</v>
      </c>
      <c r="NJ539" s="25">
        <f t="shared" si="1312"/>
        <v>0</v>
      </c>
      <c r="NK539" s="25">
        <f t="shared" si="1313"/>
        <v>0</v>
      </c>
      <c r="NL539" s="25">
        <f t="shared" si="1314"/>
        <v>0</v>
      </c>
      <c r="NM539" s="25">
        <f t="shared" si="1315"/>
        <v>0</v>
      </c>
      <c r="NN539" s="25">
        <f t="shared" si="1316"/>
        <v>46315.24</v>
      </c>
      <c r="NO539" s="25">
        <f t="shared" si="1317"/>
        <v>48371.12</v>
      </c>
      <c r="NP539" s="25">
        <f t="shared" si="1318"/>
        <v>48371.12</v>
      </c>
      <c r="NQ539" s="25">
        <f t="shared" si="1319"/>
        <v>18775.240000000002</v>
      </c>
      <c r="NR539" s="25">
        <f t="shared" si="1320"/>
        <v>19622.12</v>
      </c>
      <c r="NS539" s="25">
        <f t="shared" si="1321"/>
        <v>19622.12</v>
      </c>
      <c r="NT539" s="25">
        <f t="shared" si="1322"/>
        <v>0</v>
      </c>
      <c r="NU539" s="25">
        <f t="shared" si="880"/>
        <v>0</v>
      </c>
      <c r="NV539" s="25">
        <f t="shared" si="881"/>
        <v>0</v>
      </c>
      <c r="NW539" s="25">
        <f t="shared" si="1323"/>
        <v>0</v>
      </c>
      <c r="NX539" s="25">
        <f t="shared" si="882"/>
        <v>0</v>
      </c>
      <c r="NY539" s="25">
        <f t="shared" si="883"/>
        <v>0</v>
      </c>
      <c r="NZ539" s="30"/>
      <c r="OA539" s="30"/>
      <c r="OB539" s="30"/>
      <c r="OC539" s="25">
        <f t="shared" si="1324"/>
        <v>0</v>
      </c>
      <c r="OD539" s="25">
        <f t="shared" si="1325"/>
        <v>0</v>
      </c>
      <c r="OE539" s="25">
        <f t="shared" si="1326"/>
        <v>0</v>
      </c>
      <c r="OF539" s="25">
        <f t="shared" si="1327"/>
        <v>0</v>
      </c>
      <c r="OG539" s="25">
        <f t="shared" si="1328"/>
        <v>0</v>
      </c>
      <c r="OH539" s="25">
        <f t="shared" si="1329"/>
        <v>0</v>
      </c>
      <c r="OI539" s="25">
        <f t="shared" si="1330"/>
        <v>46315.13</v>
      </c>
      <c r="OJ539" s="25">
        <f t="shared" si="1331"/>
        <v>48192.76</v>
      </c>
      <c r="OK539" s="25">
        <f t="shared" si="1332"/>
        <v>48192.76</v>
      </c>
      <c r="OL539" s="25">
        <f t="shared" si="1333"/>
        <v>24314.66</v>
      </c>
      <c r="OM539" s="25">
        <f t="shared" si="1334"/>
        <v>25448.43</v>
      </c>
      <c r="ON539" s="25">
        <f t="shared" si="1335"/>
        <v>25448.43</v>
      </c>
      <c r="OO539" s="25">
        <f t="shared" si="1336"/>
        <v>0</v>
      </c>
      <c r="OP539" s="25">
        <f t="shared" si="884"/>
        <v>0</v>
      </c>
      <c r="OQ539" s="25">
        <f t="shared" si="885"/>
        <v>0</v>
      </c>
      <c r="OR539" s="25">
        <f t="shared" si="1337"/>
        <v>0</v>
      </c>
      <c r="OS539" s="25">
        <f t="shared" si="886"/>
        <v>0</v>
      </c>
      <c r="OT539" s="25">
        <f t="shared" si="887"/>
        <v>0</v>
      </c>
      <c r="OU539" s="30"/>
      <c r="OV539" s="30"/>
      <c r="OW539" s="30"/>
      <c r="OX539" s="25">
        <f t="shared" si="1338"/>
        <v>0</v>
      </c>
      <c r="OY539" s="25">
        <f t="shared" si="1339"/>
        <v>0</v>
      </c>
      <c r="OZ539" s="25">
        <f t="shared" si="1340"/>
        <v>0</v>
      </c>
      <c r="PA539" s="25">
        <f t="shared" si="1341"/>
        <v>0</v>
      </c>
      <c r="PB539" s="25">
        <f t="shared" si="1342"/>
        <v>0</v>
      </c>
      <c r="PC539" s="25">
        <f t="shared" si="1343"/>
        <v>0</v>
      </c>
      <c r="PD539" s="25">
        <f t="shared" si="1344"/>
        <v>46314.91</v>
      </c>
      <c r="PE539" s="25">
        <f t="shared" si="1345"/>
        <v>48192.959999999999</v>
      </c>
      <c r="PF539" s="25">
        <f t="shared" si="1346"/>
        <v>48192.959999999999</v>
      </c>
      <c r="PG539" s="25">
        <f t="shared" si="1347"/>
        <v>20742.77</v>
      </c>
      <c r="PH539" s="25">
        <f t="shared" si="1348"/>
        <v>21685.75</v>
      </c>
      <c r="PI539" s="25">
        <f t="shared" si="1349"/>
        <v>21685.75</v>
      </c>
      <c r="PJ539" s="25">
        <f t="shared" si="1350"/>
        <v>0</v>
      </c>
      <c r="PK539" s="25">
        <f t="shared" si="888"/>
        <v>0</v>
      </c>
      <c r="PL539" s="25">
        <f t="shared" si="889"/>
        <v>0</v>
      </c>
      <c r="PM539" s="25">
        <f t="shared" si="1351"/>
        <v>0</v>
      </c>
      <c r="PN539" s="25">
        <f t="shared" si="890"/>
        <v>0</v>
      </c>
      <c r="PO539" s="25">
        <f t="shared" si="891"/>
        <v>0</v>
      </c>
      <c r="PP539" s="30"/>
      <c r="PQ539" s="30"/>
      <c r="PR539" s="30"/>
      <c r="PS539" s="25">
        <f t="shared" si="1352"/>
        <v>0</v>
      </c>
      <c r="PT539" s="25">
        <f t="shared" si="1353"/>
        <v>0</v>
      </c>
      <c r="PU539" s="25">
        <f t="shared" si="1354"/>
        <v>0</v>
      </c>
      <c r="PV539" s="25">
        <f t="shared" si="1355"/>
        <v>0</v>
      </c>
      <c r="PW539" s="25">
        <f t="shared" si="1356"/>
        <v>0</v>
      </c>
      <c r="PX539" s="25">
        <f t="shared" si="1357"/>
        <v>0</v>
      </c>
      <c r="PY539" s="25">
        <f t="shared" si="1358"/>
        <v>46315.12</v>
      </c>
      <c r="PZ539" s="25">
        <f t="shared" si="1359"/>
        <v>48193.07</v>
      </c>
      <c r="QA539" s="25">
        <f t="shared" si="1360"/>
        <v>48193.07</v>
      </c>
      <c r="QB539" s="25">
        <f t="shared" si="1361"/>
        <v>23542.69</v>
      </c>
      <c r="QC539" s="25">
        <f t="shared" si="1362"/>
        <v>24643.16</v>
      </c>
      <c r="QD539" s="25">
        <f t="shared" si="1363"/>
        <v>24643.16</v>
      </c>
      <c r="QE539" s="25">
        <f t="shared" si="1364"/>
        <v>0</v>
      </c>
      <c r="QF539" s="25">
        <f t="shared" si="892"/>
        <v>0</v>
      </c>
      <c r="QG539" s="25">
        <f t="shared" si="893"/>
        <v>0</v>
      </c>
      <c r="QH539" s="25">
        <f t="shared" si="1365"/>
        <v>0</v>
      </c>
      <c r="QI539" s="25">
        <f t="shared" si="894"/>
        <v>0</v>
      </c>
      <c r="QJ539" s="25">
        <f t="shared" si="895"/>
        <v>0</v>
      </c>
      <c r="QK539" s="30"/>
      <c r="QL539" s="30"/>
      <c r="QM539" s="30"/>
      <c r="QN539" s="25">
        <f t="shared" si="1367"/>
        <v>0</v>
      </c>
      <c r="QO539" s="25">
        <f t="shared" si="1368"/>
        <v>0</v>
      </c>
      <c r="QP539" s="25">
        <f t="shared" si="1369"/>
        <v>0</v>
      </c>
      <c r="QQ539" s="25">
        <f t="shared" si="1370"/>
        <v>0</v>
      </c>
      <c r="QR539" s="25">
        <f t="shared" si="1371"/>
        <v>0</v>
      </c>
      <c r="QS539" s="25">
        <f t="shared" si="1372"/>
        <v>0</v>
      </c>
      <c r="QT539" s="25">
        <f t="shared" si="1373"/>
        <v>46315.360000000001</v>
      </c>
      <c r="QU539" s="25">
        <f t="shared" si="1374"/>
        <v>48366.26</v>
      </c>
      <c r="QV539" s="25">
        <f t="shared" si="1375"/>
        <v>48366.26</v>
      </c>
      <c r="QW539" s="25">
        <f t="shared" si="1376"/>
        <v>21005.99</v>
      </c>
      <c r="QX539" s="25">
        <f t="shared" si="1377"/>
        <v>21944.1</v>
      </c>
      <c r="QY539" s="25">
        <f t="shared" si="1378"/>
        <v>21944.1</v>
      </c>
      <c r="QZ539" s="25">
        <f t="shared" si="1379"/>
        <v>0</v>
      </c>
      <c r="RA539" s="25">
        <f t="shared" si="896"/>
        <v>0</v>
      </c>
      <c r="RB539" s="25">
        <f t="shared" si="897"/>
        <v>0</v>
      </c>
      <c r="RC539" s="25">
        <f t="shared" si="1380"/>
        <v>0</v>
      </c>
      <c r="RD539" s="25">
        <f t="shared" si="898"/>
        <v>0</v>
      </c>
      <c r="RE539" s="25">
        <f t="shared" si="899"/>
        <v>0</v>
      </c>
      <c r="RF539" s="30"/>
      <c r="RG539" s="30"/>
      <c r="RH539" s="30"/>
      <c r="RI539" s="25">
        <f t="shared" si="1382"/>
        <v>0</v>
      </c>
      <c r="RJ539" s="25">
        <f t="shared" si="1383"/>
        <v>0</v>
      </c>
      <c r="RK539" s="25">
        <f t="shared" si="1384"/>
        <v>0</v>
      </c>
      <c r="RL539" s="25">
        <f t="shared" si="1385"/>
        <v>0</v>
      </c>
      <c r="RM539" s="25">
        <f t="shared" si="1386"/>
        <v>0</v>
      </c>
      <c r="RN539" s="25">
        <f t="shared" si="1387"/>
        <v>0</v>
      </c>
      <c r="RO539" s="25">
        <f t="shared" si="1388"/>
        <v>46315.09</v>
      </c>
      <c r="RP539" s="25">
        <f t="shared" si="1389"/>
        <v>48988.13</v>
      </c>
      <c r="RQ539" s="25">
        <f t="shared" si="1390"/>
        <v>48988.13</v>
      </c>
      <c r="RR539" s="25">
        <f t="shared" si="1391"/>
        <v>15320.5</v>
      </c>
      <c r="RS539" s="25">
        <f t="shared" si="1392"/>
        <v>15987.78</v>
      </c>
      <c r="RT539" s="25">
        <f t="shared" si="1393"/>
        <v>15987.78</v>
      </c>
      <c r="RU539" s="25">
        <f t="shared" si="1394"/>
        <v>0</v>
      </c>
      <c r="RV539" s="25">
        <f t="shared" si="900"/>
        <v>0</v>
      </c>
      <c r="RW539" s="25">
        <f t="shared" si="901"/>
        <v>0</v>
      </c>
      <c r="RX539" s="25">
        <f t="shared" si="1395"/>
        <v>0</v>
      </c>
      <c r="RY539" s="25">
        <f t="shared" si="902"/>
        <v>0</v>
      </c>
      <c r="RZ539" s="25">
        <f t="shared" si="903"/>
        <v>0</v>
      </c>
      <c r="SA539" s="30"/>
      <c r="SB539" s="30"/>
      <c r="SC539" s="30"/>
      <c r="SD539" s="25">
        <f t="shared" si="1397"/>
        <v>0</v>
      </c>
      <c r="SE539" s="25">
        <f t="shared" si="1398"/>
        <v>0</v>
      </c>
      <c r="SF539" s="25">
        <f t="shared" si="1399"/>
        <v>0</v>
      </c>
      <c r="SG539" s="25">
        <f t="shared" si="1400"/>
        <v>0</v>
      </c>
      <c r="SH539" s="25">
        <f t="shared" si="1401"/>
        <v>0</v>
      </c>
      <c r="SI539" s="25">
        <f t="shared" si="1402"/>
        <v>0</v>
      </c>
      <c r="SJ539" s="25">
        <f t="shared" si="1403"/>
        <v>46314.98</v>
      </c>
      <c r="SK539" s="25">
        <f t="shared" si="1404"/>
        <v>48336.5</v>
      </c>
      <c r="SL539" s="25">
        <f t="shared" si="1405"/>
        <v>48336.5</v>
      </c>
      <c r="SM539" s="25">
        <f t="shared" si="1406"/>
        <v>20733.88</v>
      </c>
      <c r="SN539" s="25">
        <f t="shared" si="1407"/>
        <v>21642.1</v>
      </c>
      <c r="SO539" s="25">
        <f t="shared" si="1408"/>
        <v>21642.1</v>
      </c>
      <c r="SP539" s="25">
        <f t="shared" si="1409"/>
        <v>0</v>
      </c>
      <c r="SQ539" s="25">
        <f t="shared" si="904"/>
        <v>0</v>
      </c>
      <c r="SR539" s="25">
        <f t="shared" si="905"/>
        <v>0</v>
      </c>
      <c r="SS539" s="25">
        <f t="shared" si="1410"/>
        <v>0</v>
      </c>
      <c r="ST539" s="25">
        <f t="shared" si="906"/>
        <v>0</v>
      </c>
      <c r="SU539" s="25">
        <f t="shared" si="907"/>
        <v>0</v>
      </c>
      <c r="SV539" s="30"/>
      <c r="SW539" s="30"/>
      <c r="SX539" s="30"/>
      <c r="SY539" s="25">
        <f t="shared" si="1412"/>
        <v>0</v>
      </c>
      <c r="SZ539" s="25">
        <f t="shared" si="1413"/>
        <v>0</v>
      </c>
      <c r="TA539" s="25">
        <f t="shared" si="1414"/>
        <v>0</v>
      </c>
      <c r="TB539" s="25">
        <f t="shared" si="1415"/>
        <v>0</v>
      </c>
      <c r="TC539" s="25">
        <f t="shared" si="1416"/>
        <v>0</v>
      </c>
      <c r="TD539" s="25">
        <f t="shared" si="1417"/>
        <v>0</v>
      </c>
      <c r="TE539" s="25">
        <f t="shared" si="1418"/>
        <v>46315.14</v>
      </c>
      <c r="TF539" s="25">
        <f t="shared" si="1419"/>
        <v>48589.42</v>
      </c>
      <c r="TG539" s="25">
        <f t="shared" si="1420"/>
        <v>48589.42</v>
      </c>
      <c r="TH539" s="25">
        <f t="shared" si="1421"/>
        <v>19251.189999999999</v>
      </c>
      <c r="TI539" s="25">
        <f t="shared" si="1422"/>
        <v>20147.97</v>
      </c>
      <c r="TJ539" s="25">
        <f t="shared" si="1423"/>
        <v>20147.97</v>
      </c>
      <c r="TK539" s="25">
        <f t="shared" si="1424"/>
        <v>0</v>
      </c>
      <c r="TL539" s="25">
        <f t="shared" si="908"/>
        <v>0</v>
      </c>
      <c r="TM539" s="25">
        <f t="shared" si="909"/>
        <v>0</v>
      </c>
      <c r="TN539" s="25">
        <f t="shared" si="1425"/>
        <v>0</v>
      </c>
      <c r="TO539" s="25">
        <f t="shared" si="910"/>
        <v>0</v>
      </c>
      <c r="TP539" s="25">
        <f t="shared" si="911"/>
        <v>0</v>
      </c>
      <c r="TQ539" s="30"/>
      <c r="TR539" s="30"/>
      <c r="TS539" s="30"/>
      <c r="TT539" s="25">
        <f t="shared" si="1427"/>
        <v>0</v>
      </c>
      <c r="TU539" s="25">
        <f t="shared" si="1428"/>
        <v>0</v>
      </c>
      <c r="TV539" s="25">
        <f t="shared" si="1429"/>
        <v>0</v>
      </c>
      <c r="TW539" s="25">
        <f t="shared" si="1430"/>
        <v>0</v>
      </c>
      <c r="TX539" s="25">
        <f t="shared" si="1431"/>
        <v>0</v>
      </c>
      <c r="TY539" s="25">
        <f t="shared" si="1432"/>
        <v>0</v>
      </c>
      <c r="TZ539" s="25">
        <f t="shared" si="1433"/>
        <v>35214.61</v>
      </c>
      <c r="UA539" s="25">
        <f t="shared" si="1434"/>
        <v>49101.38</v>
      </c>
      <c r="UB539" s="25">
        <f t="shared" si="1435"/>
        <v>49101.38</v>
      </c>
      <c r="UC539" s="25">
        <f t="shared" si="1436"/>
        <v>16609.88</v>
      </c>
      <c r="UD539" s="25">
        <f t="shared" si="1437"/>
        <v>23101.67</v>
      </c>
      <c r="UE539" s="25">
        <f t="shared" si="1438"/>
        <v>23101.67</v>
      </c>
      <c r="UF539" s="25">
        <f t="shared" si="1439"/>
        <v>0</v>
      </c>
      <c r="UG539" s="25">
        <f t="shared" si="913"/>
        <v>0</v>
      </c>
      <c r="UH539" s="25">
        <f t="shared" si="914"/>
        <v>0</v>
      </c>
      <c r="UI539" s="25">
        <f t="shared" si="1440"/>
        <v>0</v>
      </c>
      <c r="UJ539" s="25">
        <f t="shared" si="915"/>
        <v>0</v>
      </c>
      <c r="UK539" s="25">
        <f t="shared" si="916"/>
        <v>0</v>
      </c>
      <c r="UL539" s="30"/>
      <c r="UM539" s="30"/>
      <c r="UN539" s="30"/>
      <c r="UO539" s="25">
        <f t="shared" si="1442"/>
        <v>0</v>
      </c>
      <c r="UP539" s="25">
        <f t="shared" si="1443"/>
        <v>0</v>
      </c>
      <c r="UQ539" s="25">
        <f t="shared" si="1444"/>
        <v>0</v>
      </c>
      <c r="UR539" s="25">
        <f t="shared" si="1445"/>
        <v>0</v>
      </c>
      <c r="US539" s="25">
        <f t="shared" si="1446"/>
        <v>0</v>
      </c>
      <c r="UT539" s="25">
        <f t="shared" si="1447"/>
        <v>0</v>
      </c>
      <c r="UU539" s="25">
        <f t="shared" si="1448"/>
        <v>46315.18</v>
      </c>
      <c r="UV539" s="25">
        <f t="shared" si="1449"/>
        <v>48561.48</v>
      </c>
      <c r="UW539" s="25">
        <f t="shared" si="1450"/>
        <v>48561.48</v>
      </c>
      <c r="UX539" s="25">
        <f t="shared" si="1451"/>
        <v>20279.11</v>
      </c>
      <c r="UY539" s="25">
        <f t="shared" si="1452"/>
        <v>21131.85</v>
      </c>
      <c r="UZ539" s="25">
        <f t="shared" si="1453"/>
        <v>21131.85</v>
      </c>
      <c r="VA539" s="25">
        <f t="shared" si="1454"/>
        <v>0</v>
      </c>
      <c r="VB539" s="25">
        <f t="shared" si="917"/>
        <v>0</v>
      </c>
      <c r="VC539" s="25">
        <f t="shared" si="918"/>
        <v>0</v>
      </c>
      <c r="VD539" s="25">
        <f t="shared" si="1455"/>
        <v>0</v>
      </c>
      <c r="VE539" s="25">
        <f t="shared" si="919"/>
        <v>0</v>
      </c>
      <c r="VF539" s="25">
        <f t="shared" si="920"/>
        <v>0</v>
      </c>
      <c r="VG539" s="30"/>
      <c r="VH539" s="30"/>
      <c r="VI539" s="30"/>
      <c r="VJ539" s="25">
        <f t="shared" si="1457"/>
        <v>0</v>
      </c>
      <c r="VK539" s="25">
        <f t="shared" si="1458"/>
        <v>0</v>
      </c>
      <c r="VL539" s="25">
        <f t="shared" si="1459"/>
        <v>0</v>
      </c>
      <c r="VM539" s="25">
        <f t="shared" si="1460"/>
        <v>0</v>
      </c>
      <c r="VN539" s="25">
        <f t="shared" si="1461"/>
        <v>0</v>
      </c>
      <c r="VO539" s="25">
        <f t="shared" si="1462"/>
        <v>0</v>
      </c>
      <c r="VP539" s="25">
        <f t="shared" si="1463"/>
        <v>0</v>
      </c>
      <c r="VQ539" s="25">
        <f t="shared" si="1464"/>
        <v>0</v>
      </c>
      <c r="VR539" s="25">
        <f t="shared" si="1465"/>
        <v>0</v>
      </c>
      <c r="VS539" s="25">
        <f t="shared" si="1466"/>
        <v>0</v>
      </c>
      <c r="VT539" s="25">
        <f t="shared" si="1467"/>
        <v>0</v>
      </c>
      <c r="VU539" s="25">
        <f t="shared" si="1468"/>
        <v>0</v>
      </c>
      <c r="VV539" s="25">
        <f t="shared" si="1469"/>
        <v>0</v>
      </c>
      <c r="VW539" s="25">
        <f t="shared" si="922"/>
        <v>0</v>
      </c>
      <c r="VX539" s="25">
        <f t="shared" si="923"/>
        <v>0</v>
      </c>
      <c r="VY539" s="25">
        <f t="shared" si="1470"/>
        <v>0</v>
      </c>
      <c r="VZ539" s="25">
        <f t="shared" si="924"/>
        <v>0</v>
      </c>
      <c r="WA539" s="25">
        <f t="shared" si="925"/>
        <v>0</v>
      </c>
      <c r="WB539" s="30"/>
      <c r="WC539" s="30"/>
      <c r="WD539" s="30"/>
      <c r="WE539" s="25">
        <f t="shared" si="1471"/>
        <v>0</v>
      </c>
      <c r="WF539" s="25">
        <f t="shared" si="1472"/>
        <v>0</v>
      </c>
      <c r="WG539" s="25">
        <f t="shared" si="1473"/>
        <v>0</v>
      </c>
      <c r="WH539" s="25">
        <f t="shared" si="1474"/>
        <v>0</v>
      </c>
      <c r="WI539" s="25">
        <f t="shared" si="1475"/>
        <v>0</v>
      </c>
      <c r="WJ539" s="25">
        <f t="shared" si="1476"/>
        <v>0</v>
      </c>
      <c r="WK539" s="25">
        <f t="shared" si="1477"/>
        <v>46315.06</v>
      </c>
      <c r="WL539" s="25">
        <f t="shared" si="1478"/>
        <v>48193.21</v>
      </c>
      <c r="WM539" s="25">
        <f t="shared" si="1479"/>
        <v>48193.21</v>
      </c>
      <c r="WN539" s="25">
        <f t="shared" si="1480"/>
        <v>15159.2</v>
      </c>
      <c r="WO539" s="25">
        <f t="shared" si="1481"/>
        <v>15879.42</v>
      </c>
      <c r="WP539" s="25">
        <f t="shared" si="1482"/>
        <v>15879.42</v>
      </c>
      <c r="WQ539" s="25">
        <f t="shared" si="1483"/>
        <v>0</v>
      </c>
      <c r="WR539" s="25">
        <f t="shared" si="926"/>
        <v>0</v>
      </c>
      <c r="WS539" s="25">
        <f t="shared" si="927"/>
        <v>0</v>
      </c>
      <c r="WT539" s="25">
        <f t="shared" si="1484"/>
        <v>0</v>
      </c>
      <c r="WU539" s="25">
        <f t="shared" si="928"/>
        <v>0</v>
      </c>
      <c r="WV539" s="25">
        <f t="shared" si="929"/>
        <v>0</v>
      </c>
      <c r="WW539" s="30"/>
      <c r="WX539" s="30"/>
      <c r="WY539" s="30"/>
      <c r="WZ539" s="25">
        <f t="shared" si="1486"/>
        <v>0</v>
      </c>
      <c r="XA539" s="25">
        <f t="shared" si="1487"/>
        <v>0</v>
      </c>
      <c r="XB539" s="25">
        <f t="shared" si="1488"/>
        <v>0</v>
      </c>
      <c r="XC539" s="25">
        <f t="shared" si="1489"/>
        <v>0</v>
      </c>
      <c r="XD539" s="25">
        <f t="shared" si="1490"/>
        <v>0</v>
      </c>
      <c r="XE539" s="25">
        <f t="shared" si="1491"/>
        <v>0</v>
      </c>
      <c r="XF539" s="25">
        <f t="shared" si="1492"/>
        <v>46314.76</v>
      </c>
      <c r="XG539" s="25">
        <f t="shared" si="1493"/>
        <v>48313</v>
      </c>
      <c r="XH539" s="25">
        <f t="shared" si="1494"/>
        <v>48313</v>
      </c>
      <c r="XI539" s="25">
        <f t="shared" si="1495"/>
        <v>16081.05</v>
      </c>
      <c r="XJ539" s="25">
        <f t="shared" si="1496"/>
        <v>16786.13</v>
      </c>
      <c r="XK539" s="25">
        <f t="shared" si="1497"/>
        <v>16786.13</v>
      </c>
      <c r="XL539" s="25">
        <f t="shared" si="1498"/>
        <v>0</v>
      </c>
      <c r="XM539" s="25">
        <f t="shared" si="930"/>
        <v>0</v>
      </c>
      <c r="XN539" s="25">
        <f t="shared" si="931"/>
        <v>0</v>
      </c>
      <c r="XO539" s="25">
        <f t="shared" si="1499"/>
        <v>0</v>
      </c>
      <c r="XP539" s="25">
        <f t="shared" si="932"/>
        <v>0</v>
      </c>
      <c r="XQ539" s="25">
        <f t="shared" si="933"/>
        <v>0</v>
      </c>
      <c r="XR539" s="30"/>
      <c r="XS539" s="30"/>
      <c r="XT539" s="30"/>
      <c r="XU539" s="25">
        <f t="shared" si="1501"/>
        <v>0</v>
      </c>
      <c r="XV539" s="25">
        <f t="shared" si="1502"/>
        <v>0</v>
      </c>
      <c r="XW539" s="25">
        <f t="shared" si="1503"/>
        <v>0</v>
      </c>
      <c r="XX539" s="25">
        <f t="shared" si="1504"/>
        <v>0</v>
      </c>
      <c r="XY539" s="25">
        <f t="shared" si="1505"/>
        <v>0</v>
      </c>
      <c r="XZ539" s="25">
        <f t="shared" si="1506"/>
        <v>0</v>
      </c>
      <c r="YA539" s="25">
        <f t="shared" si="1507"/>
        <v>46314.84</v>
      </c>
      <c r="YB539" s="25">
        <f t="shared" si="1508"/>
        <v>49840.52</v>
      </c>
      <c r="YC539" s="25">
        <f t="shared" si="1509"/>
        <v>49840.52</v>
      </c>
      <c r="YD539" s="25">
        <f t="shared" si="1510"/>
        <v>15901.83</v>
      </c>
      <c r="YE539" s="25">
        <f t="shared" si="1511"/>
        <v>16606.5</v>
      </c>
      <c r="YF539" s="25">
        <f t="shared" si="1512"/>
        <v>16606.5</v>
      </c>
      <c r="YG539" s="25">
        <f t="shared" si="1513"/>
        <v>0</v>
      </c>
      <c r="YH539" s="25">
        <f t="shared" si="934"/>
        <v>0</v>
      </c>
      <c r="YI539" s="25">
        <f t="shared" si="935"/>
        <v>0</v>
      </c>
      <c r="YJ539" s="25">
        <f t="shared" si="1514"/>
        <v>0</v>
      </c>
      <c r="YK539" s="25">
        <f t="shared" si="936"/>
        <v>0</v>
      </c>
      <c r="YL539" s="25">
        <f t="shared" si="937"/>
        <v>0</v>
      </c>
      <c r="YM539" s="30"/>
      <c r="YN539" s="30"/>
      <c r="YO539" s="30"/>
      <c r="YP539" s="25">
        <f t="shared" si="1516"/>
        <v>0</v>
      </c>
      <c r="YQ539" s="25">
        <f t="shared" si="1517"/>
        <v>0</v>
      </c>
      <c r="YR539" s="25">
        <f t="shared" si="1518"/>
        <v>0</v>
      </c>
      <c r="YS539" s="25">
        <f t="shared" si="1519"/>
        <v>0</v>
      </c>
      <c r="YT539" s="25">
        <f t="shared" si="1520"/>
        <v>0</v>
      </c>
      <c r="YU539" s="25">
        <f t="shared" si="1521"/>
        <v>0</v>
      </c>
      <c r="YV539" s="25">
        <f t="shared" si="1522"/>
        <v>46314.81</v>
      </c>
      <c r="YW539" s="25">
        <f t="shared" si="1523"/>
        <v>49901.41</v>
      </c>
      <c r="YX539" s="25">
        <f t="shared" si="1524"/>
        <v>49901.41</v>
      </c>
      <c r="YY539" s="25">
        <f t="shared" si="1525"/>
        <v>17607.560000000001</v>
      </c>
      <c r="YZ539" s="25">
        <f t="shared" si="1526"/>
        <v>18408.14</v>
      </c>
      <c r="ZA539" s="25">
        <f t="shared" si="1527"/>
        <v>18408.14</v>
      </c>
      <c r="ZB539" s="25">
        <f t="shared" si="1528"/>
        <v>0</v>
      </c>
      <c r="ZC539" s="25">
        <f t="shared" si="938"/>
        <v>0</v>
      </c>
      <c r="ZD539" s="25">
        <f t="shared" si="939"/>
        <v>0</v>
      </c>
      <c r="ZE539" s="25">
        <f t="shared" si="1529"/>
        <v>0</v>
      </c>
      <c r="ZF539" s="25">
        <f t="shared" si="940"/>
        <v>0</v>
      </c>
      <c r="ZG539" s="25">
        <f t="shared" si="941"/>
        <v>0</v>
      </c>
      <c r="ZH539" s="30"/>
      <c r="ZI539" s="30"/>
      <c r="ZJ539" s="30"/>
      <c r="ZK539" s="25">
        <f t="shared" si="1531"/>
        <v>0</v>
      </c>
      <c r="ZL539" s="25">
        <f t="shared" si="1532"/>
        <v>0</v>
      </c>
      <c r="ZM539" s="25">
        <f t="shared" si="1533"/>
        <v>0</v>
      </c>
      <c r="ZN539" s="25">
        <f t="shared" si="1534"/>
        <v>0</v>
      </c>
      <c r="ZO539" s="25">
        <f t="shared" si="1535"/>
        <v>0</v>
      </c>
      <c r="ZP539" s="25">
        <f t="shared" si="1536"/>
        <v>0</v>
      </c>
      <c r="ZQ539" s="25">
        <f t="shared" si="1537"/>
        <v>46314.78</v>
      </c>
      <c r="ZR539" s="25">
        <f t="shared" si="1538"/>
        <v>49462.8</v>
      </c>
      <c r="ZS539" s="25">
        <f t="shared" si="1539"/>
        <v>49462.8</v>
      </c>
      <c r="ZT539" s="25">
        <f t="shared" si="1540"/>
        <v>20721.39</v>
      </c>
      <c r="ZU539" s="25">
        <f t="shared" si="1541"/>
        <v>21653.34</v>
      </c>
      <c r="ZV539" s="25">
        <f t="shared" si="1542"/>
        <v>21653.34</v>
      </c>
      <c r="ZW539" s="25">
        <f t="shared" si="1543"/>
        <v>0</v>
      </c>
      <c r="ZX539" s="25">
        <f t="shared" si="942"/>
        <v>0</v>
      </c>
      <c r="ZY539" s="25">
        <f t="shared" si="943"/>
        <v>0</v>
      </c>
      <c r="ZZ539" s="25">
        <f t="shared" si="1544"/>
        <v>0</v>
      </c>
      <c r="AAA539" s="25">
        <f t="shared" si="944"/>
        <v>0</v>
      </c>
      <c r="AAB539" s="25">
        <f t="shared" si="945"/>
        <v>0</v>
      </c>
      <c r="AAC539" s="30"/>
      <c r="AAD539" s="30"/>
      <c r="AAE539" s="30"/>
      <c r="AAF539" s="25">
        <f t="shared" si="1545"/>
        <v>0</v>
      </c>
      <c r="AAG539" s="25">
        <f t="shared" si="1546"/>
        <v>0</v>
      </c>
      <c r="AAH539" s="25">
        <f t="shared" si="1547"/>
        <v>0</v>
      </c>
      <c r="AAI539" s="25">
        <f t="shared" si="1548"/>
        <v>0</v>
      </c>
      <c r="AAJ539" s="25">
        <f t="shared" si="1549"/>
        <v>0</v>
      </c>
      <c r="AAK539" s="25">
        <f t="shared" si="1550"/>
        <v>0</v>
      </c>
      <c r="AAL539" s="25">
        <f t="shared" si="1551"/>
        <v>46315.18</v>
      </c>
      <c r="AAM539" s="25">
        <f t="shared" si="1552"/>
        <v>48192.87</v>
      </c>
      <c r="AAN539" s="25">
        <f t="shared" si="1553"/>
        <v>48192.87</v>
      </c>
      <c r="AAO539" s="25">
        <f t="shared" si="1554"/>
        <v>19639.11</v>
      </c>
      <c r="AAP539" s="25">
        <f t="shared" si="1555"/>
        <v>20535.53</v>
      </c>
      <c r="AAQ539" s="25">
        <f t="shared" si="1556"/>
        <v>20535.53</v>
      </c>
      <c r="AAR539" s="25">
        <f t="shared" si="1557"/>
        <v>0</v>
      </c>
      <c r="AAS539" s="25">
        <f t="shared" si="946"/>
        <v>0</v>
      </c>
      <c r="AAT539" s="25">
        <f t="shared" si="947"/>
        <v>0</v>
      </c>
      <c r="AAU539" s="25">
        <f t="shared" si="1558"/>
        <v>0</v>
      </c>
      <c r="AAV539" s="25">
        <f t="shared" si="948"/>
        <v>0</v>
      </c>
      <c r="AAW539" s="25">
        <f t="shared" si="949"/>
        <v>0</v>
      </c>
      <c r="AAX539" s="30"/>
      <c r="AAY539" s="30"/>
      <c r="AAZ539" s="30"/>
      <c r="ABA539" s="25">
        <f t="shared" si="1560"/>
        <v>0</v>
      </c>
      <c r="ABB539" s="25">
        <f t="shared" si="1561"/>
        <v>0</v>
      </c>
      <c r="ABC539" s="25">
        <f t="shared" si="1562"/>
        <v>0</v>
      </c>
      <c r="ABD539" s="25">
        <f t="shared" si="1563"/>
        <v>0</v>
      </c>
      <c r="ABE539" s="25">
        <f t="shared" si="1564"/>
        <v>0</v>
      </c>
      <c r="ABF539" s="25">
        <f t="shared" si="1565"/>
        <v>0</v>
      </c>
      <c r="ABG539" s="25">
        <f t="shared" si="1566"/>
        <v>46315.33</v>
      </c>
      <c r="ABH539" s="25">
        <f t="shared" si="1567"/>
        <v>48305.05</v>
      </c>
      <c r="ABI539" s="25">
        <f t="shared" si="1568"/>
        <v>48305.05</v>
      </c>
      <c r="ABJ539" s="25">
        <f t="shared" si="1569"/>
        <v>13618.62</v>
      </c>
      <c r="ABK539" s="25">
        <f t="shared" si="1570"/>
        <v>14184.12</v>
      </c>
      <c r="ABL539" s="25">
        <f t="shared" si="1571"/>
        <v>14184.12</v>
      </c>
      <c r="ABM539" s="25">
        <f t="shared" si="1572"/>
        <v>0</v>
      </c>
      <c r="ABN539" s="25">
        <f t="shared" si="950"/>
        <v>0</v>
      </c>
      <c r="ABO539" s="25">
        <f t="shared" si="951"/>
        <v>0</v>
      </c>
      <c r="ABP539" s="25">
        <f t="shared" si="1573"/>
        <v>0</v>
      </c>
      <c r="ABQ539" s="25">
        <f t="shared" si="952"/>
        <v>0</v>
      </c>
      <c r="ABR539" s="25">
        <f t="shared" si="953"/>
        <v>0</v>
      </c>
      <c r="ABS539" s="30"/>
      <c r="ABT539" s="30"/>
      <c r="ABU539" s="30"/>
      <c r="ABV539" s="25">
        <f t="shared" si="1574"/>
        <v>0</v>
      </c>
      <c r="ABW539" s="25">
        <f t="shared" si="1575"/>
        <v>0</v>
      </c>
      <c r="ABX539" s="25">
        <f t="shared" si="1576"/>
        <v>0</v>
      </c>
      <c r="ABY539" s="25">
        <f t="shared" si="1577"/>
        <v>0</v>
      </c>
      <c r="ABZ539" s="25">
        <f t="shared" si="1578"/>
        <v>0</v>
      </c>
      <c r="ACA539" s="25">
        <f t="shared" si="1579"/>
        <v>0</v>
      </c>
      <c r="ACB539" s="25">
        <f t="shared" si="1580"/>
        <v>46315.95</v>
      </c>
      <c r="ACC539" s="25">
        <f t="shared" si="1581"/>
        <v>50015.86</v>
      </c>
      <c r="ACD539" s="25">
        <f t="shared" si="1582"/>
        <v>50015.86</v>
      </c>
      <c r="ACE539" s="25">
        <f t="shared" si="1583"/>
        <v>14827.36</v>
      </c>
      <c r="ACF539" s="25">
        <f t="shared" si="1584"/>
        <v>15485.76</v>
      </c>
      <c r="ACG539" s="25">
        <f t="shared" si="1585"/>
        <v>15485.76</v>
      </c>
      <c r="ACH539" s="25">
        <f t="shared" si="1586"/>
        <v>0</v>
      </c>
      <c r="ACI539" s="25">
        <f t="shared" si="954"/>
        <v>0</v>
      </c>
      <c r="ACJ539" s="25">
        <f t="shared" si="955"/>
        <v>0</v>
      </c>
      <c r="ACK539" s="25">
        <f t="shared" si="1587"/>
        <v>0</v>
      </c>
      <c r="ACL539" s="25">
        <f t="shared" si="956"/>
        <v>0</v>
      </c>
      <c r="ACM539" s="25">
        <f t="shared" si="957"/>
        <v>0</v>
      </c>
      <c r="ACN539" s="30"/>
      <c r="ACO539" s="30"/>
      <c r="ACP539" s="30"/>
      <c r="ACQ539" s="25">
        <f t="shared" si="1588"/>
        <v>0</v>
      </c>
      <c r="ACR539" s="25">
        <f t="shared" si="1589"/>
        <v>0</v>
      </c>
      <c r="ACS539" s="25">
        <f t="shared" si="1590"/>
        <v>0</v>
      </c>
      <c r="ACT539" s="25">
        <f t="shared" si="1591"/>
        <v>0</v>
      </c>
      <c r="ACU539" s="25">
        <f t="shared" si="1592"/>
        <v>0</v>
      </c>
      <c r="ACV539" s="25">
        <f t="shared" si="1593"/>
        <v>0</v>
      </c>
      <c r="ACW539" s="25">
        <f t="shared" si="1594"/>
        <v>46314.96</v>
      </c>
      <c r="ACX539" s="25">
        <f t="shared" si="1595"/>
        <v>48192.69</v>
      </c>
      <c r="ACY539" s="25">
        <f t="shared" si="1596"/>
        <v>48192.69</v>
      </c>
      <c r="ACZ539" s="25">
        <f t="shared" si="1597"/>
        <v>19832.259999999998</v>
      </c>
      <c r="ADA539" s="25">
        <f t="shared" si="1598"/>
        <v>20736.669999999998</v>
      </c>
      <c r="ADB539" s="25">
        <f t="shared" si="1599"/>
        <v>20736.669999999998</v>
      </c>
      <c r="ADC539" s="25">
        <f t="shared" si="1600"/>
        <v>0</v>
      </c>
      <c r="ADD539" s="25">
        <f t="shared" si="958"/>
        <v>0</v>
      </c>
      <c r="ADE539" s="25">
        <f t="shared" si="959"/>
        <v>0</v>
      </c>
      <c r="ADF539" s="25">
        <f t="shared" si="1601"/>
        <v>0</v>
      </c>
      <c r="ADG539" s="25">
        <f t="shared" si="960"/>
        <v>0</v>
      </c>
      <c r="ADH539" s="25">
        <f t="shared" si="961"/>
        <v>0</v>
      </c>
      <c r="ADI539" s="30"/>
      <c r="ADJ539" s="30"/>
      <c r="ADK539" s="30"/>
      <c r="ADL539" s="25">
        <f t="shared" si="1603"/>
        <v>0</v>
      </c>
      <c r="ADM539" s="25">
        <f t="shared" si="1604"/>
        <v>0</v>
      </c>
      <c r="ADN539" s="25">
        <f t="shared" si="1605"/>
        <v>0</v>
      </c>
      <c r="ADO539" s="25">
        <f t="shared" si="1606"/>
        <v>0</v>
      </c>
      <c r="ADP539" s="25">
        <f t="shared" si="1607"/>
        <v>0</v>
      </c>
      <c r="ADQ539" s="25">
        <f t="shared" si="1608"/>
        <v>0</v>
      </c>
      <c r="ADR539" s="25">
        <f t="shared" si="1609"/>
        <v>46314.87</v>
      </c>
      <c r="ADS539" s="25">
        <f t="shared" si="1610"/>
        <v>48471</v>
      </c>
      <c r="ADT539" s="25">
        <f t="shared" si="1611"/>
        <v>48471</v>
      </c>
      <c r="ADU539" s="25">
        <f t="shared" si="1612"/>
        <v>11992.14</v>
      </c>
      <c r="ADV539" s="25">
        <f t="shared" si="1613"/>
        <v>12585.1</v>
      </c>
      <c r="ADW539" s="25">
        <f t="shared" si="1614"/>
        <v>12585.1</v>
      </c>
      <c r="ADX539" s="25">
        <f t="shared" si="1615"/>
        <v>0</v>
      </c>
      <c r="ADY539" s="25">
        <f t="shared" si="962"/>
        <v>0</v>
      </c>
      <c r="ADZ539" s="25">
        <f t="shared" si="963"/>
        <v>0</v>
      </c>
      <c r="AEA539" s="25">
        <f t="shared" si="1616"/>
        <v>0</v>
      </c>
      <c r="AEB539" s="25">
        <f t="shared" si="964"/>
        <v>0</v>
      </c>
      <c r="AEC539" s="25">
        <f t="shared" si="965"/>
        <v>0</v>
      </c>
      <c r="AED539" s="30"/>
      <c r="AEE539" s="30"/>
      <c r="AEF539" s="30"/>
      <c r="AEG539" s="25">
        <f t="shared" si="1617"/>
        <v>0</v>
      </c>
      <c r="AEH539" s="25">
        <f t="shared" si="1618"/>
        <v>0</v>
      </c>
      <c r="AEI539" s="25">
        <f t="shared" si="1619"/>
        <v>0</v>
      </c>
      <c r="AEJ539" s="25">
        <f t="shared" si="1620"/>
        <v>0</v>
      </c>
      <c r="AEK539" s="25">
        <f t="shared" si="1621"/>
        <v>0</v>
      </c>
      <c r="AEL539" s="25">
        <f t="shared" si="1622"/>
        <v>0</v>
      </c>
      <c r="AEM539" s="25">
        <f t="shared" si="1623"/>
        <v>46315.14</v>
      </c>
      <c r="AEN539" s="25">
        <f t="shared" si="1624"/>
        <v>48193.34</v>
      </c>
      <c r="AEO539" s="25">
        <f t="shared" si="1625"/>
        <v>48193.34</v>
      </c>
      <c r="AEP539" s="25">
        <f t="shared" si="1626"/>
        <v>17879.21</v>
      </c>
      <c r="AEQ539" s="25">
        <f t="shared" si="1627"/>
        <v>18653.03</v>
      </c>
      <c r="AER539" s="25">
        <f t="shared" si="1628"/>
        <v>18653.03</v>
      </c>
      <c r="AES539" s="25">
        <f t="shared" si="1629"/>
        <v>0</v>
      </c>
      <c r="AET539" s="25">
        <f t="shared" si="966"/>
        <v>0</v>
      </c>
      <c r="AEU539" s="25">
        <f t="shared" si="967"/>
        <v>0</v>
      </c>
      <c r="AEV539" s="25">
        <f t="shared" si="1630"/>
        <v>0</v>
      </c>
      <c r="AEW539" s="25">
        <f t="shared" si="968"/>
        <v>0</v>
      </c>
      <c r="AEX539" s="25">
        <f t="shared" si="969"/>
        <v>0</v>
      </c>
      <c r="AEY539" s="30"/>
      <c r="AEZ539" s="30"/>
      <c r="AFA539" s="30"/>
      <c r="AFB539" s="25">
        <f t="shared" si="1631"/>
        <v>0</v>
      </c>
      <c r="AFC539" s="25">
        <f t="shared" si="1632"/>
        <v>0</v>
      </c>
      <c r="AFD539" s="25">
        <f t="shared" si="1633"/>
        <v>0</v>
      </c>
      <c r="AFE539" s="25">
        <f t="shared" si="1634"/>
        <v>0</v>
      </c>
      <c r="AFF539" s="25">
        <f t="shared" si="1635"/>
        <v>0</v>
      </c>
      <c r="AFG539" s="25">
        <f t="shared" si="1636"/>
        <v>0</v>
      </c>
      <c r="AFH539" s="25">
        <f t="shared" si="1637"/>
        <v>46314.89</v>
      </c>
      <c r="AFI539" s="25">
        <f t="shared" si="1638"/>
        <v>48192.91</v>
      </c>
      <c r="AFJ539" s="25">
        <f t="shared" si="1639"/>
        <v>48192.91</v>
      </c>
      <c r="AFK539" s="25">
        <f t="shared" si="1640"/>
        <v>17759.82</v>
      </c>
      <c r="AFL539" s="25">
        <f t="shared" si="1641"/>
        <v>18634.23</v>
      </c>
      <c r="AFM539" s="25">
        <f t="shared" si="1642"/>
        <v>18634.23</v>
      </c>
      <c r="AFN539" s="25">
        <f t="shared" si="1643"/>
        <v>0</v>
      </c>
      <c r="AFO539" s="25">
        <f t="shared" si="970"/>
        <v>0</v>
      </c>
      <c r="AFP539" s="25">
        <f t="shared" si="971"/>
        <v>0</v>
      </c>
      <c r="AFQ539" s="25">
        <f t="shared" si="1644"/>
        <v>0</v>
      </c>
      <c r="AFR539" s="25">
        <f t="shared" si="972"/>
        <v>0</v>
      </c>
      <c r="AFS539" s="25">
        <f t="shared" si="973"/>
        <v>0</v>
      </c>
      <c r="AFT539" s="30"/>
      <c r="AFU539" s="30"/>
      <c r="AFV539" s="30"/>
      <c r="AFW539" s="25">
        <f t="shared" si="1646"/>
        <v>0</v>
      </c>
      <c r="AFX539" s="25">
        <f t="shared" si="1647"/>
        <v>0</v>
      </c>
      <c r="AFY539" s="25">
        <f t="shared" si="1648"/>
        <v>0</v>
      </c>
      <c r="AFZ539" s="25">
        <f t="shared" si="1649"/>
        <v>0</v>
      </c>
      <c r="AGA539" s="25">
        <f t="shared" si="1650"/>
        <v>0</v>
      </c>
      <c r="AGB539" s="25">
        <f t="shared" si="1651"/>
        <v>0</v>
      </c>
      <c r="AGC539" s="25">
        <f t="shared" si="1652"/>
        <v>46315.26</v>
      </c>
      <c r="AGD539" s="25">
        <f t="shared" si="1653"/>
        <v>48398.77</v>
      </c>
      <c r="AGE539" s="25">
        <f t="shared" si="1654"/>
        <v>48398.77</v>
      </c>
      <c r="AGF539" s="25">
        <f t="shared" si="1655"/>
        <v>18696.32</v>
      </c>
      <c r="AGG539" s="25">
        <f t="shared" si="1656"/>
        <v>19551.37</v>
      </c>
      <c r="AGH539" s="25">
        <f t="shared" si="1657"/>
        <v>19551.37</v>
      </c>
      <c r="AGI539" s="25">
        <f t="shared" si="1658"/>
        <v>0</v>
      </c>
      <c r="AGJ539" s="25">
        <f t="shared" si="974"/>
        <v>0</v>
      </c>
      <c r="AGK539" s="25">
        <f t="shared" si="975"/>
        <v>0</v>
      </c>
      <c r="AGL539" s="25">
        <f t="shared" si="1659"/>
        <v>0</v>
      </c>
      <c r="AGM539" s="25">
        <f t="shared" si="976"/>
        <v>0</v>
      </c>
      <c r="AGN539" s="25">
        <f t="shared" si="977"/>
        <v>0</v>
      </c>
      <c r="AGO539" s="186">
        <f>63-1</f>
        <v>62</v>
      </c>
      <c r="AGP539" s="186">
        <f t="shared" ref="AGP539:AGQ539" si="1922">63-1</f>
        <v>62</v>
      </c>
      <c r="AGQ539" s="186">
        <f t="shared" si="1922"/>
        <v>62</v>
      </c>
      <c r="AGR539" s="25">
        <f t="shared" si="1660"/>
        <v>2871530</v>
      </c>
      <c r="AGS539" s="25">
        <f t="shared" si="1661"/>
        <v>2987966</v>
      </c>
      <c r="AGT539" s="25">
        <f t="shared" si="1662"/>
        <v>2987966</v>
      </c>
      <c r="AGU539" s="25">
        <f t="shared" si="1663"/>
        <v>2485433.06</v>
      </c>
      <c r="AGV539" s="25">
        <f t="shared" si="1664"/>
        <v>2516867.06</v>
      </c>
      <c r="AGW539" s="25">
        <f t="shared" si="1665"/>
        <v>2516867.06</v>
      </c>
      <c r="AGX539" s="25">
        <f t="shared" si="1666"/>
        <v>46314.52</v>
      </c>
      <c r="AGY539" s="25">
        <f t="shared" si="1667"/>
        <v>48970.97</v>
      </c>
      <c r="AGZ539" s="25">
        <f t="shared" si="1668"/>
        <v>48970.97</v>
      </c>
      <c r="AHA539" s="25">
        <f t="shared" si="1669"/>
        <v>30675.599999999999</v>
      </c>
      <c r="AHB539" s="25">
        <f t="shared" si="1670"/>
        <v>32145.37</v>
      </c>
      <c r="AHC539" s="25">
        <f t="shared" si="1671"/>
        <v>32145.37</v>
      </c>
      <c r="AHD539" s="25">
        <f t="shared" si="1672"/>
        <v>2871500.24</v>
      </c>
      <c r="AHE539" s="25">
        <f t="shared" si="978"/>
        <v>3036200.14</v>
      </c>
      <c r="AHF539" s="25">
        <f t="shared" si="979"/>
        <v>3036200.14</v>
      </c>
      <c r="AHG539" s="25">
        <f t="shared" si="1673"/>
        <v>1901887.2</v>
      </c>
      <c r="AHH539" s="25">
        <f t="shared" si="980"/>
        <v>1993012.94</v>
      </c>
      <c r="AHI539" s="25">
        <f t="shared" si="981"/>
        <v>1993012.94</v>
      </c>
      <c r="AHJ539" s="30"/>
      <c r="AHK539" s="30"/>
      <c r="AHL539" s="30"/>
      <c r="AHM539" s="25">
        <f t="shared" si="1675"/>
        <v>0</v>
      </c>
      <c r="AHN539" s="25">
        <f t="shared" si="1676"/>
        <v>0</v>
      </c>
      <c r="AHO539" s="25">
        <f t="shared" si="1677"/>
        <v>0</v>
      </c>
      <c r="AHP539" s="25">
        <f t="shared" si="1678"/>
        <v>0</v>
      </c>
      <c r="AHQ539" s="25">
        <f t="shared" si="1679"/>
        <v>0</v>
      </c>
      <c r="AHR539" s="25">
        <f t="shared" si="1680"/>
        <v>0</v>
      </c>
      <c r="AHS539" s="25">
        <f t="shared" si="1681"/>
        <v>46314.67</v>
      </c>
      <c r="AHT539" s="25">
        <f t="shared" si="1682"/>
        <v>49354.59</v>
      </c>
      <c r="AHU539" s="25">
        <f t="shared" si="1683"/>
        <v>49354.59</v>
      </c>
      <c r="AHV539" s="25">
        <f t="shared" si="1684"/>
        <v>17200.62</v>
      </c>
      <c r="AHW539" s="25">
        <f t="shared" si="1685"/>
        <v>17995.36</v>
      </c>
      <c r="AHX539" s="25">
        <f t="shared" si="1686"/>
        <v>17995.36</v>
      </c>
      <c r="AHY539" s="25">
        <f t="shared" si="1687"/>
        <v>0</v>
      </c>
      <c r="AHZ539" s="25">
        <f t="shared" si="982"/>
        <v>0</v>
      </c>
      <c r="AIA539" s="25">
        <f t="shared" si="983"/>
        <v>0</v>
      </c>
      <c r="AIB539" s="25">
        <f t="shared" si="1688"/>
        <v>0</v>
      </c>
      <c r="AIC539" s="25">
        <f t="shared" si="984"/>
        <v>0</v>
      </c>
      <c r="AID539" s="25">
        <f t="shared" si="985"/>
        <v>0</v>
      </c>
      <c r="AIE539" s="30"/>
      <c r="AIF539" s="30"/>
      <c r="AIG539" s="30"/>
      <c r="AIH539" s="25">
        <f t="shared" si="1690"/>
        <v>0</v>
      </c>
      <c r="AII539" s="25">
        <f t="shared" si="1691"/>
        <v>0</v>
      </c>
      <c r="AIJ539" s="25">
        <f t="shared" si="1692"/>
        <v>0</v>
      </c>
      <c r="AIK539" s="25">
        <f t="shared" si="1693"/>
        <v>0</v>
      </c>
      <c r="AIL539" s="25">
        <f t="shared" si="1694"/>
        <v>0</v>
      </c>
      <c r="AIM539" s="25">
        <f t="shared" si="1695"/>
        <v>0</v>
      </c>
      <c r="AIN539" s="25">
        <f t="shared" si="1696"/>
        <v>46315.040000000001</v>
      </c>
      <c r="AIO539" s="25">
        <f t="shared" si="1697"/>
        <v>48502.45</v>
      </c>
      <c r="AIP539" s="25">
        <f t="shared" si="1698"/>
        <v>48502.45</v>
      </c>
      <c r="AIQ539" s="25">
        <f t="shared" si="1699"/>
        <v>18659.59</v>
      </c>
      <c r="AIR539" s="25">
        <f t="shared" si="1700"/>
        <v>19539.009999999998</v>
      </c>
      <c r="AIS539" s="25">
        <f t="shared" si="1701"/>
        <v>19539.009999999998</v>
      </c>
      <c r="AIT539" s="25">
        <f t="shared" si="1702"/>
        <v>0</v>
      </c>
      <c r="AIU539" s="25">
        <f t="shared" si="986"/>
        <v>0</v>
      </c>
      <c r="AIV539" s="25">
        <f t="shared" si="987"/>
        <v>0</v>
      </c>
      <c r="AIW539" s="25">
        <f t="shared" si="1703"/>
        <v>0</v>
      </c>
      <c r="AIX539" s="25">
        <f t="shared" si="988"/>
        <v>0</v>
      </c>
      <c r="AIY539" s="25">
        <f t="shared" si="989"/>
        <v>0</v>
      </c>
      <c r="AIZ539" s="30"/>
      <c r="AJA539" s="30"/>
      <c r="AJB539" s="30"/>
      <c r="AJC539" s="25">
        <f t="shared" si="1705"/>
        <v>0</v>
      </c>
      <c r="AJD539" s="25">
        <f t="shared" si="1706"/>
        <v>0</v>
      </c>
      <c r="AJE539" s="25">
        <f t="shared" si="1707"/>
        <v>0</v>
      </c>
      <c r="AJF539" s="25">
        <f t="shared" si="1708"/>
        <v>0</v>
      </c>
      <c r="AJG539" s="25">
        <f t="shared" si="1709"/>
        <v>0</v>
      </c>
      <c r="AJH539" s="25">
        <f t="shared" si="1710"/>
        <v>0</v>
      </c>
      <c r="AJI539" s="25">
        <f t="shared" si="1711"/>
        <v>46315.35</v>
      </c>
      <c r="AJJ539" s="25">
        <f t="shared" si="1712"/>
        <v>48403.18</v>
      </c>
      <c r="AJK539" s="25">
        <f t="shared" si="1713"/>
        <v>48403.18</v>
      </c>
      <c r="AJL539" s="25">
        <f t="shared" si="1714"/>
        <v>18275.189999999999</v>
      </c>
      <c r="AJM539" s="25">
        <f t="shared" si="1715"/>
        <v>19106.95</v>
      </c>
      <c r="AJN539" s="25">
        <f t="shared" si="1716"/>
        <v>19106.95</v>
      </c>
      <c r="AJO539" s="25">
        <f t="shared" si="1717"/>
        <v>0</v>
      </c>
      <c r="AJP539" s="25">
        <f t="shared" si="990"/>
        <v>0</v>
      </c>
      <c r="AJQ539" s="25">
        <f t="shared" si="991"/>
        <v>0</v>
      </c>
      <c r="AJR539" s="25">
        <f t="shared" si="1718"/>
        <v>0</v>
      </c>
      <c r="AJS539" s="25">
        <f t="shared" si="992"/>
        <v>0</v>
      </c>
      <c r="AJT539" s="25">
        <f t="shared" si="993"/>
        <v>0</v>
      </c>
      <c r="AJU539" s="30"/>
      <c r="AJV539" s="30"/>
      <c r="AJW539" s="30"/>
      <c r="AJX539" s="25">
        <f t="shared" si="1719"/>
        <v>0</v>
      </c>
      <c r="AJY539" s="25">
        <f t="shared" si="1720"/>
        <v>0</v>
      </c>
      <c r="AJZ539" s="25">
        <f t="shared" si="1721"/>
        <v>0</v>
      </c>
      <c r="AKA539" s="25">
        <f t="shared" si="1722"/>
        <v>0</v>
      </c>
      <c r="AKB539" s="25">
        <f t="shared" si="1723"/>
        <v>0</v>
      </c>
      <c r="AKC539" s="25">
        <f t="shared" si="1724"/>
        <v>0</v>
      </c>
      <c r="AKD539" s="25">
        <f t="shared" si="1725"/>
        <v>46315.3</v>
      </c>
      <c r="AKE539" s="25">
        <f t="shared" si="1726"/>
        <v>48193.18</v>
      </c>
      <c r="AKF539" s="25">
        <f t="shared" si="1727"/>
        <v>48193.18</v>
      </c>
      <c r="AKG539" s="25">
        <f t="shared" si="1728"/>
        <v>17333.23</v>
      </c>
      <c r="AKH539" s="25">
        <f t="shared" si="1729"/>
        <v>18143.82</v>
      </c>
      <c r="AKI539" s="25">
        <f t="shared" si="1730"/>
        <v>18143.82</v>
      </c>
      <c r="AKJ539" s="25">
        <f t="shared" si="1731"/>
        <v>0</v>
      </c>
      <c r="AKK539" s="25">
        <f t="shared" si="994"/>
        <v>0</v>
      </c>
      <c r="AKL539" s="25">
        <f t="shared" si="995"/>
        <v>0</v>
      </c>
      <c r="AKM539" s="25">
        <f t="shared" si="1732"/>
        <v>0</v>
      </c>
      <c r="AKN539" s="25">
        <f t="shared" si="996"/>
        <v>0</v>
      </c>
      <c r="AKO539" s="25">
        <f t="shared" si="997"/>
        <v>0</v>
      </c>
      <c r="AKP539" s="30"/>
      <c r="AKQ539" s="30"/>
      <c r="AKR539" s="30"/>
      <c r="AKS539" s="25">
        <f t="shared" si="1734"/>
        <v>0</v>
      </c>
      <c r="AKT539" s="25">
        <f t="shared" si="1735"/>
        <v>0</v>
      </c>
      <c r="AKU539" s="25">
        <f t="shared" si="1736"/>
        <v>0</v>
      </c>
      <c r="AKV539" s="25">
        <f t="shared" si="1737"/>
        <v>0</v>
      </c>
      <c r="AKW539" s="25">
        <f t="shared" si="1738"/>
        <v>0</v>
      </c>
      <c r="AKX539" s="25">
        <f t="shared" si="1739"/>
        <v>0</v>
      </c>
      <c r="AKY539" s="25">
        <f t="shared" si="1740"/>
        <v>46315.14</v>
      </c>
      <c r="AKZ539" s="25">
        <f t="shared" si="1741"/>
        <v>50504.26</v>
      </c>
      <c r="ALA539" s="25">
        <f t="shared" si="1742"/>
        <v>50504.26</v>
      </c>
      <c r="ALB539" s="25">
        <f t="shared" si="1743"/>
        <v>18404.23</v>
      </c>
      <c r="ALC539" s="25">
        <f t="shared" si="1744"/>
        <v>19247.52</v>
      </c>
      <c r="ALD539" s="25">
        <f t="shared" si="1745"/>
        <v>19247.52</v>
      </c>
      <c r="ALE539" s="25">
        <f t="shared" si="1746"/>
        <v>0</v>
      </c>
      <c r="ALF539" s="25">
        <f t="shared" si="998"/>
        <v>0</v>
      </c>
      <c r="ALG539" s="25">
        <f t="shared" si="999"/>
        <v>0</v>
      </c>
      <c r="ALH539" s="25">
        <f t="shared" si="1747"/>
        <v>0</v>
      </c>
      <c r="ALI539" s="25">
        <f t="shared" si="1000"/>
        <v>0</v>
      </c>
      <c r="ALJ539" s="25">
        <f t="shared" si="1001"/>
        <v>0</v>
      </c>
      <c r="ALK539" s="30"/>
      <c r="ALL539" s="30"/>
      <c r="ALM539" s="30"/>
      <c r="ALN539" s="25">
        <f t="shared" si="1749"/>
        <v>0</v>
      </c>
      <c r="ALO539" s="25">
        <f t="shared" si="1750"/>
        <v>0</v>
      </c>
      <c r="ALP539" s="25">
        <f t="shared" si="1751"/>
        <v>0</v>
      </c>
      <c r="ALQ539" s="25">
        <f t="shared" si="1752"/>
        <v>0</v>
      </c>
      <c r="ALR539" s="25">
        <f t="shared" si="1753"/>
        <v>0</v>
      </c>
      <c r="ALS539" s="25">
        <f t="shared" si="1754"/>
        <v>0</v>
      </c>
      <c r="ALT539" s="25">
        <f t="shared" si="1755"/>
        <v>46314.78</v>
      </c>
      <c r="ALU539" s="25">
        <f t="shared" si="1756"/>
        <v>48828.18</v>
      </c>
      <c r="ALV539" s="25">
        <f t="shared" si="1757"/>
        <v>48828.18</v>
      </c>
      <c r="ALW539" s="25">
        <f t="shared" si="1758"/>
        <v>20712.77</v>
      </c>
      <c r="ALX539" s="25">
        <f t="shared" si="1759"/>
        <v>21635.25</v>
      </c>
      <c r="ALY539" s="25">
        <f t="shared" si="1760"/>
        <v>21635.25</v>
      </c>
      <c r="ALZ539" s="25">
        <f t="shared" si="1761"/>
        <v>0</v>
      </c>
      <c r="AMA539" s="25">
        <f t="shared" si="1002"/>
        <v>0</v>
      </c>
      <c r="AMB539" s="25">
        <f t="shared" si="1003"/>
        <v>0</v>
      </c>
      <c r="AMC539" s="25">
        <f t="shared" si="1762"/>
        <v>0</v>
      </c>
      <c r="AMD539" s="25">
        <f t="shared" si="1004"/>
        <v>0</v>
      </c>
      <c r="AME539" s="25">
        <f t="shared" si="1005"/>
        <v>0</v>
      </c>
      <c r="AMF539" s="30"/>
      <c r="AMG539" s="30"/>
      <c r="AMH539" s="30"/>
      <c r="AMI539" s="25">
        <f t="shared" si="1763"/>
        <v>0</v>
      </c>
      <c r="AMJ539" s="25">
        <f t="shared" si="1764"/>
        <v>0</v>
      </c>
      <c r="AMK539" s="25">
        <f t="shared" si="1765"/>
        <v>0</v>
      </c>
      <c r="AML539" s="25">
        <f t="shared" si="1766"/>
        <v>0</v>
      </c>
      <c r="AMM539" s="25">
        <f t="shared" si="1767"/>
        <v>0</v>
      </c>
      <c r="AMN539" s="25">
        <f t="shared" si="1768"/>
        <v>0</v>
      </c>
      <c r="AMO539" s="25">
        <f t="shared" si="1769"/>
        <v>46314.98</v>
      </c>
      <c r="AMP539" s="25">
        <f t="shared" si="1770"/>
        <v>48192.94</v>
      </c>
      <c r="AMQ539" s="25">
        <f t="shared" si="1771"/>
        <v>48192.94</v>
      </c>
      <c r="AMR539" s="25">
        <f t="shared" si="1772"/>
        <v>17352.37</v>
      </c>
      <c r="AMS539" s="25">
        <f t="shared" si="1773"/>
        <v>18115.07</v>
      </c>
      <c r="AMT539" s="25">
        <f t="shared" si="1774"/>
        <v>18115.07</v>
      </c>
      <c r="AMU539" s="25">
        <f t="shared" si="1775"/>
        <v>0</v>
      </c>
      <c r="AMV539" s="25">
        <f t="shared" si="1006"/>
        <v>0</v>
      </c>
      <c r="AMW539" s="25">
        <f t="shared" si="1007"/>
        <v>0</v>
      </c>
      <c r="AMX539" s="25">
        <f t="shared" si="1776"/>
        <v>0</v>
      </c>
      <c r="AMY539" s="25">
        <f t="shared" si="1008"/>
        <v>0</v>
      </c>
      <c r="AMZ539" s="25">
        <f t="shared" si="1009"/>
        <v>0</v>
      </c>
      <c r="ANA539" s="30"/>
      <c r="ANB539" s="30"/>
      <c r="ANC539" s="30"/>
      <c r="AND539" s="25">
        <f t="shared" si="1777"/>
        <v>0</v>
      </c>
      <c r="ANE539" s="25">
        <f t="shared" si="1778"/>
        <v>0</v>
      </c>
      <c r="ANF539" s="25">
        <f t="shared" si="1779"/>
        <v>0</v>
      </c>
      <c r="ANG539" s="25">
        <f t="shared" si="1780"/>
        <v>0</v>
      </c>
      <c r="ANH539" s="25">
        <f t="shared" si="1781"/>
        <v>0</v>
      </c>
      <c r="ANI539" s="25">
        <f t="shared" si="1782"/>
        <v>0</v>
      </c>
      <c r="ANJ539" s="25">
        <f t="shared" si="1783"/>
        <v>0</v>
      </c>
      <c r="ANK539" s="25">
        <f t="shared" si="1784"/>
        <v>0</v>
      </c>
      <c r="ANL539" s="25">
        <f t="shared" si="1785"/>
        <v>0</v>
      </c>
      <c r="ANM539" s="25">
        <f t="shared" si="1786"/>
        <v>0</v>
      </c>
      <c r="ANN539" s="25">
        <f t="shared" si="1787"/>
        <v>0</v>
      </c>
      <c r="ANO539" s="25">
        <f t="shared" si="1788"/>
        <v>0</v>
      </c>
      <c r="ANP539" s="25">
        <f t="shared" si="1789"/>
        <v>0</v>
      </c>
      <c r="ANQ539" s="25">
        <f t="shared" si="1010"/>
        <v>0</v>
      </c>
      <c r="ANR539" s="25">
        <f t="shared" si="1011"/>
        <v>0</v>
      </c>
      <c r="ANS539" s="25">
        <f t="shared" si="1790"/>
        <v>0</v>
      </c>
      <c r="ANT539" s="25">
        <f t="shared" si="1012"/>
        <v>0</v>
      </c>
      <c r="ANU539" s="25">
        <f t="shared" si="1013"/>
        <v>0</v>
      </c>
      <c r="ANV539" s="30"/>
      <c r="ANW539" s="30"/>
      <c r="ANX539" s="30"/>
      <c r="ANY539" s="25">
        <f t="shared" si="1792"/>
        <v>0</v>
      </c>
      <c r="ANZ539" s="25">
        <f t="shared" si="1793"/>
        <v>0</v>
      </c>
      <c r="AOA539" s="25">
        <f t="shared" si="1794"/>
        <v>0</v>
      </c>
      <c r="AOB539" s="25">
        <f t="shared" si="1795"/>
        <v>0</v>
      </c>
      <c r="AOC539" s="25">
        <f t="shared" si="1796"/>
        <v>0</v>
      </c>
      <c r="AOD539" s="25">
        <f t="shared" si="1797"/>
        <v>0</v>
      </c>
      <c r="AOE539" s="25">
        <f t="shared" si="1798"/>
        <v>46315.41</v>
      </c>
      <c r="AOF539" s="25">
        <f t="shared" si="1799"/>
        <v>48467.14</v>
      </c>
      <c r="AOG539" s="25">
        <f t="shared" si="1800"/>
        <v>48467.14</v>
      </c>
      <c r="AOH539" s="25">
        <f t="shared" si="1801"/>
        <v>17628.37</v>
      </c>
      <c r="AOI539" s="25">
        <f t="shared" si="1802"/>
        <v>18407.099999999999</v>
      </c>
      <c r="AOJ539" s="25">
        <f t="shared" si="1803"/>
        <v>18407.099999999999</v>
      </c>
      <c r="AOK539" s="25">
        <f t="shared" si="1804"/>
        <v>0</v>
      </c>
      <c r="AOL539" s="25">
        <f t="shared" si="1014"/>
        <v>0</v>
      </c>
      <c r="AOM539" s="25">
        <f t="shared" si="1015"/>
        <v>0</v>
      </c>
      <c r="AON539" s="25">
        <f t="shared" si="1805"/>
        <v>0</v>
      </c>
      <c r="AOO539" s="25">
        <f t="shared" si="1016"/>
        <v>0</v>
      </c>
      <c r="AOP539" s="25">
        <f t="shared" si="1017"/>
        <v>0</v>
      </c>
      <c r="AOQ539" s="30"/>
      <c r="AOR539" s="30"/>
      <c r="AOS539" s="30"/>
      <c r="AOT539" s="25">
        <f t="shared" si="1807"/>
        <v>0</v>
      </c>
      <c r="AOU539" s="25">
        <f t="shared" si="1808"/>
        <v>0</v>
      </c>
      <c r="AOV539" s="25">
        <f t="shared" si="1809"/>
        <v>0</v>
      </c>
      <c r="AOW539" s="25">
        <f t="shared" si="1810"/>
        <v>0</v>
      </c>
      <c r="AOX539" s="25">
        <f t="shared" si="1811"/>
        <v>0</v>
      </c>
      <c r="AOY539" s="25">
        <f t="shared" si="1812"/>
        <v>0</v>
      </c>
      <c r="AOZ539" s="25">
        <f t="shared" si="1813"/>
        <v>46314.44</v>
      </c>
      <c r="APA539" s="25">
        <f t="shared" si="1814"/>
        <v>49113.99</v>
      </c>
      <c r="APB539" s="25">
        <f t="shared" si="1815"/>
        <v>49113.99</v>
      </c>
      <c r="APC539" s="25">
        <f t="shared" si="1816"/>
        <v>20960.57</v>
      </c>
      <c r="APD539" s="25">
        <f t="shared" si="1817"/>
        <v>21888.33</v>
      </c>
      <c r="APE539" s="25">
        <f t="shared" si="1818"/>
        <v>21888.33</v>
      </c>
      <c r="APF539" s="25">
        <f t="shared" si="1819"/>
        <v>0</v>
      </c>
      <c r="APG539" s="25">
        <f t="shared" si="1018"/>
        <v>0</v>
      </c>
      <c r="APH539" s="25">
        <f t="shared" si="1019"/>
        <v>0</v>
      </c>
      <c r="API539" s="25">
        <f t="shared" si="1820"/>
        <v>0</v>
      </c>
      <c r="APJ539" s="25">
        <f t="shared" si="1020"/>
        <v>0</v>
      </c>
      <c r="APK539" s="25">
        <f t="shared" si="1021"/>
        <v>0</v>
      </c>
      <c r="APL539" s="30"/>
      <c r="APM539" s="30"/>
      <c r="APN539" s="30"/>
      <c r="APO539" s="25">
        <f t="shared" si="1821"/>
        <v>0</v>
      </c>
      <c r="APP539" s="25">
        <f t="shared" si="1822"/>
        <v>0</v>
      </c>
      <c r="APQ539" s="25">
        <f t="shared" si="1823"/>
        <v>0</v>
      </c>
      <c r="APR539" s="25">
        <f t="shared" si="1824"/>
        <v>0</v>
      </c>
      <c r="APS539" s="25">
        <f t="shared" si="1825"/>
        <v>0</v>
      </c>
      <c r="APT539" s="25">
        <f t="shared" si="1826"/>
        <v>0</v>
      </c>
      <c r="APU539" s="25">
        <f t="shared" si="1827"/>
        <v>46314.52</v>
      </c>
      <c r="APV539" s="25">
        <f t="shared" si="1828"/>
        <v>48192.92</v>
      </c>
      <c r="APW539" s="25">
        <f t="shared" si="1829"/>
        <v>48192.92</v>
      </c>
      <c r="APX539" s="25">
        <f t="shared" si="1830"/>
        <v>17461.07</v>
      </c>
      <c r="APY539" s="25">
        <f t="shared" si="1831"/>
        <v>18259.54</v>
      </c>
      <c r="APZ539" s="25">
        <f t="shared" si="1832"/>
        <v>18259.54</v>
      </c>
      <c r="AQA539" s="25">
        <f t="shared" si="1833"/>
        <v>0</v>
      </c>
      <c r="AQB539" s="25">
        <f t="shared" si="1022"/>
        <v>0</v>
      </c>
      <c r="AQC539" s="25">
        <f t="shared" si="1023"/>
        <v>0</v>
      </c>
      <c r="AQD539" s="25">
        <f t="shared" si="1834"/>
        <v>0</v>
      </c>
      <c r="AQE539" s="25">
        <f t="shared" si="1024"/>
        <v>0</v>
      </c>
      <c r="AQF539" s="25">
        <f t="shared" si="1025"/>
        <v>0</v>
      </c>
      <c r="AQG539" s="30"/>
      <c r="AQH539" s="30"/>
      <c r="AQI539" s="30"/>
      <c r="AQJ539" s="25">
        <f t="shared" si="1835"/>
        <v>0</v>
      </c>
      <c r="AQK539" s="25">
        <f t="shared" si="1836"/>
        <v>0</v>
      </c>
      <c r="AQL539" s="25">
        <f t="shared" si="1837"/>
        <v>0</v>
      </c>
      <c r="AQM539" s="25">
        <f t="shared" si="1838"/>
        <v>0</v>
      </c>
      <c r="AQN539" s="25">
        <f t="shared" si="1839"/>
        <v>0</v>
      </c>
      <c r="AQO539" s="25">
        <f t="shared" si="1840"/>
        <v>0</v>
      </c>
      <c r="AQP539" s="25">
        <f t="shared" si="1841"/>
        <v>46315.15</v>
      </c>
      <c r="AQQ539" s="25">
        <f t="shared" si="1842"/>
        <v>48193.02</v>
      </c>
      <c r="AQR539" s="25">
        <f t="shared" si="1843"/>
        <v>48193.02</v>
      </c>
      <c r="AQS539" s="25">
        <f t="shared" si="1844"/>
        <v>15555.11</v>
      </c>
      <c r="AQT539" s="25">
        <f t="shared" si="1845"/>
        <v>16285.39</v>
      </c>
      <c r="AQU539" s="25">
        <f t="shared" si="1846"/>
        <v>16285.39</v>
      </c>
      <c r="AQV539" s="25">
        <f t="shared" si="1847"/>
        <v>0</v>
      </c>
      <c r="AQW539" s="25">
        <f t="shared" si="1026"/>
        <v>0</v>
      </c>
      <c r="AQX539" s="25">
        <f t="shared" si="1027"/>
        <v>0</v>
      </c>
      <c r="AQY539" s="25">
        <f t="shared" si="1848"/>
        <v>0</v>
      </c>
      <c r="AQZ539" s="25">
        <f t="shared" si="1028"/>
        <v>0</v>
      </c>
      <c r="ARA539" s="25">
        <f t="shared" si="1029"/>
        <v>0</v>
      </c>
      <c r="ARB539" s="30"/>
      <c r="ARC539" s="30"/>
      <c r="ARD539" s="30"/>
      <c r="ARE539" s="25">
        <f t="shared" si="1850"/>
        <v>0</v>
      </c>
      <c r="ARF539" s="25">
        <f t="shared" si="1851"/>
        <v>0</v>
      </c>
      <c r="ARG539" s="25">
        <f t="shared" si="1852"/>
        <v>0</v>
      </c>
      <c r="ARH539" s="25">
        <f t="shared" si="1853"/>
        <v>0</v>
      </c>
      <c r="ARI539" s="25">
        <f t="shared" si="1854"/>
        <v>0</v>
      </c>
      <c r="ARJ539" s="25">
        <f t="shared" si="1855"/>
        <v>0</v>
      </c>
      <c r="ARK539" s="25">
        <f t="shared" si="1856"/>
        <v>46315.21</v>
      </c>
      <c r="ARL539" s="25">
        <f t="shared" si="1857"/>
        <v>52355.1</v>
      </c>
      <c r="ARM539" s="25">
        <f t="shared" si="1858"/>
        <v>52355.1</v>
      </c>
      <c r="ARN539" s="25">
        <f t="shared" si="1859"/>
        <v>18131.8</v>
      </c>
      <c r="ARO539" s="25">
        <f t="shared" si="1860"/>
        <v>18893.5</v>
      </c>
      <c r="ARP539" s="25">
        <f t="shared" si="1861"/>
        <v>18893.5</v>
      </c>
      <c r="ARQ539" s="25">
        <f t="shared" si="1862"/>
        <v>0</v>
      </c>
      <c r="ARR539" s="25">
        <f t="shared" si="1030"/>
        <v>0</v>
      </c>
      <c r="ARS539" s="25">
        <f t="shared" si="1031"/>
        <v>0</v>
      </c>
      <c r="ART539" s="25">
        <f t="shared" si="1863"/>
        <v>0</v>
      </c>
      <c r="ARU539" s="25">
        <f t="shared" si="1032"/>
        <v>0</v>
      </c>
      <c r="ARV539" s="25">
        <f t="shared" si="1033"/>
        <v>0</v>
      </c>
      <c r="ARW539" s="30"/>
      <c r="ARX539" s="30"/>
      <c r="ARY539" s="30"/>
      <c r="ARZ539" s="25">
        <f t="shared" si="1864"/>
        <v>0</v>
      </c>
      <c r="ASA539" s="25">
        <f t="shared" si="1865"/>
        <v>0</v>
      </c>
      <c r="ASB539" s="25">
        <f t="shared" si="1866"/>
        <v>0</v>
      </c>
      <c r="ASC539" s="25">
        <f t="shared" si="1867"/>
        <v>0</v>
      </c>
      <c r="ASD539" s="25">
        <f t="shared" si="1868"/>
        <v>0</v>
      </c>
      <c r="ASE539" s="25">
        <f t="shared" si="1869"/>
        <v>0</v>
      </c>
      <c r="ASF539" s="25">
        <f t="shared" si="1870"/>
        <v>46315.19</v>
      </c>
      <c r="ASG539" s="25">
        <f t="shared" si="1871"/>
        <v>48192.97</v>
      </c>
      <c r="ASH539" s="25">
        <f t="shared" si="1872"/>
        <v>48192.97</v>
      </c>
      <c r="ASI539" s="25">
        <f t="shared" si="1873"/>
        <v>17916.990000000002</v>
      </c>
      <c r="ASJ539" s="25">
        <f t="shared" si="1874"/>
        <v>18710.22</v>
      </c>
      <c r="ASK539" s="25">
        <f t="shared" si="1875"/>
        <v>18710.22</v>
      </c>
      <c r="ASL539" s="25">
        <f t="shared" si="1876"/>
        <v>0</v>
      </c>
      <c r="ASM539" s="25">
        <f t="shared" si="1034"/>
        <v>0</v>
      </c>
      <c r="ASN539" s="25">
        <f t="shared" si="1035"/>
        <v>0</v>
      </c>
      <c r="ASO539" s="25">
        <f t="shared" si="1877"/>
        <v>0</v>
      </c>
      <c r="ASP539" s="25">
        <f t="shared" si="1036"/>
        <v>0</v>
      </c>
      <c r="ASQ539" s="25">
        <f t="shared" si="1037"/>
        <v>0</v>
      </c>
      <c r="ASR539" s="30"/>
      <c r="ASS539" s="30"/>
      <c r="AST539" s="30"/>
      <c r="ASU539" s="25">
        <f t="shared" si="1878"/>
        <v>0</v>
      </c>
      <c r="ASV539" s="25">
        <f t="shared" si="1879"/>
        <v>0</v>
      </c>
      <c r="ASW539" s="25">
        <f t="shared" si="1880"/>
        <v>0</v>
      </c>
      <c r="ASX539" s="25">
        <f t="shared" si="1881"/>
        <v>0</v>
      </c>
      <c r="ASY539" s="25">
        <f t="shared" si="1882"/>
        <v>0</v>
      </c>
      <c r="ASZ539" s="25">
        <f t="shared" si="1883"/>
        <v>0</v>
      </c>
      <c r="ATA539" s="25">
        <f t="shared" si="1884"/>
        <v>46315.11</v>
      </c>
      <c r="ATB539" s="25">
        <f t="shared" si="1885"/>
        <v>48192.86</v>
      </c>
      <c r="ATC539" s="25">
        <f t="shared" si="1886"/>
        <v>48192.86</v>
      </c>
      <c r="ATD539" s="25">
        <f t="shared" si="1887"/>
        <v>15779.9</v>
      </c>
      <c r="ATE539" s="25">
        <f t="shared" si="1888"/>
        <v>16468.599999999999</v>
      </c>
      <c r="ATF539" s="25">
        <f t="shared" si="1889"/>
        <v>16468.599999999999</v>
      </c>
      <c r="ATG539" s="25">
        <f t="shared" si="1890"/>
        <v>0</v>
      </c>
      <c r="ATH539" s="25">
        <f t="shared" si="1038"/>
        <v>0</v>
      </c>
      <c r="ATI539" s="25">
        <f t="shared" si="1039"/>
        <v>0</v>
      </c>
      <c r="ATJ539" s="25">
        <f t="shared" si="1891"/>
        <v>0</v>
      </c>
      <c r="ATK539" s="25">
        <f t="shared" si="1040"/>
        <v>0</v>
      </c>
      <c r="ATL539" s="25">
        <f t="shared" si="1041"/>
        <v>0</v>
      </c>
      <c r="ATM539" s="30">
        <v>31</v>
      </c>
      <c r="ATN539" s="30">
        <v>31</v>
      </c>
      <c r="ATO539" s="30">
        <v>31</v>
      </c>
      <c r="ATP539" s="25">
        <f t="shared" si="1892"/>
        <v>1435765</v>
      </c>
      <c r="ATQ539" s="25">
        <f t="shared" si="1893"/>
        <v>1493983</v>
      </c>
      <c r="ATR539" s="25">
        <f t="shared" si="1894"/>
        <v>1493983</v>
      </c>
      <c r="ATS539" s="25">
        <f t="shared" si="1895"/>
        <v>1242716.53</v>
      </c>
      <c r="ATT539" s="25">
        <f t="shared" si="1896"/>
        <v>1258433.53</v>
      </c>
      <c r="ATU539" s="25">
        <f t="shared" si="1897"/>
        <v>1258433.53</v>
      </c>
      <c r="ATV539" s="25">
        <f t="shared" si="1898"/>
        <v>46315.07</v>
      </c>
      <c r="ATW539" s="25">
        <f t="shared" si="1899"/>
        <v>48192.99</v>
      </c>
      <c r="ATX539" s="25">
        <f t="shared" si="1900"/>
        <v>48192.99</v>
      </c>
      <c r="ATY539" s="25">
        <f t="shared" si="1901"/>
        <v>17204.400000000001</v>
      </c>
      <c r="ATZ539" s="25">
        <f t="shared" si="1902"/>
        <v>17942.43</v>
      </c>
      <c r="AUA539" s="25">
        <f t="shared" si="1903"/>
        <v>17942.43</v>
      </c>
      <c r="AUB539" s="25">
        <f t="shared" si="1904"/>
        <v>1435767.17</v>
      </c>
      <c r="AUC539" s="25">
        <f t="shared" si="1042"/>
        <v>1493982.69</v>
      </c>
      <c r="AUD539" s="25">
        <f t="shared" si="1043"/>
        <v>1493982.69</v>
      </c>
      <c r="AUE539" s="25">
        <f t="shared" si="1905"/>
        <v>533336.4</v>
      </c>
      <c r="AUF539" s="25">
        <f t="shared" si="1044"/>
        <v>556215.32999999996</v>
      </c>
      <c r="AUG539" s="25">
        <f t="shared" si="1045"/>
        <v>556215.32999999996</v>
      </c>
      <c r="AUH539" s="186"/>
      <c r="AUI539" s="186"/>
      <c r="AUJ539" s="186"/>
      <c r="AUK539" s="25">
        <f t="shared" si="1907"/>
        <v>0</v>
      </c>
      <c r="AUL539" s="25">
        <f t="shared" si="1908"/>
        <v>0</v>
      </c>
      <c r="AUM539" s="25">
        <f t="shared" si="1909"/>
        <v>0</v>
      </c>
      <c r="AUN539" s="25">
        <f t="shared" si="1910"/>
        <v>0</v>
      </c>
      <c r="AUO539" s="25">
        <f t="shared" si="1911"/>
        <v>0</v>
      </c>
      <c r="AUP539" s="25">
        <f t="shared" si="1912"/>
        <v>0</v>
      </c>
      <c r="AUQ539" s="25">
        <f t="shared" si="1913"/>
        <v>46314.01</v>
      </c>
      <c r="AUR539" s="25">
        <f t="shared" si="1914"/>
        <v>48311.01</v>
      </c>
      <c r="AUS539" s="25">
        <f t="shared" si="1915"/>
        <v>48311.01</v>
      </c>
      <c r="AUT539" s="25">
        <f t="shared" si="1916"/>
        <v>18466.599999999999</v>
      </c>
      <c r="AUU539" s="25">
        <f t="shared" si="1917"/>
        <v>19293.93</v>
      </c>
      <c r="AUV539" s="25">
        <f t="shared" si="1918"/>
        <v>19293.93</v>
      </c>
      <c r="AUW539" s="25">
        <f t="shared" si="1919"/>
        <v>0</v>
      </c>
      <c r="AUX539" s="25">
        <f t="shared" si="1046"/>
        <v>0</v>
      </c>
      <c r="AUY539" s="25">
        <f t="shared" si="1047"/>
        <v>0</v>
      </c>
      <c r="AUZ539" s="25">
        <f t="shared" si="1920"/>
        <v>0</v>
      </c>
      <c r="AVA539" s="25">
        <f t="shared" si="1048"/>
        <v>0</v>
      </c>
      <c r="AVB539" s="25">
        <f t="shared" si="1049"/>
        <v>0</v>
      </c>
      <c r="AVC539" s="59">
        <f t="shared" si="1921"/>
        <v>151</v>
      </c>
      <c r="AVD539" s="59">
        <f t="shared" si="1050"/>
        <v>151</v>
      </c>
      <c r="AVE539" s="59">
        <f t="shared" si="1051"/>
        <v>151</v>
      </c>
      <c r="AVF539" s="25">
        <f t="shared" si="1052"/>
        <v>6993565</v>
      </c>
      <c r="AVG539" s="25">
        <f t="shared" si="1053"/>
        <v>7277143</v>
      </c>
      <c r="AVH539" s="25">
        <f t="shared" si="1054"/>
        <v>7277143</v>
      </c>
      <c r="AVI539" s="25">
        <f t="shared" si="1055"/>
        <v>6053232.1299999999</v>
      </c>
      <c r="AVJ539" s="25">
        <f t="shared" si="1056"/>
        <v>6129789.1299999999</v>
      </c>
      <c r="AVK539" s="25">
        <f t="shared" si="1057"/>
        <v>6129789.1299999999</v>
      </c>
      <c r="AVL539" s="25"/>
      <c r="AVM539" s="25"/>
      <c r="AVN539" s="25"/>
      <c r="AVO539" s="25"/>
      <c r="AVP539" s="25"/>
      <c r="AVQ539" s="25"/>
      <c r="AVR539" s="25">
        <f t="shared" si="1058"/>
        <v>6993566.9500000002</v>
      </c>
      <c r="AVS539" s="25">
        <f t="shared" si="1059"/>
        <v>7325372.2800000003</v>
      </c>
      <c r="AVT539" s="25">
        <f t="shared" si="1060"/>
        <v>7325372.2800000003</v>
      </c>
      <c r="AVU539" s="25">
        <f t="shared" si="1061"/>
        <v>3702196.33</v>
      </c>
      <c r="AVV539" s="25">
        <f t="shared" si="1062"/>
        <v>3876625.53</v>
      </c>
      <c r="AVW539" s="25">
        <f t="shared" si="1063"/>
        <v>3876625.53</v>
      </c>
    </row>
    <row r="540" spans="1:1271" ht="39" customHeight="1">
      <c r="A540" s="88" t="s">
        <v>69</v>
      </c>
      <c r="B540" s="88" t="s">
        <v>84</v>
      </c>
      <c r="C540" s="5"/>
      <c r="D540" s="99"/>
      <c r="E540" s="77"/>
      <c r="F540" s="38">
        <f t="shared" si="1064"/>
        <v>46315</v>
      </c>
      <c r="G540" s="38">
        <f t="shared" si="1064"/>
        <v>48193</v>
      </c>
      <c r="H540" s="38">
        <f t="shared" si="1064"/>
        <v>48193</v>
      </c>
      <c r="I540" s="25">
        <f t="shared" si="1065"/>
        <v>40091.019999999997</v>
      </c>
      <c r="J540" s="25">
        <f t="shared" si="1065"/>
        <v>40598.019999999997</v>
      </c>
      <c r="K540" s="25">
        <f t="shared" si="1065"/>
        <v>40598.019999999997</v>
      </c>
      <c r="L540" s="30"/>
      <c r="M540" s="30"/>
      <c r="N540" s="30"/>
      <c r="O540" s="25">
        <f t="shared" si="1066"/>
        <v>0</v>
      </c>
      <c r="P540" s="25">
        <f t="shared" si="1067"/>
        <v>0</v>
      </c>
      <c r="Q540" s="25">
        <f t="shared" si="1068"/>
        <v>0</v>
      </c>
      <c r="R540" s="25">
        <f t="shared" si="1069"/>
        <v>0</v>
      </c>
      <c r="S540" s="25">
        <f t="shared" si="1070"/>
        <v>0</v>
      </c>
      <c r="T540" s="25">
        <f t="shared" si="1071"/>
        <v>0</v>
      </c>
      <c r="U540" s="25">
        <f t="shared" si="1072"/>
        <v>46314.94</v>
      </c>
      <c r="V540" s="25">
        <f t="shared" si="1073"/>
        <v>0</v>
      </c>
      <c r="W540" s="25">
        <f t="shared" si="1074"/>
        <v>0</v>
      </c>
      <c r="X540" s="25">
        <f t="shared" si="1075"/>
        <v>32079.31</v>
      </c>
      <c r="Y540" s="25">
        <f t="shared" si="1076"/>
        <v>0</v>
      </c>
      <c r="Z540" s="25">
        <f t="shared" si="1077"/>
        <v>0</v>
      </c>
      <c r="AA540" s="25">
        <f t="shared" si="1078"/>
        <v>0</v>
      </c>
      <c r="AB540" s="25">
        <f t="shared" si="812"/>
        <v>0</v>
      </c>
      <c r="AC540" s="25">
        <f t="shared" si="812"/>
        <v>0</v>
      </c>
      <c r="AD540" s="25">
        <f t="shared" si="1079"/>
        <v>0</v>
      </c>
      <c r="AE540" s="25">
        <f t="shared" si="813"/>
        <v>0</v>
      </c>
      <c r="AF540" s="25">
        <f t="shared" si="813"/>
        <v>0</v>
      </c>
      <c r="AG540" s="30">
        <v>20</v>
      </c>
      <c r="AH540" s="30">
        <v>20</v>
      </c>
      <c r="AI540" s="30">
        <v>20</v>
      </c>
      <c r="AJ540" s="25">
        <f t="shared" si="1080"/>
        <v>926300</v>
      </c>
      <c r="AK540" s="25">
        <f t="shared" si="1081"/>
        <v>963860</v>
      </c>
      <c r="AL540" s="25">
        <f t="shared" si="1082"/>
        <v>963860</v>
      </c>
      <c r="AM540" s="25">
        <f t="shared" si="1083"/>
        <v>801820.4</v>
      </c>
      <c r="AN540" s="25">
        <f t="shared" si="1084"/>
        <v>811960.4</v>
      </c>
      <c r="AO540" s="25">
        <f t="shared" si="1085"/>
        <v>811960.4</v>
      </c>
      <c r="AP540" s="25">
        <f t="shared" si="1086"/>
        <v>46314.91</v>
      </c>
      <c r="AQ540" s="25">
        <f t="shared" si="1087"/>
        <v>48193.02</v>
      </c>
      <c r="AR540" s="25">
        <f t="shared" si="1088"/>
        <v>48193.02</v>
      </c>
      <c r="AS540" s="25">
        <f t="shared" si="1089"/>
        <v>22023.93</v>
      </c>
      <c r="AT540" s="25">
        <f t="shared" si="1090"/>
        <v>23014.62</v>
      </c>
      <c r="AU540" s="25">
        <f t="shared" si="1091"/>
        <v>23014.62</v>
      </c>
      <c r="AV540" s="25">
        <f t="shared" si="1092"/>
        <v>926298.2</v>
      </c>
      <c r="AW540" s="25">
        <f t="shared" si="814"/>
        <v>963860.4</v>
      </c>
      <c r="AX540" s="25">
        <f t="shared" si="815"/>
        <v>963860.4</v>
      </c>
      <c r="AY540" s="25">
        <f t="shared" si="1093"/>
        <v>440478.6</v>
      </c>
      <c r="AZ540" s="25">
        <f t="shared" si="816"/>
        <v>460292.4</v>
      </c>
      <c r="BA540" s="25">
        <f t="shared" si="817"/>
        <v>460292.4</v>
      </c>
      <c r="BB540" s="30"/>
      <c r="BC540" s="30"/>
      <c r="BD540" s="30"/>
      <c r="BE540" s="25">
        <f t="shared" si="1094"/>
        <v>0</v>
      </c>
      <c r="BF540" s="25">
        <f t="shared" si="1095"/>
        <v>0</v>
      </c>
      <c r="BG540" s="25">
        <f t="shared" si="1096"/>
        <v>0</v>
      </c>
      <c r="BH540" s="25">
        <f t="shared" si="1097"/>
        <v>0</v>
      </c>
      <c r="BI540" s="25">
        <f t="shared" si="1098"/>
        <v>0</v>
      </c>
      <c r="BJ540" s="25">
        <f t="shared" si="1099"/>
        <v>0</v>
      </c>
      <c r="BK540" s="25">
        <f t="shared" si="1100"/>
        <v>46314.9</v>
      </c>
      <c r="BL540" s="25">
        <f t="shared" si="1101"/>
        <v>48192.82</v>
      </c>
      <c r="BM540" s="25">
        <f t="shared" si="1102"/>
        <v>48192.82</v>
      </c>
      <c r="BN540" s="25">
        <f t="shared" si="1103"/>
        <v>19190.169999999998</v>
      </c>
      <c r="BO540" s="25">
        <f t="shared" si="1104"/>
        <v>20136.439999999999</v>
      </c>
      <c r="BP540" s="25">
        <f t="shared" si="1105"/>
        <v>20136.439999999999</v>
      </c>
      <c r="BQ540" s="25">
        <f t="shared" si="1106"/>
        <v>0</v>
      </c>
      <c r="BR540" s="25">
        <f t="shared" si="818"/>
        <v>0</v>
      </c>
      <c r="BS540" s="25">
        <f t="shared" si="819"/>
        <v>0</v>
      </c>
      <c r="BT540" s="25">
        <f t="shared" si="1107"/>
        <v>0</v>
      </c>
      <c r="BU540" s="25">
        <f t="shared" si="820"/>
        <v>0</v>
      </c>
      <c r="BV540" s="25">
        <f t="shared" si="821"/>
        <v>0</v>
      </c>
      <c r="BW540" s="30"/>
      <c r="BX540" s="30"/>
      <c r="BY540" s="30"/>
      <c r="BZ540" s="25">
        <f t="shared" si="1108"/>
        <v>0</v>
      </c>
      <c r="CA540" s="25">
        <f t="shared" si="1109"/>
        <v>0</v>
      </c>
      <c r="CB540" s="25">
        <f t="shared" si="1110"/>
        <v>0</v>
      </c>
      <c r="CC540" s="25">
        <f t="shared" si="1111"/>
        <v>0</v>
      </c>
      <c r="CD540" s="25">
        <f t="shared" si="1112"/>
        <v>0</v>
      </c>
      <c r="CE540" s="25">
        <f t="shared" si="1113"/>
        <v>0</v>
      </c>
      <c r="CF540" s="25">
        <f t="shared" si="1114"/>
        <v>0</v>
      </c>
      <c r="CG540" s="25">
        <f t="shared" si="1115"/>
        <v>0</v>
      </c>
      <c r="CH540" s="25">
        <f t="shared" si="1116"/>
        <v>0</v>
      </c>
      <c r="CI540" s="25">
        <f t="shared" si="1117"/>
        <v>0</v>
      </c>
      <c r="CJ540" s="25">
        <f t="shared" si="1118"/>
        <v>0</v>
      </c>
      <c r="CK540" s="25">
        <f t="shared" si="1119"/>
        <v>0</v>
      </c>
      <c r="CL540" s="25">
        <f t="shared" si="1120"/>
        <v>0</v>
      </c>
      <c r="CM540" s="25">
        <f t="shared" si="822"/>
        <v>0</v>
      </c>
      <c r="CN540" s="25">
        <f t="shared" si="823"/>
        <v>0</v>
      </c>
      <c r="CO540" s="25">
        <f t="shared" si="1121"/>
        <v>0</v>
      </c>
      <c r="CP540" s="25">
        <f t="shared" si="824"/>
        <v>0</v>
      </c>
      <c r="CQ540" s="25">
        <f t="shared" si="825"/>
        <v>0</v>
      </c>
      <c r="CR540" s="30"/>
      <c r="CS540" s="30"/>
      <c r="CT540" s="30"/>
      <c r="CU540" s="25">
        <f t="shared" si="1122"/>
        <v>0</v>
      </c>
      <c r="CV540" s="25">
        <f t="shared" si="1123"/>
        <v>0</v>
      </c>
      <c r="CW540" s="25">
        <f t="shared" si="1124"/>
        <v>0</v>
      </c>
      <c r="CX540" s="25">
        <f t="shared" si="1125"/>
        <v>0</v>
      </c>
      <c r="CY540" s="25">
        <f t="shared" si="1126"/>
        <v>0</v>
      </c>
      <c r="CZ540" s="25">
        <f t="shared" si="1127"/>
        <v>0</v>
      </c>
      <c r="DA540" s="25">
        <f t="shared" si="1128"/>
        <v>46315.27</v>
      </c>
      <c r="DB540" s="25">
        <f t="shared" si="1129"/>
        <v>48193.13</v>
      </c>
      <c r="DC540" s="25">
        <f t="shared" si="1130"/>
        <v>48193.13</v>
      </c>
      <c r="DD540" s="25">
        <f t="shared" si="1131"/>
        <v>21715.88</v>
      </c>
      <c r="DE540" s="25">
        <f t="shared" si="1132"/>
        <v>22840.62</v>
      </c>
      <c r="DF540" s="25">
        <f t="shared" si="1133"/>
        <v>22840.62</v>
      </c>
      <c r="DG540" s="25">
        <f t="shared" si="1134"/>
        <v>0</v>
      </c>
      <c r="DH540" s="25">
        <f t="shared" si="826"/>
        <v>0</v>
      </c>
      <c r="DI540" s="25">
        <f t="shared" si="827"/>
        <v>0</v>
      </c>
      <c r="DJ540" s="25">
        <f t="shared" si="1135"/>
        <v>0</v>
      </c>
      <c r="DK540" s="25">
        <f t="shared" si="828"/>
        <v>0</v>
      </c>
      <c r="DL540" s="25">
        <f t="shared" si="829"/>
        <v>0</v>
      </c>
      <c r="DM540" s="30">
        <v>25</v>
      </c>
      <c r="DN540" s="30">
        <v>25</v>
      </c>
      <c r="DO540" s="30">
        <v>25</v>
      </c>
      <c r="DP540" s="25">
        <f t="shared" si="1136"/>
        <v>1157875</v>
      </c>
      <c r="DQ540" s="25">
        <f t="shared" si="1137"/>
        <v>1204825</v>
      </c>
      <c r="DR540" s="25">
        <f t="shared" si="1138"/>
        <v>1204825</v>
      </c>
      <c r="DS540" s="25">
        <f t="shared" si="1139"/>
        <v>1002275.5</v>
      </c>
      <c r="DT540" s="25">
        <f t="shared" si="1140"/>
        <v>1014950.5</v>
      </c>
      <c r="DU540" s="25">
        <f t="shared" si="1141"/>
        <v>1014950.5</v>
      </c>
      <c r="DV540" s="25">
        <f t="shared" si="1142"/>
        <v>46315.03</v>
      </c>
      <c r="DW540" s="25">
        <f t="shared" si="1143"/>
        <v>48192.81</v>
      </c>
      <c r="DX540" s="25">
        <f t="shared" si="1144"/>
        <v>48192.81</v>
      </c>
      <c r="DY540" s="25">
        <f t="shared" si="1145"/>
        <v>22455.5</v>
      </c>
      <c r="DZ540" s="25">
        <f t="shared" si="1146"/>
        <v>23556.42</v>
      </c>
      <c r="EA540" s="25">
        <f t="shared" si="1147"/>
        <v>23556.42</v>
      </c>
      <c r="EB540" s="25">
        <f t="shared" si="1148"/>
        <v>1157875.75</v>
      </c>
      <c r="EC540" s="25">
        <f t="shared" si="830"/>
        <v>1204820.25</v>
      </c>
      <c r="ED540" s="25">
        <f t="shared" si="831"/>
        <v>1204820.25</v>
      </c>
      <c r="EE540" s="25">
        <f t="shared" si="1149"/>
        <v>561387.5</v>
      </c>
      <c r="EF540" s="25">
        <f t="shared" si="832"/>
        <v>588910.5</v>
      </c>
      <c r="EG540" s="25">
        <f t="shared" si="833"/>
        <v>588910.5</v>
      </c>
      <c r="EH540" s="30"/>
      <c r="EI540" s="30"/>
      <c r="EJ540" s="30"/>
      <c r="EK540" s="25">
        <f t="shared" si="1150"/>
        <v>0</v>
      </c>
      <c r="EL540" s="25">
        <f t="shared" si="1151"/>
        <v>0</v>
      </c>
      <c r="EM540" s="25">
        <f t="shared" si="1152"/>
        <v>0</v>
      </c>
      <c r="EN540" s="25">
        <f t="shared" si="1153"/>
        <v>0</v>
      </c>
      <c r="EO540" s="25">
        <f t="shared" si="1154"/>
        <v>0</v>
      </c>
      <c r="EP540" s="25">
        <f t="shared" si="1155"/>
        <v>0</v>
      </c>
      <c r="EQ540" s="25">
        <f t="shared" si="1156"/>
        <v>46315.21</v>
      </c>
      <c r="ER540" s="25">
        <f t="shared" si="1157"/>
        <v>48192.959999999999</v>
      </c>
      <c r="ES540" s="25">
        <f t="shared" si="1158"/>
        <v>48192.959999999999</v>
      </c>
      <c r="ET540" s="25">
        <f t="shared" si="1159"/>
        <v>21793.06</v>
      </c>
      <c r="EU540" s="25">
        <f t="shared" si="1160"/>
        <v>22711.27</v>
      </c>
      <c r="EV540" s="25">
        <f t="shared" si="1161"/>
        <v>22711.27</v>
      </c>
      <c r="EW540" s="25">
        <f t="shared" si="1162"/>
        <v>0</v>
      </c>
      <c r="EX540" s="25">
        <f t="shared" si="834"/>
        <v>0</v>
      </c>
      <c r="EY540" s="25">
        <f t="shared" si="835"/>
        <v>0</v>
      </c>
      <c r="EZ540" s="25">
        <f t="shared" si="1163"/>
        <v>0</v>
      </c>
      <c r="FA540" s="25">
        <f t="shared" si="836"/>
        <v>0</v>
      </c>
      <c r="FB540" s="25">
        <f t="shared" si="837"/>
        <v>0</v>
      </c>
      <c r="FC540" s="30"/>
      <c r="FD540" s="30"/>
      <c r="FE540" s="30"/>
      <c r="FF540" s="25">
        <f t="shared" si="1165"/>
        <v>0</v>
      </c>
      <c r="FG540" s="25">
        <f t="shared" si="1166"/>
        <v>0</v>
      </c>
      <c r="FH540" s="25">
        <f t="shared" si="1167"/>
        <v>0</v>
      </c>
      <c r="FI540" s="25">
        <f t="shared" si="1168"/>
        <v>0</v>
      </c>
      <c r="FJ540" s="25">
        <f t="shared" si="1169"/>
        <v>0</v>
      </c>
      <c r="FK540" s="25">
        <f t="shared" si="1170"/>
        <v>0</v>
      </c>
      <c r="FL540" s="25">
        <f t="shared" si="1171"/>
        <v>46315.25</v>
      </c>
      <c r="FM540" s="25">
        <f t="shared" si="1172"/>
        <v>48771.05</v>
      </c>
      <c r="FN540" s="25">
        <f t="shared" si="1173"/>
        <v>48771.05</v>
      </c>
      <c r="FO540" s="25">
        <f t="shared" si="1174"/>
        <v>17715.939999999999</v>
      </c>
      <c r="FP540" s="25">
        <f t="shared" si="1175"/>
        <v>18547.66</v>
      </c>
      <c r="FQ540" s="25">
        <f t="shared" si="1176"/>
        <v>18547.66</v>
      </c>
      <c r="FR540" s="25">
        <f t="shared" si="1177"/>
        <v>0</v>
      </c>
      <c r="FS540" s="25">
        <f t="shared" si="838"/>
        <v>0</v>
      </c>
      <c r="FT540" s="25">
        <f t="shared" si="839"/>
        <v>0</v>
      </c>
      <c r="FU540" s="25">
        <f t="shared" si="1178"/>
        <v>0</v>
      </c>
      <c r="FV540" s="25">
        <f t="shared" si="840"/>
        <v>0</v>
      </c>
      <c r="FW540" s="25">
        <f t="shared" si="841"/>
        <v>0</v>
      </c>
      <c r="FX540" s="30"/>
      <c r="FY540" s="30"/>
      <c r="FZ540" s="30"/>
      <c r="GA540" s="25">
        <f t="shared" si="1180"/>
        <v>0</v>
      </c>
      <c r="GB540" s="25">
        <f t="shared" si="1181"/>
        <v>0</v>
      </c>
      <c r="GC540" s="25">
        <f t="shared" si="1182"/>
        <v>0</v>
      </c>
      <c r="GD540" s="25">
        <f t="shared" si="1183"/>
        <v>0</v>
      </c>
      <c r="GE540" s="25">
        <f t="shared" si="1184"/>
        <v>0</v>
      </c>
      <c r="GF540" s="25">
        <f t="shared" si="1185"/>
        <v>0</v>
      </c>
      <c r="GG540" s="25">
        <f t="shared" si="1186"/>
        <v>0</v>
      </c>
      <c r="GH540" s="25">
        <f t="shared" si="1187"/>
        <v>0</v>
      </c>
      <c r="GI540" s="25">
        <f t="shared" si="1188"/>
        <v>0</v>
      </c>
      <c r="GJ540" s="25">
        <f t="shared" si="1189"/>
        <v>0</v>
      </c>
      <c r="GK540" s="25">
        <f t="shared" si="1190"/>
        <v>0</v>
      </c>
      <c r="GL540" s="25">
        <f t="shared" si="1191"/>
        <v>0</v>
      </c>
      <c r="GM540" s="25">
        <f t="shared" si="1192"/>
        <v>0</v>
      </c>
      <c r="GN540" s="25">
        <f t="shared" si="843"/>
        <v>0</v>
      </c>
      <c r="GO540" s="25">
        <f t="shared" si="844"/>
        <v>0</v>
      </c>
      <c r="GP540" s="25">
        <f t="shared" si="1193"/>
        <v>0</v>
      </c>
      <c r="GQ540" s="25">
        <f t="shared" si="845"/>
        <v>0</v>
      </c>
      <c r="GR540" s="25">
        <f t="shared" si="846"/>
        <v>0</v>
      </c>
      <c r="GS540" s="30"/>
      <c r="GT540" s="30"/>
      <c r="GU540" s="30"/>
      <c r="GV540" s="25">
        <f t="shared" si="1195"/>
        <v>0</v>
      </c>
      <c r="GW540" s="25">
        <f t="shared" si="1196"/>
        <v>0</v>
      </c>
      <c r="GX540" s="25">
        <f t="shared" si="1197"/>
        <v>0</v>
      </c>
      <c r="GY540" s="25">
        <f t="shared" si="1198"/>
        <v>0</v>
      </c>
      <c r="GZ540" s="25">
        <f t="shared" si="1199"/>
        <v>0</v>
      </c>
      <c r="HA540" s="25">
        <f t="shared" si="1200"/>
        <v>0</v>
      </c>
      <c r="HB540" s="25">
        <f t="shared" si="1201"/>
        <v>46315.45</v>
      </c>
      <c r="HC540" s="25">
        <f t="shared" si="1202"/>
        <v>48630.91</v>
      </c>
      <c r="HD540" s="25">
        <f t="shared" si="1203"/>
        <v>48630.91</v>
      </c>
      <c r="HE540" s="25">
        <f t="shared" si="1204"/>
        <v>34064.57</v>
      </c>
      <c r="HF540" s="25">
        <f t="shared" si="1205"/>
        <v>35785.769999999997</v>
      </c>
      <c r="HG540" s="25">
        <f t="shared" si="1206"/>
        <v>35785.769999999997</v>
      </c>
      <c r="HH540" s="25">
        <f t="shared" si="1207"/>
        <v>0</v>
      </c>
      <c r="HI540" s="25">
        <f t="shared" si="847"/>
        <v>0</v>
      </c>
      <c r="HJ540" s="25">
        <f t="shared" si="848"/>
        <v>0</v>
      </c>
      <c r="HK540" s="25">
        <f t="shared" si="1208"/>
        <v>0</v>
      </c>
      <c r="HL540" s="25">
        <f t="shared" si="849"/>
        <v>0</v>
      </c>
      <c r="HM540" s="25">
        <f t="shared" si="850"/>
        <v>0</v>
      </c>
      <c r="HN540" s="30"/>
      <c r="HO540" s="30"/>
      <c r="HP540" s="30"/>
      <c r="HQ540" s="25">
        <f t="shared" si="1210"/>
        <v>0</v>
      </c>
      <c r="HR540" s="25">
        <f t="shared" si="1211"/>
        <v>0</v>
      </c>
      <c r="HS540" s="25">
        <f t="shared" si="1212"/>
        <v>0</v>
      </c>
      <c r="HT540" s="25">
        <f t="shared" si="1213"/>
        <v>0</v>
      </c>
      <c r="HU540" s="25">
        <f t="shared" si="1214"/>
        <v>0</v>
      </c>
      <c r="HV540" s="25">
        <f t="shared" si="1215"/>
        <v>0</v>
      </c>
      <c r="HW540" s="25">
        <f t="shared" si="1216"/>
        <v>35865.01</v>
      </c>
      <c r="HX540" s="25">
        <f t="shared" si="1217"/>
        <v>48566.04</v>
      </c>
      <c r="HY540" s="25">
        <f t="shared" si="1218"/>
        <v>48566.04</v>
      </c>
      <c r="HZ540" s="25">
        <f t="shared" si="1219"/>
        <v>17697.63</v>
      </c>
      <c r="IA540" s="25">
        <f t="shared" si="1220"/>
        <v>22145.4</v>
      </c>
      <c r="IB540" s="25">
        <f t="shared" si="1221"/>
        <v>22145.4</v>
      </c>
      <c r="IC540" s="25">
        <f t="shared" si="1222"/>
        <v>0</v>
      </c>
      <c r="ID540" s="25">
        <f t="shared" si="852"/>
        <v>0</v>
      </c>
      <c r="IE540" s="25">
        <f t="shared" si="853"/>
        <v>0</v>
      </c>
      <c r="IF540" s="25">
        <f t="shared" si="1223"/>
        <v>0</v>
      </c>
      <c r="IG540" s="25">
        <f t="shared" si="854"/>
        <v>0</v>
      </c>
      <c r="IH540" s="25">
        <f t="shared" si="855"/>
        <v>0</v>
      </c>
      <c r="II540" s="30"/>
      <c r="IJ540" s="30"/>
      <c r="IK540" s="30"/>
      <c r="IL540" s="25">
        <f t="shared" si="1224"/>
        <v>0</v>
      </c>
      <c r="IM540" s="25">
        <f t="shared" si="1225"/>
        <v>0</v>
      </c>
      <c r="IN540" s="25">
        <f t="shared" si="1226"/>
        <v>0</v>
      </c>
      <c r="IO540" s="25">
        <f t="shared" si="1227"/>
        <v>0</v>
      </c>
      <c r="IP540" s="25">
        <f t="shared" si="1228"/>
        <v>0</v>
      </c>
      <c r="IQ540" s="25">
        <f t="shared" si="1229"/>
        <v>0</v>
      </c>
      <c r="IR540" s="25">
        <f t="shared" si="1230"/>
        <v>46315.199999999997</v>
      </c>
      <c r="IS540" s="25">
        <f t="shared" si="1231"/>
        <v>48192.98</v>
      </c>
      <c r="IT540" s="25">
        <f t="shared" si="1232"/>
        <v>48192.98</v>
      </c>
      <c r="IU540" s="25">
        <f t="shared" si="1233"/>
        <v>18473.86</v>
      </c>
      <c r="IV540" s="25">
        <f t="shared" si="1234"/>
        <v>19290.310000000001</v>
      </c>
      <c r="IW540" s="25">
        <f t="shared" si="1235"/>
        <v>19290.310000000001</v>
      </c>
      <c r="IX540" s="25">
        <f t="shared" si="1236"/>
        <v>0</v>
      </c>
      <c r="IY540" s="25">
        <f t="shared" si="856"/>
        <v>0</v>
      </c>
      <c r="IZ540" s="25">
        <f t="shared" si="857"/>
        <v>0</v>
      </c>
      <c r="JA540" s="25">
        <f t="shared" si="1237"/>
        <v>0</v>
      </c>
      <c r="JB540" s="25">
        <f t="shared" si="858"/>
        <v>0</v>
      </c>
      <c r="JC540" s="25">
        <f t="shared" si="859"/>
        <v>0</v>
      </c>
      <c r="JD540" s="30"/>
      <c r="JE540" s="30"/>
      <c r="JF540" s="30"/>
      <c r="JG540" s="25">
        <f t="shared" si="1238"/>
        <v>0</v>
      </c>
      <c r="JH540" s="25">
        <f t="shared" si="1239"/>
        <v>0</v>
      </c>
      <c r="JI540" s="25">
        <f t="shared" si="1240"/>
        <v>0</v>
      </c>
      <c r="JJ540" s="25">
        <f t="shared" si="1241"/>
        <v>0</v>
      </c>
      <c r="JK540" s="25">
        <f t="shared" si="1242"/>
        <v>0</v>
      </c>
      <c r="JL540" s="25">
        <f t="shared" si="1243"/>
        <v>0</v>
      </c>
      <c r="JM540" s="25">
        <f t="shared" si="1244"/>
        <v>46315.25</v>
      </c>
      <c r="JN540" s="25">
        <f t="shared" si="1245"/>
        <v>48193.09</v>
      </c>
      <c r="JO540" s="25">
        <f t="shared" si="1246"/>
        <v>48193.09</v>
      </c>
      <c r="JP540" s="25">
        <f t="shared" si="1247"/>
        <v>27917.54</v>
      </c>
      <c r="JQ540" s="25">
        <f t="shared" si="1248"/>
        <v>29257.69</v>
      </c>
      <c r="JR540" s="25">
        <f t="shared" si="1249"/>
        <v>29257.69</v>
      </c>
      <c r="JS540" s="25">
        <f t="shared" si="1250"/>
        <v>0</v>
      </c>
      <c r="JT540" s="25">
        <f t="shared" si="860"/>
        <v>0</v>
      </c>
      <c r="JU540" s="25">
        <f t="shared" si="861"/>
        <v>0</v>
      </c>
      <c r="JV540" s="25">
        <f t="shared" si="1251"/>
        <v>0</v>
      </c>
      <c r="JW540" s="25">
        <f t="shared" si="862"/>
        <v>0</v>
      </c>
      <c r="JX540" s="25">
        <f t="shared" si="863"/>
        <v>0</v>
      </c>
      <c r="JY540" s="30"/>
      <c r="JZ540" s="30"/>
      <c r="KA540" s="30"/>
      <c r="KB540" s="25">
        <f t="shared" si="1252"/>
        <v>0</v>
      </c>
      <c r="KC540" s="25">
        <f t="shared" si="1253"/>
        <v>0</v>
      </c>
      <c r="KD540" s="25">
        <f t="shared" si="1254"/>
        <v>0</v>
      </c>
      <c r="KE540" s="25">
        <f t="shared" si="1255"/>
        <v>0</v>
      </c>
      <c r="KF540" s="25">
        <f t="shared" si="1256"/>
        <v>0</v>
      </c>
      <c r="KG540" s="25">
        <f t="shared" si="1257"/>
        <v>0</v>
      </c>
      <c r="KH540" s="25">
        <f t="shared" si="1258"/>
        <v>46314.81</v>
      </c>
      <c r="KI540" s="25">
        <f t="shared" si="1259"/>
        <v>48192.800000000003</v>
      </c>
      <c r="KJ540" s="25">
        <f t="shared" si="1260"/>
        <v>48192.800000000003</v>
      </c>
      <c r="KK540" s="25">
        <f t="shared" si="1261"/>
        <v>16498.830000000002</v>
      </c>
      <c r="KL540" s="25">
        <f t="shared" si="1262"/>
        <v>17264.740000000002</v>
      </c>
      <c r="KM540" s="25">
        <f t="shared" si="1263"/>
        <v>17264.740000000002</v>
      </c>
      <c r="KN540" s="25">
        <f t="shared" si="1264"/>
        <v>0</v>
      </c>
      <c r="KO540" s="25">
        <f t="shared" si="864"/>
        <v>0</v>
      </c>
      <c r="KP540" s="25">
        <f t="shared" si="865"/>
        <v>0</v>
      </c>
      <c r="KQ540" s="25">
        <f t="shared" si="1265"/>
        <v>0</v>
      </c>
      <c r="KR540" s="25">
        <f t="shared" si="866"/>
        <v>0</v>
      </c>
      <c r="KS540" s="25">
        <f t="shared" si="867"/>
        <v>0</v>
      </c>
      <c r="KT540" s="30"/>
      <c r="KU540" s="30"/>
      <c r="KV540" s="30"/>
      <c r="KW540" s="25">
        <f t="shared" si="1266"/>
        <v>0</v>
      </c>
      <c r="KX540" s="25">
        <f t="shared" si="1267"/>
        <v>0</v>
      </c>
      <c r="KY540" s="25">
        <f t="shared" si="1268"/>
        <v>0</v>
      </c>
      <c r="KZ540" s="25">
        <f t="shared" si="1269"/>
        <v>0</v>
      </c>
      <c r="LA540" s="25">
        <f t="shared" si="1270"/>
        <v>0</v>
      </c>
      <c r="LB540" s="25">
        <f t="shared" si="1271"/>
        <v>0</v>
      </c>
      <c r="LC540" s="25">
        <f t="shared" si="1272"/>
        <v>46315.01</v>
      </c>
      <c r="LD540" s="25">
        <f t="shared" si="1273"/>
        <v>48192.99</v>
      </c>
      <c r="LE540" s="25">
        <f t="shared" si="1274"/>
        <v>48192.99</v>
      </c>
      <c r="LF540" s="25">
        <f t="shared" si="1275"/>
        <v>15298.96</v>
      </c>
      <c r="LG540" s="25">
        <f t="shared" si="1276"/>
        <v>16023.46</v>
      </c>
      <c r="LH540" s="25">
        <f t="shared" si="1277"/>
        <v>16023.46</v>
      </c>
      <c r="LI540" s="25">
        <f t="shared" si="1278"/>
        <v>0</v>
      </c>
      <c r="LJ540" s="25">
        <f t="shared" si="868"/>
        <v>0</v>
      </c>
      <c r="LK540" s="25">
        <f t="shared" si="869"/>
        <v>0</v>
      </c>
      <c r="LL540" s="25">
        <f t="shared" si="1279"/>
        <v>0</v>
      </c>
      <c r="LM540" s="25">
        <f t="shared" si="870"/>
        <v>0</v>
      </c>
      <c r="LN540" s="25">
        <f t="shared" si="871"/>
        <v>0</v>
      </c>
      <c r="LO540" s="30">
        <v>12</v>
      </c>
      <c r="LP540" s="30">
        <v>12</v>
      </c>
      <c r="LQ540" s="30">
        <v>12</v>
      </c>
      <c r="LR540" s="25">
        <f t="shared" si="1280"/>
        <v>555780</v>
      </c>
      <c r="LS540" s="25">
        <f t="shared" si="1281"/>
        <v>578316</v>
      </c>
      <c r="LT540" s="25">
        <f t="shared" si="1282"/>
        <v>578316</v>
      </c>
      <c r="LU540" s="25">
        <f t="shared" si="1283"/>
        <v>481092.24</v>
      </c>
      <c r="LV540" s="25">
        <f t="shared" si="1284"/>
        <v>487176.24</v>
      </c>
      <c r="LW540" s="25">
        <f t="shared" si="1285"/>
        <v>487176.24</v>
      </c>
      <c r="LX540" s="25">
        <f t="shared" si="1286"/>
        <v>46316.04</v>
      </c>
      <c r="LY540" s="25">
        <f t="shared" si="1287"/>
        <v>48193.01</v>
      </c>
      <c r="LZ540" s="25">
        <f t="shared" si="1288"/>
        <v>48193.01</v>
      </c>
      <c r="MA540" s="25">
        <f t="shared" si="1289"/>
        <v>24159.52</v>
      </c>
      <c r="MB540" s="25">
        <f t="shared" si="1290"/>
        <v>25284.65</v>
      </c>
      <c r="MC540" s="25">
        <f t="shared" si="1291"/>
        <v>25284.65</v>
      </c>
      <c r="MD540" s="25">
        <f t="shared" si="1292"/>
        <v>555792.48</v>
      </c>
      <c r="ME540" s="25">
        <f t="shared" si="872"/>
        <v>578316.12</v>
      </c>
      <c r="MF540" s="25">
        <f t="shared" si="873"/>
        <v>578316.12</v>
      </c>
      <c r="MG540" s="25">
        <f t="shared" si="1293"/>
        <v>289914.23999999999</v>
      </c>
      <c r="MH540" s="25">
        <f t="shared" si="874"/>
        <v>303415.8</v>
      </c>
      <c r="MI540" s="25">
        <f t="shared" si="875"/>
        <v>303415.8</v>
      </c>
      <c r="MJ540" s="30"/>
      <c r="MK540" s="30"/>
      <c r="ML540" s="30"/>
      <c r="MM540" s="25">
        <f t="shared" si="1295"/>
        <v>0</v>
      </c>
      <c r="MN540" s="25">
        <f t="shared" si="1296"/>
        <v>0</v>
      </c>
      <c r="MO540" s="25">
        <f t="shared" si="1297"/>
        <v>0</v>
      </c>
      <c r="MP540" s="25">
        <f t="shared" si="1298"/>
        <v>0</v>
      </c>
      <c r="MQ540" s="25">
        <f t="shared" si="1299"/>
        <v>0</v>
      </c>
      <c r="MR540" s="25">
        <f t="shared" si="1300"/>
        <v>0</v>
      </c>
      <c r="MS540" s="25">
        <f t="shared" si="1301"/>
        <v>46314.91</v>
      </c>
      <c r="MT540" s="25">
        <f t="shared" si="1302"/>
        <v>49346.29</v>
      </c>
      <c r="MU540" s="25">
        <f t="shared" si="1303"/>
        <v>49346.29</v>
      </c>
      <c r="MV540" s="25">
        <f t="shared" si="1304"/>
        <v>25694.81</v>
      </c>
      <c r="MW540" s="25">
        <f t="shared" si="1305"/>
        <v>26903.89</v>
      </c>
      <c r="MX540" s="25">
        <f t="shared" si="1306"/>
        <v>26903.89</v>
      </c>
      <c r="MY540" s="25">
        <f t="shared" si="1307"/>
        <v>0</v>
      </c>
      <c r="MZ540" s="25">
        <f t="shared" si="876"/>
        <v>0</v>
      </c>
      <c r="NA540" s="25">
        <f t="shared" si="877"/>
        <v>0</v>
      </c>
      <c r="NB540" s="25">
        <f t="shared" si="1308"/>
        <v>0</v>
      </c>
      <c r="NC540" s="25">
        <f t="shared" si="878"/>
        <v>0</v>
      </c>
      <c r="ND540" s="25">
        <f t="shared" si="879"/>
        <v>0</v>
      </c>
      <c r="NE540" s="30"/>
      <c r="NF540" s="30"/>
      <c r="NG540" s="30"/>
      <c r="NH540" s="25">
        <f t="shared" si="1310"/>
        <v>0</v>
      </c>
      <c r="NI540" s="25">
        <f t="shared" si="1311"/>
        <v>0</v>
      </c>
      <c r="NJ540" s="25">
        <f t="shared" si="1312"/>
        <v>0</v>
      </c>
      <c r="NK540" s="25">
        <f t="shared" si="1313"/>
        <v>0</v>
      </c>
      <c r="NL540" s="25">
        <f t="shared" si="1314"/>
        <v>0</v>
      </c>
      <c r="NM540" s="25">
        <f t="shared" si="1315"/>
        <v>0</v>
      </c>
      <c r="NN540" s="25">
        <f t="shared" si="1316"/>
        <v>46315.24</v>
      </c>
      <c r="NO540" s="25">
        <f t="shared" si="1317"/>
        <v>48371.12</v>
      </c>
      <c r="NP540" s="25">
        <f t="shared" si="1318"/>
        <v>48371.12</v>
      </c>
      <c r="NQ540" s="25">
        <f t="shared" si="1319"/>
        <v>18776.830000000002</v>
      </c>
      <c r="NR540" s="25">
        <f t="shared" si="1320"/>
        <v>19623.759999999998</v>
      </c>
      <c r="NS540" s="25">
        <f t="shared" si="1321"/>
        <v>19623.759999999998</v>
      </c>
      <c r="NT540" s="25">
        <f t="shared" si="1322"/>
        <v>0</v>
      </c>
      <c r="NU540" s="25">
        <f t="shared" si="880"/>
        <v>0</v>
      </c>
      <c r="NV540" s="25">
        <f t="shared" si="881"/>
        <v>0</v>
      </c>
      <c r="NW540" s="25">
        <f t="shared" si="1323"/>
        <v>0</v>
      </c>
      <c r="NX540" s="25">
        <f t="shared" si="882"/>
        <v>0</v>
      </c>
      <c r="NY540" s="25">
        <f t="shared" si="883"/>
        <v>0</v>
      </c>
      <c r="NZ540" s="30"/>
      <c r="OA540" s="30"/>
      <c r="OB540" s="30"/>
      <c r="OC540" s="25">
        <f t="shared" si="1324"/>
        <v>0</v>
      </c>
      <c r="OD540" s="25">
        <f t="shared" si="1325"/>
        <v>0</v>
      </c>
      <c r="OE540" s="25">
        <f t="shared" si="1326"/>
        <v>0</v>
      </c>
      <c r="OF540" s="25">
        <f t="shared" si="1327"/>
        <v>0</v>
      </c>
      <c r="OG540" s="25">
        <f t="shared" si="1328"/>
        <v>0</v>
      </c>
      <c r="OH540" s="25">
        <f t="shared" si="1329"/>
        <v>0</v>
      </c>
      <c r="OI540" s="25">
        <f t="shared" si="1330"/>
        <v>46315.13</v>
      </c>
      <c r="OJ540" s="25">
        <f t="shared" si="1331"/>
        <v>48192.76</v>
      </c>
      <c r="OK540" s="25">
        <f t="shared" si="1332"/>
        <v>48192.76</v>
      </c>
      <c r="OL540" s="25">
        <f t="shared" si="1333"/>
        <v>24316.71</v>
      </c>
      <c r="OM540" s="25">
        <f t="shared" si="1334"/>
        <v>25450.55</v>
      </c>
      <c r="ON540" s="25">
        <f t="shared" si="1335"/>
        <v>25450.55</v>
      </c>
      <c r="OO540" s="25">
        <f t="shared" si="1336"/>
        <v>0</v>
      </c>
      <c r="OP540" s="25">
        <f t="shared" si="884"/>
        <v>0</v>
      </c>
      <c r="OQ540" s="25">
        <f t="shared" si="885"/>
        <v>0</v>
      </c>
      <c r="OR540" s="25">
        <f t="shared" si="1337"/>
        <v>0</v>
      </c>
      <c r="OS540" s="25">
        <f t="shared" si="886"/>
        <v>0</v>
      </c>
      <c r="OT540" s="25">
        <f t="shared" si="887"/>
        <v>0</v>
      </c>
      <c r="OU540" s="30"/>
      <c r="OV540" s="30"/>
      <c r="OW540" s="30"/>
      <c r="OX540" s="25">
        <f t="shared" si="1338"/>
        <v>0</v>
      </c>
      <c r="OY540" s="25">
        <f t="shared" si="1339"/>
        <v>0</v>
      </c>
      <c r="OZ540" s="25">
        <f t="shared" si="1340"/>
        <v>0</v>
      </c>
      <c r="PA540" s="25">
        <f t="shared" si="1341"/>
        <v>0</v>
      </c>
      <c r="PB540" s="25">
        <f t="shared" si="1342"/>
        <v>0</v>
      </c>
      <c r="PC540" s="25">
        <f t="shared" si="1343"/>
        <v>0</v>
      </c>
      <c r="PD540" s="25">
        <f t="shared" si="1344"/>
        <v>46314.91</v>
      </c>
      <c r="PE540" s="25">
        <f t="shared" si="1345"/>
        <v>48192.959999999999</v>
      </c>
      <c r="PF540" s="25">
        <f t="shared" si="1346"/>
        <v>48192.959999999999</v>
      </c>
      <c r="PG540" s="25">
        <f t="shared" si="1347"/>
        <v>20744.53</v>
      </c>
      <c r="PH540" s="25">
        <f t="shared" si="1348"/>
        <v>21687.56</v>
      </c>
      <c r="PI540" s="25">
        <f t="shared" si="1349"/>
        <v>21687.56</v>
      </c>
      <c r="PJ540" s="25">
        <f t="shared" si="1350"/>
        <v>0</v>
      </c>
      <c r="PK540" s="25">
        <f t="shared" si="888"/>
        <v>0</v>
      </c>
      <c r="PL540" s="25">
        <f t="shared" si="889"/>
        <v>0</v>
      </c>
      <c r="PM540" s="25">
        <f t="shared" si="1351"/>
        <v>0</v>
      </c>
      <c r="PN540" s="25">
        <f t="shared" si="890"/>
        <v>0</v>
      </c>
      <c r="PO540" s="25">
        <f t="shared" si="891"/>
        <v>0</v>
      </c>
      <c r="PP540" s="30"/>
      <c r="PQ540" s="30"/>
      <c r="PR540" s="30"/>
      <c r="PS540" s="25">
        <f t="shared" si="1352"/>
        <v>0</v>
      </c>
      <c r="PT540" s="25">
        <f t="shared" si="1353"/>
        <v>0</v>
      </c>
      <c r="PU540" s="25">
        <f t="shared" si="1354"/>
        <v>0</v>
      </c>
      <c r="PV540" s="25">
        <f t="shared" si="1355"/>
        <v>0</v>
      </c>
      <c r="PW540" s="25">
        <f t="shared" si="1356"/>
        <v>0</v>
      </c>
      <c r="PX540" s="25">
        <f t="shared" si="1357"/>
        <v>0</v>
      </c>
      <c r="PY540" s="25">
        <f t="shared" si="1358"/>
        <v>46315.12</v>
      </c>
      <c r="PZ540" s="25">
        <f t="shared" si="1359"/>
        <v>48193.07</v>
      </c>
      <c r="QA540" s="25">
        <f t="shared" si="1360"/>
        <v>48193.07</v>
      </c>
      <c r="QB540" s="25">
        <f t="shared" si="1361"/>
        <v>23544.68</v>
      </c>
      <c r="QC540" s="25">
        <f t="shared" si="1362"/>
        <v>24645.22</v>
      </c>
      <c r="QD540" s="25">
        <f t="shared" si="1363"/>
        <v>24645.22</v>
      </c>
      <c r="QE540" s="25">
        <f t="shared" si="1364"/>
        <v>0</v>
      </c>
      <c r="QF540" s="25">
        <f t="shared" si="892"/>
        <v>0</v>
      </c>
      <c r="QG540" s="25">
        <f t="shared" si="893"/>
        <v>0</v>
      </c>
      <c r="QH540" s="25">
        <f t="shared" si="1365"/>
        <v>0</v>
      </c>
      <c r="QI540" s="25">
        <f t="shared" si="894"/>
        <v>0</v>
      </c>
      <c r="QJ540" s="25">
        <f t="shared" si="895"/>
        <v>0</v>
      </c>
      <c r="QK540" s="30"/>
      <c r="QL540" s="30"/>
      <c r="QM540" s="30"/>
      <c r="QN540" s="25">
        <f t="shared" si="1367"/>
        <v>0</v>
      </c>
      <c r="QO540" s="25">
        <f t="shared" si="1368"/>
        <v>0</v>
      </c>
      <c r="QP540" s="25">
        <f t="shared" si="1369"/>
        <v>0</v>
      </c>
      <c r="QQ540" s="25">
        <f t="shared" si="1370"/>
        <v>0</v>
      </c>
      <c r="QR540" s="25">
        <f t="shared" si="1371"/>
        <v>0</v>
      </c>
      <c r="QS540" s="25">
        <f t="shared" si="1372"/>
        <v>0</v>
      </c>
      <c r="QT540" s="25">
        <f t="shared" si="1373"/>
        <v>46315.360000000001</v>
      </c>
      <c r="QU540" s="25">
        <f t="shared" si="1374"/>
        <v>48366.26</v>
      </c>
      <c r="QV540" s="25">
        <f t="shared" si="1375"/>
        <v>48366.26</v>
      </c>
      <c r="QW540" s="25">
        <f t="shared" si="1376"/>
        <v>21007.77</v>
      </c>
      <c r="QX540" s="25">
        <f t="shared" si="1377"/>
        <v>21945.93</v>
      </c>
      <c r="QY540" s="25">
        <f t="shared" si="1378"/>
        <v>21945.93</v>
      </c>
      <c r="QZ540" s="25">
        <f t="shared" si="1379"/>
        <v>0</v>
      </c>
      <c r="RA540" s="25">
        <f t="shared" si="896"/>
        <v>0</v>
      </c>
      <c r="RB540" s="25">
        <f t="shared" si="897"/>
        <v>0</v>
      </c>
      <c r="RC540" s="25">
        <f t="shared" si="1380"/>
        <v>0</v>
      </c>
      <c r="RD540" s="25">
        <f t="shared" si="898"/>
        <v>0</v>
      </c>
      <c r="RE540" s="25">
        <f t="shared" si="899"/>
        <v>0</v>
      </c>
      <c r="RF540" s="30"/>
      <c r="RG540" s="30"/>
      <c r="RH540" s="30"/>
      <c r="RI540" s="25">
        <f t="shared" si="1382"/>
        <v>0</v>
      </c>
      <c r="RJ540" s="25">
        <f t="shared" si="1383"/>
        <v>0</v>
      </c>
      <c r="RK540" s="25">
        <f t="shared" si="1384"/>
        <v>0</v>
      </c>
      <c r="RL540" s="25">
        <f t="shared" si="1385"/>
        <v>0</v>
      </c>
      <c r="RM540" s="25">
        <f t="shared" si="1386"/>
        <v>0</v>
      </c>
      <c r="RN540" s="25">
        <f t="shared" si="1387"/>
        <v>0</v>
      </c>
      <c r="RO540" s="25">
        <f t="shared" si="1388"/>
        <v>46315.09</v>
      </c>
      <c r="RP540" s="25">
        <f t="shared" si="1389"/>
        <v>48988.13</v>
      </c>
      <c r="RQ540" s="25">
        <f t="shared" si="1390"/>
        <v>48988.13</v>
      </c>
      <c r="RR540" s="25">
        <f t="shared" si="1391"/>
        <v>15321.79</v>
      </c>
      <c r="RS540" s="25">
        <f t="shared" si="1392"/>
        <v>15989.11</v>
      </c>
      <c r="RT540" s="25">
        <f t="shared" si="1393"/>
        <v>15989.11</v>
      </c>
      <c r="RU540" s="25">
        <f t="shared" si="1394"/>
        <v>0</v>
      </c>
      <c r="RV540" s="25">
        <f t="shared" si="900"/>
        <v>0</v>
      </c>
      <c r="RW540" s="25">
        <f t="shared" si="901"/>
        <v>0</v>
      </c>
      <c r="RX540" s="25">
        <f t="shared" si="1395"/>
        <v>0</v>
      </c>
      <c r="RY540" s="25">
        <f t="shared" si="902"/>
        <v>0</v>
      </c>
      <c r="RZ540" s="25">
        <f t="shared" si="903"/>
        <v>0</v>
      </c>
      <c r="SA540" s="30"/>
      <c r="SB540" s="30"/>
      <c r="SC540" s="30"/>
      <c r="SD540" s="25">
        <f t="shared" si="1397"/>
        <v>0</v>
      </c>
      <c r="SE540" s="25">
        <f t="shared" si="1398"/>
        <v>0</v>
      </c>
      <c r="SF540" s="25">
        <f t="shared" si="1399"/>
        <v>0</v>
      </c>
      <c r="SG540" s="25">
        <f t="shared" si="1400"/>
        <v>0</v>
      </c>
      <c r="SH540" s="25">
        <f t="shared" si="1401"/>
        <v>0</v>
      </c>
      <c r="SI540" s="25">
        <f t="shared" si="1402"/>
        <v>0</v>
      </c>
      <c r="SJ540" s="25">
        <f t="shared" si="1403"/>
        <v>46314.98</v>
      </c>
      <c r="SK540" s="25">
        <f t="shared" si="1404"/>
        <v>48336.5</v>
      </c>
      <c r="SL540" s="25">
        <f t="shared" si="1405"/>
        <v>48336.5</v>
      </c>
      <c r="SM540" s="25">
        <f t="shared" si="1406"/>
        <v>20735.63</v>
      </c>
      <c r="SN540" s="25">
        <f t="shared" si="1407"/>
        <v>21643.91</v>
      </c>
      <c r="SO540" s="25">
        <f t="shared" si="1408"/>
        <v>21643.91</v>
      </c>
      <c r="SP540" s="25">
        <f t="shared" si="1409"/>
        <v>0</v>
      </c>
      <c r="SQ540" s="25">
        <f t="shared" si="904"/>
        <v>0</v>
      </c>
      <c r="SR540" s="25">
        <f t="shared" si="905"/>
        <v>0</v>
      </c>
      <c r="SS540" s="25">
        <f t="shared" si="1410"/>
        <v>0</v>
      </c>
      <c r="ST540" s="25">
        <f t="shared" si="906"/>
        <v>0</v>
      </c>
      <c r="SU540" s="25">
        <f t="shared" si="907"/>
        <v>0</v>
      </c>
      <c r="SV540" s="30"/>
      <c r="SW540" s="30"/>
      <c r="SX540" s="30"/>
      <c r="SY540" s="25">
        <f t="shared" si="1412"/>
        <v>0</v>
      </c>
      <c r="SZ540" s="25">
        <f t="shared" si="1413"/>
        <v>0</v>
      </c>
      <c r="TA540" s="25">
        <f t="shared" si="1414"/>
        <v>0</v>
      </c>
      <c r="TB540" s="25">
        <f t="shared" si="1415"/>
        <v>0</v>
      </c>
      <c r="TC540" s="25">
        <f t="shared" si="1416"/>
        <v>0</v>
      </c>
      <c r="TD540" s="25">
        <f t="shared" si="1417"/>
        <v>0</v>
      </c>
      <c r="TE540" s="25">
        <f t="shared" si="1418"/>
        <v>46315.14</v>
      </c>
      <c r="TF540" s="25">
        <f t="shared" si="1419"/>
        <v>48589.42</v>
      </c>
      <c r="TG540" s="25">
        <f t="shared" si="1420"/>
        <v>48589.42</v>
      </c>
      <c r="TH540" s="25">
        <f t="shared" si="1421"/>
        <v>19252.82</v>
      </c>
      <c r="TI540" s="25">
        <f t="shared" si="1422"/>
        <v>20149.650000000001</v>
      </c>
      <c r="TJ540" s="25">
        <f t="shared" si="1423"/>
        <v>20149.650000000001</v>
      </c>
      <c r="TK540" s="25">
        <f t="shared" si="1424"/>
        <v>0</v>
      </c>
      <c r="TL540" s="25">
        <f t="shared" si="908"/>
        <v>0</v>
      </c>
      <c r="TM540" s="25">
        <f t="shared" si="909"/>
        <v>0</v>
      </c>
      <c r="TN540" s="25">
        <f t="shared" si="1425"/>
        <v>0</v>
      </c>
      <c r="TO540" s="25">
        <f t="shared" si="910"/>
        <v>0</v>
      </c>
      <c r="TP540" s="25">
        <f t="shared" si="911"/>
        <v>0</v>
      </c>
      <c r="TQ540" s="30"/>
      <c r="TR540" s="30"/>
      <c r="TS540" s="30"/>
      <c r="TT540" s="25">
        <f t="shared" si="1427"/>
        <v>0</v>
      </c>
      <c r="TU540" s="25">
        <f t="shared" si="1428"/>
        <v>0</v>
      </c>
      <c r="TV540" s="25">
        <f t="shared" si="1429"/>
        <v>0</v>
      </c>
      <c r="TW540" s="25">
        <f t="shared" si="1430"/>
        <v>0</v>
      </c>
      <c r="TX540" s="25">
        <f t="shared" si="1431"/>
        <v>0</v>
      </c>
      <c r="TY540" s="25">
        <f t="shared" si="1432"/>
        <v>0</v>
      </c>
      <c r="TZ540" s="25">
        <f t="shared" si="1433"/>
        <v>35214.61</v>
      </c>
      <c r="UA540" s="25">
        <f t="shared" si="1434"/>
        <v>49101.38</v>
      </c>
      <c r="UB540" s="25">
        <f t="shared" si="1435"/>
        <v>49101.38</v>
      </c>
      <c r="UC540" s="25">
        <f t="shared" si="1436"/>
        <v>16611.29</v>
      </c>
      <c r="UD540" s="25">
        <f t="shared" si="1437"/>
        <v>23103.599999999999</v>
      </c>
      <c r="UE540" s="25">
        <f t="shared" si="1438"/>
        <v>23103.599999999999</v>
      </c>
      <c r="UF540" s="25">
        <f t="shared" si="1439"/>
        <v>0</v>
      </c>
      <c r="UG540" s="25">
        <f t="shared" si="913"/>
        <v>0</v>
      </c>
      <c r="UH540" s="25">
        <f t="shared" si="914"/>
        <v>0</v>
      </c>
      <c r="UI540" s="25">
        <f t="shared" si="1440"/>
        <v>0</v>
      </c>
      <c r="UJ540" s="25">
        <f t="shared" si="915"/>
        <v>0</v>
      </c>
      <c r="UK540" s="25">
        <f t="shared" si="916"/>
        <v>0</v>
      </c>
      <c r="UL540" s="30"/>
      <c r="UM540" s="30"/>
      <c r="UN540" s="30"/>
      <c r="UO540" s="25">
        <f t="shared" si="1442"/>
        <v>0</v>
      </c>
      <c r="UP540" s="25">
        <f t="shared" si="1443"/>
        <v>0</v>
      </c>
      <c r="UQ540" s="25">
        <f t="shared" si="1444"/>
        <v>0</v>
      </c>
      <c r="UR540" s="25">
        <f t="shared" si="1445"/>
        <v>0</v>
      </c>
      <c r="US540" s="25">
        <f t="shared" si="1446"/>
        <v>0</v>
      </c>
      <c r="UT540" s="25">
        <f t="shared" si="1447"/>
        <v>0</v>
      </c>
      <c r="UU540" s="25">
        <f t="shared" si="1448"/>
        <v>46315.18</v>
      </c>
      <c r="UV540" s="25">
        <f t="shared" si="1449"/>
        <v>48561.48</v>
      </c>
      <c r="UW540" s="25">
        <f t="shared" si="1450"/>
        <v>48561.48</v>
      </c>
      <c r="UX540" s="25">
        <f t="shared" si="1451"/>
        <v>20280.82</v>
      </c>
      <c r="UY540" s="25">
        <f t="shared" si="1452"/>
        <v>21133.62</v>
      </c>
      <c r="UZ540" s="25">
        <f t="shared" si="1453"/>
        <v>21133.62</v>
      </c>
      <c r="VA540" s="25">
        <f t="shared" si="1454"/>
        <v>0</v>
      </c>
      <c r="VB540" s="25">
        <f t="shared" si="917"/>
        <v>0</v>
      </c>
      <c r="VC540" s="25">
        <f t="shared" si="918"/>
        <v>0</v>
      </c>
      <c r="VD540" s="25">
        <f t="shared" si="1455"/>
        <v>0</v>
      </c>
      <c r="VE540" s="25">
        <f t="shared" si="919"/>
        <v>0</v>
      </c>
      <c r="VF540" s="25">
        <f t="shared" si="920"/>
        <v>0</v>
      </c>
      <c r="VG540" s="30"/>
      <c r="VH540" s="30"/>
      <c r="VI540" s="30"/>
      <c r="VJ540" s="25">
        <f t="shared" si="1457"/>
        <v>0</v>
      </c>
      <c r="VK540" s="25">
        <f t="shared" si="1458"/>
        <v>0</v>
      </c>
      <c r="VL540" s="25">
        <f t="shared" si="1459"/>
        <v>0</v>
      </c>
      <c r="VM540" s="25">
        <f t="shared" si="1460"/>
        <v>0</v>
      </c>
      <c r="VN540" s="25">
        <f t="shared" si="1461"/>
        <v>0</v>
      </c>
      <c r="VO540" s="25">
        <f t="shared" si="1462"/>
        <v>0</v>
      </c>
      <c r="VP540" s="25">
        <f t="shared" si="1463"/>
        <v>0</v>
      </c>
      <c r="VQ540" s="25">
        <f t="shared" si="1464"/>
        <v>0</v>
      </c>
      <c r="VR540" s="25">
        <f t="shared" si="1465"/>
        <v>0</v>
      </c>
      <c r="VS540" s="25">
        <f t="shared" si="1466"/>
        <v>0</v>
      </c>
      <c r="VT540" s="25">
        <f t="shared" si="1467"/>
        <v>0</v>
      </c>
      <c r="VU540" s="25">
        <f t="shared" si="1468"/>
        <v>0</v>
      </c>
      <c r="VV540" s="25">
        <f t="shared" si="1469"/>
        <v>0</v>
      </c>
      <c r="VW540" s="25">
        <f t="shared" si="922"/>
        <v>0</v>
      </c>
      <c r="VX540" s="25">
        <f t="shared" si="923"/>
        <v>0</v>
      </c>
      <c r="VY540" s="25">
        <f t="shared" si="1470"/>
        <v>0</v>
      </c>
      <c r="VZ540" s="25">
        <f t="shared" si="924"/>
        <v>0</v>
      </c>
      <c r="WA540" s="25">
        <f t="shared" si="925"/>
        <v>0</v>
      </c>
      <c r="WB540" s="30"/>
      <c r="WC540" s="30"/>
      <c r="WD540" s="30"/>
      <c r="WE540" s="25">
        <f t="shared" si="1471"/>
        <v>0</v>
      </c>
      <c r="WF540" s="25">
        <f t="shared" si="1472"/>
        <v>0</v>
      </c>
      <c r="WG540" s="25">
        <f t="shared" si="1473"/>
        <v>0</v>
      </c>
      <c r="WH540" s="25">
        <f t="shared" si="1474"/>
        <v>0</v>
      </c>
      <c r="WI540" s="25">
        <f t="shared" si="1475"/>
        <v>0</v>
      </c>
      <c r="WJ540" s="25">
        <f t="shared" si="1476"/>
        <v>0</v>
      </c>
      <c r="WK540" s="25">
        <f t="shared" si="1477"/>
        <v>46315.06</v>
      </c>
      <c r="WL540" s="25">
        <f t="shared" si="1478"/>
        <v>48193.21</v>
      </c>
      <c r="WM540" s="25">
        <f t="shared" si="1479"/>
        <v>48193.21</v>
      </c>
      <c r="WN540" s="25">
        <f t="shared" si="1480"/>
        <v>15160.48</v>
      </c>
      <c r="WO540" s="25">
        <f t="shared" si="1481"/>
        <v>15880.74</v>
      </c>
      <c r="WP540" s="25">
        <f t="shared" si="1482"/>
        <v>15880.74</v>
      </c>
      <c r="WQ540" s="25">
        <f t="shared" si="1483"/>
        <v>0</v>
      </c>
      <c r="WR540" s="25">
        <f t="shared" si="926"/>
        <v>0</v>
      </c>
      <c r="WS540" s="25">
        <f t="shared" si="927"/>
        <v>0</v>
      </c>
      <c r="WT540" s="25">
        <f t="shared" si="1484"/>
        <v>0</v>
      </c>
      <c r="WU540" s="25">
        <f t="shared" si="928"/>
        <v>0</v>
      </c>
      <c r="WV540" s="25">
        <f t="shared" si="929"/>
        <v>0</v>
      </c>
      <c r="WW540" s="30"/>
      <c r="WX540" s="30"/>
      <c r="WY540" s="30"/>
      <c r="WZ540" s="25">
        <f t="shared" si="1486"/>
        <v>0</v>
      </c>
      <c r="XA540" s="25">
        <f t="shared" si="1487"/>
        <v>0</v>
      </c>
      <c r="XB540" s="25">
        <f t="shared" si="1488"/>
        <v>0</v>
      </c>
      <c r="XC540" s="25">
        <f t="shared" si="1489"/>
        <v>0</v>
      </c>
      <c r="XD540" s="25">
        <f t="shared" si="1490"/>
        <v>0</v>
      </c>
      <c r="XE540" s="25">
        <f t="shared" si="1491"/>
        <v>0</v>
      </c>
      <c r="XF540" s="25">
        <f t="shared" si="1492"/>
        <v>46314.76</v>
      </c>
      <c r="XG540" s="25">
        <f t="shared" si="1493"/>
        <v>48313</v>
      </c>
      <c r="XH540" s="25">
        <f t="shared" si="1494"/>
        <v>48313</v>
      </c>
      <c r="XI540" s="25">
        <f t="shared" si="1495"/>
        <v>16082.41</v>
      </c>
      <c r="XJ540" s="25">
        <f t="shared" si="1496"/>
        <v>16787.53</v>
      </c>
      <c r="XK540" s="25">
        <f t="shared" si="1497"/>
        <v>16787.53</v>
      </c>
      <c r="XL540" s="25">
        <f t="shared" si="1498"/>
        <v>0</v>
      </c>
      <c r="XM540" s="25">
        <f t="shared" si="930"/>
        <v>0</v>
      </c>
      <c r="XN540" s="25">
        <f t="shared" si="931"/>
        <v>0</v>
      </c>
      <c r="XO540" s="25">
        <f t="shared" si="1499"/>
        <v>0</v>
      </c>
      <c r="XP540" s="25">
        <f t="shared" si="932"/>
        <v>0</v>
      </c>
      <c r="XQ540" s="25">
        <f t="shared" si="933"/>
        <v>0</v>
      </c>
      <c r="XR540" s="30"/>
      <c r="XS540" s="30"/>
      <c r="XT540" s="30"/>
      <c r="XU540" s="25">
        <f t="shared" si="1501"/>
        <v>0</v>
      </c>
      <c r="XV540" s="25">
        <f t="shared" si="1502"/>
        <v>0</v>
      </c>
      <c r="XW540" s="25">
        <f t="shared" si="1503"/>
        <v>0</v>
      </c>
      <c r="XX540" s="25">
        <f t="shared" si="1504"/>
        <v>0</v>
      </c>
      <c r="XY540" s="25">
        <f t="shared" si="1505"/>
        <v>0</v>
      </c>
      <c r="XZ540" s="25">
        <f t="shared" si="1506"/>
        <v>0</v>
      </c>
      <c r="YA540" s="25">
        <f t="shared" si="1507"/>
        <v>46314.84</v>
      </c>
      <c r="YB540" s="25">
        <f t="shared" si="1508"/>
        <v>49840.52</v>
      </c>
      <c r="YC540" s="25">
        <f t="shared" si="1509"/>
        <v>49840.52</v>
      </c>
      <c r="YD540" s="25">
        <f t="shared" si="1510"/>
        <v>15903.17</v>
      </c>
      <c r="YE540" s="25">
        <f t="shared" si="1511"/>
        <v>16607.89</v>
      </c>
      <c r="YF540" s="25">
        <f t="shared" si="1512"/>
        <v>16607.89</v>
      </c>
      <c r="YG540" s="25">
        <f t="shared" si="1513"/>
        <v>0</v>
      </c>
      <c r="YH540" s="25">
        <f t="shared" si="934"/>
        <v>0</v>
      </c>
      <c r="YI540" s="25">
        <f t="shared" si="935"/>
        <v>0</v>
      </c>
      <c r="YJ540" s="25">
        <f t="shared" si="1514"/>
        <v>0</v>
      </c>
      <c r="YK540" s="25">
        <f t="shared" si="936"/>
        <v>0</v>
      </c>
      <c r="YL540" s="25">
        <f t="shared" si="937"/>
        <v>0</v>
      </c>
      <c r="YM540" s="30"/>
      <c r="YN540" s="30"/>
      <c r="YO540" s="30"/>
      <c r="YP540" s="25">
        <f t="shared" si="1516"/>
        <v>0</v>
      </c>
      <c r="YQ540" s="25">
        <f t="shared" si="1517"/>
        <v>0</v>
      </c>
      <c r="YR540" s="25">
        <f t="shared" si="1518"/>
        <v>0</v>
      </c>
      <c r="YS540" s="25">
        <f t="shared" si="1519"/>
        <v>0</v>
      </c>
      <c r="YT540" s="25">
        <f t="shared" si="1520"/>
        <v>0</v>
      </c>
      <c r="YU540" s="25">
        <f t="shared" si="1521"/>
        <v>0</v>
      </c>
      <c r="YV540" s="25">
        <f t="shared" si="1522"/>
        <v>46314.81</v>
      </c>
      <c r="YW540" s="25">
        <f t="shared" si="1523"/>
        <v>49901.41</v>
      </c>
      <c r="YX540" s="25">
        <f t="shared" si="1524"/>
        <v>49901.41</v>
      </c>
      <c r="YY540" s="25">
        <f t="shared" si="1525"/>
        <v>17609.05</v>
      </c>
      <c r="YZ540" s="25">
        <f t="shared" si="1526"/>
        <v>18409.669999999998</v>
      </c>
      <c r="ZA540" s="25">
        <f t="shared" si="1527"/>
        <v>18409.669999999998</v>
      </c>
      <c r="ZB540" s="25">
        <f t="shared" si="1528"/>
        <v>0</v>
      </c>
      <c r="ZC540" s="25">
        <f t="shared" si="938"/>
        <v>0</v>
      </c>
      <c r="ZD540" s="25">
        <f t="shared" si="939"/>
        <v>0</v>
      </c>
      <c r="ZE540" s="25">
        <f t="shared" si="1529"/>
        <v>0</v>
      </c>
      <c r="ZF540" s="25">
        <f t="shared" si="940"/>
        <v>0</v>
      </c>
      <c r="ZG540" s="25">
        <f t="shared" si="941"/>
        <v>0</v>
      </c>
      <c r="ZH540" s="30"/>
      <c r="ZI540" s="30"/>
      <c r="ZJ540" s="30"/>
      <c r="ZK540" s="25">
        <f t="shared" si="1531"/>
        <v>0</v>
      </c>
      <c r="ZL540" s="25">
        <f t="shared" si="1532"/>
        <v>0</v>
      </c>
      <c r="ZM540" s="25">
        <f t="shared" si="1533"/>
        <v>0</v>
      </c>
      <c r="ZN540" s="25">
        <f t="shared" si="1534"/>
        <v>0</v>
      </c>
      <c r="ZO540" s="25">
        <f t="shared" si="1535"/>
        <v>0</v>
      </c>
      <c r="ZP540" s="25">
        <f t="shared" si="1536"/>
        <v>0</v>
      </c>
      <c r="ZQ540" s="25">
        <f t="shared" si="1537"/>
        <v>46314.78</v>
      </c>
      <c r="ZR540" s="25">
        <f t="shared" si="1538"/>
        <v>49462.8</v>
      </c>
      <c r="ZS540" s="25">
        <f t="shared" si="1539"/>
        <v>49462.8</v>
      </c>
      <c r="ZT540" s="25">
        <f t="shared" si="1540"/>
        <v>20723.150000000001</v>
      </c>
      <c r="ZU540" s="25">
        <f t="shared" si="1541"/>
        <v>21655.15</v>
      </c>
      <c r="ZV540" s="25">
        <f t="shared" si="1542"/>
        <v>21655.15</v>
      </c>
      <c r="ZW540" s="25">
        <f t="shared" si="1543"/>
        <v>0</v>
      </c>
      <c r="ZX540" s="25">
        <f t="shared" si="942"/>
        <v>0</v>
      </c>
      <c r="ZY540" s="25">
        <f t="shared" si="943"/>
        <v>0</v>
      </c>
      <c r="ZZ540" s="25">
        <f t="shared" si="1544"/>
        <v>0</v>
      </c>
      <c r="AAA540" s="25">
        <f t="shared" si="944"/>
        <v>0</v>
      </c>
      <c r="AAB540" s="25">
        <f t="shared" si="945"/>
        <v>0</v>
      </c>
      <c r="AAC540" s="30"/>
      <c r="AAD540" s="30"/>
      <c r="AAE540" s="30"/>
      <c r="AAF540" s="25">
        <f t="shared" si="1545"/>
        <v>0</v>
      </c>
      <c r="AAG540" s="25">
        <f t="shared" si="1546"/>
        <v>0</v>
      </c>
      <c r="AAH540" s="25">
        <f t="shared" si="1547"/>
        <v>0</v>
      </c>
      <c r="AAI540" s="25">
        <f t="shared" si="1548"/>
        <v>0</v>
      </c>
      <c r="AAJ540" s="25">
        <f t="shared" si="1549"/>
        <v>0</v>
      </c>
      <c r="AAK540" s="25">
        <f t="shared" si="1550"/>
        <v>0</v>
      </c>
      <c r="AAL540" s="25">
        <f t="shared" si="1551"/>
        <v>46315.18</v>
      </c>
      <c r="AAM540" s="25">
        <f t="shared" si="1552"/>
        <v>48192.87</v>
      </c>
      <c r="AAN540" s="25">
        <f t="shared" si="1553"/>
        <v>48192.87</v>
      </c>
      <c r="AAO540" s="25">
        <f t="shared" si="1554"/>
        <v>19640.77</v>
      </c>
      <c r="AAP540" s="25">
        <f t="shared" si="1555"/>
        <v>20537.240000000002</v>
      </c>
      <c r="AAQ540" s="25">
        <f t="shared" si="1556"/>
        <v>20537.240000000002</v>
      </c>
      <c r="AAR540" s="25">
        <f t="shared" si="1557"/>
        <v>0</v>
      </c>
      <c r="AAS540" s="25">
        <f t="shared" si="946"/>
        <v>0</v>
      </c>
      <c r="AAT540" s="25">
        <f t="shared" si="947"/>
        <v>0</v>
      </c>
      <c r="AAU540" s="25">
        <f t="shared" si="1558"/>
        <v>0</v>
      </c>
      <c r="AAV540" s="25">
        <f t="shared" si="948"/>
        <v>0</v>
      </c>
      <c r="AAW540" s="25">
        <f t="shared" si="949"/>
        <v>0</v>
      </c>
      <c r="AAX540" s="30"/>
      <c r="AAY540" s="30"/>
      <c r="AAZ540" s="30"/>
      <c r="ABA540" s="25">
        <f t="shared" si="1560"/>
        <v>0</v>
      </c>
      <c r="ABB540" s="25">
        <f t="shared" si="1561"/>
        <v>0</v>
      </c>
      <c r="ABC540" s="25">
        <f t="shared" si="1562"/>
        <v>0</v>
      </c>
      <c r="ABD540" s="25">
        <f t="shared" si="1563"/>
        <v>0</v>
      </c>
      <c r="ABE540" s="25">
        <f t="shared" si="1564"/>
        <v>0</v>
      </c>
      <c r="ABF540" s="25">
        <f t="shared" si="1565"/>
        <v>0</v>
      </c>
      <c r="ABG540" s="25">
        <f t="shared" si="1566"/>
        <v>46315.33</v>
      </c>
      <c r="ABH540" s="25">
        <f t="shared" si="1567"/>
        <v>48305.05</v>
      </c>
      <c r="ABI540" s="25">
        <f t="shared" si="1568"/>
        <v>48305.05</v>
      </c>
      <c r="ABJ540" s="25">
        <f t="shared" si="1569"/>
        <v>13619.77</v>
      </c>
      <c r="ABK540" s="25">
        <f t="shared" si="1570"/>
        <v>14185.31</v>
      </c>
      <c r="ABL540" s="25">
        <f t="shared" si="1571"/>
        <v>14185.31</v>
      </c>
      <c r="ABM540" s="25">
        <f t="shared" si="1572"/>
        <v>0</v>
      </c>
      <c r="ABN540" s="25">
        <f t="shared" si="950"/>
        <v>0</v>
      </c>
      <c r="ABO540" s="25">
        <f t="shared" si="951"/>
        <v>0</v>
      </c>
      <c r="ABP540" s="25">
        <f t="shared" si="1573"/>
        <v>0</v>
      </c>
      <c r="ABQ540" s="25">
        <f t="shared" si="952"/>
        <v>0</v>
      </c>
      <c r="ABR540" s="25">
        <f t="shared" si="953"/>
        <v>0</v>
      </c>
      <c r="ABS540" s="30"/>
      <c r="ABT540" s="30"/>
      <c r="ABU540" s="30"/>
      <c r="ABV540" s="25">
        <f t="shared" si="1574"/>
        <v>0</v>
      </c>
      <c r="ABW540" s="25">
        <f t="shared" si="1575"/>
        <v>0</v>
      </c>
      <c r="ABX540" s="25">
        <f t="shared" si="1576"/>
        <v>0</v>
      </c>
      <c r="ABY540" s="25">
        <f t="shared" si="1577"/>
        <v>0</v>
      </c>
      <c r="ABZ540" s="25">
        <f t="shared" si="1578"/>
        <v>0</v>
      </c>
      <c r="ACA540" s="25">
        <f t="shared" si="1579"/>
        <v>0</v>
      </c>
      <c r="ACB540" s="25">
        <f t="shared" si="1580"/>
        <v>46315.95</v>
      </c>
      <c r="ACC540" s="25">
        <f t="shared" si="1581"/>
        <v>50015.86</v>
      </c>
      <c r="ACD540" s="25">
        <f t="shared" si="1582"/>
        <v>50015.86</v>
      </c>
      <c r="ACE540" s="25">
        <f t="shared" si="1583"/>
        <v>14828.62</v>
      </c>
      <c r="ACF540" s="25">
        <f t="shared" si="1584"/>
        <v>15487.06</v>
      </c>
      <c r="ACG540" s="25">
        <f t="shared" si="1585"/>
        <v>15487.06</v>
      </c>
      <c r="ACH540" s="25">
        <f t="shared" si="1586"/>
        <v>0</v>
      </c>
      <c r="ACI540" s="25">
        <f t="shared" si="954"/>
        <v>0</v>
      </c>
      <c r="ACJ540" s="25">
        <f t="shared" si="955"/>
        <v>0</v>
      </c>
      <c r="ACK540" s="25">
        <f t="shared" si="1587"/>
        <v>0</v>
      </c>
      <c r="ACL540" s="25">
        <f t="shared" si="956"/>
        <v>0</v>
      </c>
      <c r="ACM540" s="25">
        <f t="shared" si="957"/>
        <v>0</v>
      </c>
      <c r="ACN540" s="30"/>
      <c r="ACO540" s="30"/>
      <c r="ACP540" s="30"/>
      <c r="ACQ540" s="25">
        <f t="shared" si="1588"/>
        <v>0</v>
      </c>
      <c r="ACR540" s="25">
        <f t="shared" si="1589"/>
        <v>0</v>
      </c>
      <c r="ACS540" s="25">
        <f t="shared" si="1590"/>
        <v>0</v>
      </c>
      <c r="ACT540" s="25">
        <f t="shared" si="1591"/>
        <v>0</v>
      </c>
      <c r="ACU540" s="25">
        <f t="shared" si="1592"/>
        <v>0</v>
      </c>
      <c r="ACV540" s="25">
        <f t="shared" si="1593"/>
        <v>0</v>
      </c>
      <c r="ACW540" s="25">
        <f t="shared" si="1594"/>
        <v>46314.96</v>
      </c>
      <c r="ACX540" s="25">
        <f t="shared" si="1595"/>
        <v>48192.69</v>
      </c>
      <c r="ACY540" s="25">
        <f t="shared" si="1596"/>
        <v>48192.69</v>
      </c>
      <c r="ACZ540" s="25">
        <f t="shared" si="1597"/>
        <v>19833.93</v>
      </c>
      <c r="ADA540" s="25">
        <f t="shared" si="1598"/>
        <v>20738.400000000001</v>
      </c>
      <c r="ADB540" s="25">
        <f t="shared" si="1599"/>
        <v>20738.400000000001</v>
      </c>
      <c r="ADC540" s="25">
        <f t="shared" si="1600"/>
        <v>0</v>
      </c>
      <c r="ADD540" s="25">
        <f t="shared" si="958"/>
        <v>0</v>
      </c>
      <c r="ADE540" s="25">
        <f t="shared" si="959"/>
        <v>0</v>
      </c>
      <c r="ADF540" s="25">
        <f t="shared" si="1601"/>
        <v>0</v>
      </c>
      <c r="ADG540" s="25">
        <f t="shared" si="960"/>
        <v>0</v>
      </c>
      <c r="ADH540" s="25">
        <f t="shared" si="961"/>
        <v>0</v>
      </c>
      <c r="ADI540" s="30"/>
      <c r="ADJ540" s="30"/>
      <c r="ADK540" s="30"/>
      <c r="ADL540" s="25">
        <f t="shared" si="1603"/>
        <v>0</v>
      </c>
      <c r="ADM540" s="25">
        <f t="shared" si="1604"/>
        <v>0</v>
      </c>
      <c r="ADN540" s="25">
        <f t="shared" si="1605"/>
        <v>0</v>
      </c>
      <c r="ADO540" s="25">
        <f t="shared" si="1606"/>
        <v>0</v>
      </c>
      <c r="ADP540" s="25">
        <f t="shared" si="1607"/>
        <v>0</v>
      </c>
      <c r="ADQ540" s="25">
        <f t="shared" si="1608"/>
        <v>0</v>
      </c>
      <c r="ADR540" s="25">
        <f t="shared" si="1609"/>
        <v>46314.87</v>
      </c>
      <c r="ADS540" s="25">
        <f t="shared" si="1610"/>
        <v>48471</v>
      </c>
      <c r="ADT540" s="25">
        <f t="shared" si="1611"/>
        <v>48471</v>
      </c>
      <c r="ADU540" s="25">
        <f t="shared" si="1612"/>
        <v>11993.15</v>
      </c>
      <c r="ADV540" s="25">
        <f t="shared" si="1613"/>
        <v>12586.15</v>
      </c>
      <c r="ADW540" s="25">
        <f t="shared" si="1614"/>
        <v>12586.15</v>
      </c>
      <c r="ADX540" s="25">
        <f t="shared" si="1615"/>
        <v>0</v>
      </c>
      <c r="ADY540" s="25">
        <f t="shared" si="962"/>
        <v>0</v>
      </c>
      <c r="ADZ540" s="25">
        <f t="shared" si="963"/>
        <v>0</v>
      </c>
      <c r="AEA540" s="25">
        <f t="shared" si="1616"/>
        <v>0</v>
      </c>
      <c r="AEB540" s="25">
        <f t="shared" si="964"/>
        <v>0</v>
      </c>
      <c r="AEC540" s="25">
        <f t="shared" si="965"/>
        <v>0</v>
      </c>
      <c r="AED540" s="30"/>
      <c r="AEE540" s="30"/>
      <c r="AEF540" s="30"/>
      <c r="AEG540" s="25">
        <f t="shared" si="1617"/>
        <v>0</v>
      </c>
      <c r="AEH540" s="25">
        <f t="shared" si="1618"/>
        <v>0</v>
      </c>
      <c r="AEI540" s="25">
        <f t="shared" si="1619"/>
        <v>0</v>
      </c>
      <c r="AEJ540" s="25">
        <f t="shared" si="1620"/>
        <v>0</v>
      </c>
      <c r="AEK540" s="25">
        <f t="shared" si="1621"/>
        <v>0</v>
      </c>
      <c r="AEL540" s="25">
        <f t="shared" si="1622"/>
        <v>0</v>
      </c>
      <c r="AEM540" s="25">
        <f t="shared" si="1623"/>
        <v>46315.14</v>
      </c>
      <c r="AEN540" s="25">
        <f t="shared" si="1624"/>
        <v>48193.34</v>
      </c>
      <c r="AEO540" s="25">
        <f t="shared" si="1625"/>
        <v>48193.34</v>
      </c>
      <c r="AEP540" s="25">
        <f t="shared" si="1626"/>
        <v>17880.72</v>
      </c>
      <c r="AEQ540" s="25">
        <f t="shared" si="1627"/>
        <v>18654.59</v>
      </c>
      <c r="AER540" s="25">
        <f t="shared" si="1628"/>
        <v>18654.59</v>
      </c>
      <c r="AES540" s="25">
        <f t="shared" si="1629"/>
        <v>0</v>
      </c>
      <c r="AET540" s="25">
        <f t="shared" si="966"/>
        <v>0</v>
      </c>
      <c r="AEU540" s="25">
        <f t="shared" si="967"/>
        <v>0</v>
      </c>
      <c r="AEV540" s="25">
        <f t="shared" si="1630"/>
        <v>0</v>
      </c>
      <c r="AEW540" s="25">
        <f t="shared" si="968"/>
        <v>0</v>
      </c>
      <c r="AEX540" s="25">
        <f t="shared" si="969"/>
        <v>0</v>
      </c>
      <c r="AEY540" s="30">
        <v>14</v>
      </c>
      <c r="AEZ540" s="30">
        <v>14</v>
      </c>
      <c r="AFA540" s="30">
        <v>14</v>
      </c>
      <c r="AFB540" s="25">
        <f t="shared" si="1631"/>
        <v>648410</v>
      </c>
      <c r="AFC540" s="25">
        <f t="shared" si="1632"/>
        <v>674702</v>
      </c>
      <c r="AFD540" s="25">
        <f t="shared" si="1633"/>
        <v>674702</v>
      </c>
      <c r="AFE540" s="25">
        <f t="shared" si="1634"/>
        <v>561274.28</v>
      </c>
      <c r="AFF540" s="25">
        <f t="shared" si="1635"/>
        <v>568372.28</v>
      </c>
      <c r="AFG540" s="25">
        <f t="shared" si="1636"/>
        <v>568372.28</v>
      </c>
      <c r="AFH540" s="25">
        <f t="shared" si="1637"/>
        <v>46314.89</v>
      </c>
      <c r="AFI540" s="25">
        <f t="shared" si="1638"/>
        <v>48192.91</v>
      </c>
      <c r="AFJ540" s="25">
        <f t="shared" si="1639"/>
        <v>48192.91</v>
      </c>
      <c r="AFK540" s="25">
        <f t="shared" si="1640"/>
        <v>17761.32</v>
      </c>
      <c r="AFL540" s="25">
        <f t="shared" si="1641"/>
        <v>18635.78</v>
      </c>
      <c r="AFM540" s="25">
        <f t="shared" si="1642"/>
        <v>18635.78</v>
      </c>
      <c r="AFN540" s="25">
        <f t="shared" si="1643"/>
        <v>648408.46</v>
      </c>
      <c r="AFO540" s="25">
        <f t="shared" si="970"/>
        <v>674700.74</v>
      </c>
      <c r="AFP540" s="25">
        <f t="shared" si="971"/>
        <v>674700.74</v>
      </c>
      <c r="AFQ540" s="25">
        <f t="shared" si="1644"/>
        <v>248658.48</v>
      </c>
      <c r="AFR540" s="25">
        <f t="shared" si="972"/>
        <v>260900.92</v>
      </c>
      <c r="AFS540" s="25">
        <f t="shared" si="973"/>
        <v>260900.92</v>
      </c>
      <c r="AFT540" s="30"/>
      <c r="AFU540" s="30"/>
      <c r="AFV540" s="30"/>
      <c r="AFW540" s="25">
        <f t="shared" si="1646"/>
        <v>0</v>
      </c>
      <c r="AFX540" s="25">
        <f t="shared" si="1647"/>
        <v>0</v>
      </c>
      <c r="AFY540" s="25">
        <f t="shared" si="1648"/>
        <v>0</v>
      </c>
      <c r="AFZ540" s="25">
        <f t="shared" si="1649"/>
        <v>0</v>
      </c>
      <c r="AGA540" s="25">
        <f t="shared" si="1650"/>
        <v>0</v>
      </c>
      <c r="AGB540" s="25">
        <f t="shared" si="1651"/>
        <v>0</v>
      </c>
      <c r="AGC540" s="25">
        <f t="shared" si="1652"/>
        <v>46315.26</v>
      </c>
      <c r="AGD540" s="25">
        <f t="shared" si="1653"/>
        <v>48398.77</v>
      </c>
      <c r="AGE540" s="25">
        <f t="shared" si="1654"/>
        <v>48398.77</v>
      </c>
      <c r="AGF540" s="25">
        <f t="shared" si="1655"/>
        <v>18697.900000000001</v>
      </c>
      <c r="AGG540" s="25">
        <f t="shared" si="1656"/>
        <v>19553</v>
      </c>
      <c r="AGH540" s="25">
        <f t="shared" si="1657"/>
        <v>19553</v>
      </c>
      <c r="AGI540" s="25">
        <f t="shared" si="1658"/>
        <v>0</v>
      </c>
      <c r="AGJ540" s="25">
        <f t="shared" si="974"/>
        <v>0</v>
      </c>
      <c r="AGK540" s="25">
        <f t="shared" si="975"/>
        <v>0</v>
      </c>
      <c r="AGL540" s="25">
        <f t="shared" si="1659"/>
        <v>0</v>
      </c>
      <c r="AGM540" s="25">
        <f t="shared" si="976"/>
        <v>0</v>
      </c>
      <c r="AGN540" s="25">
        <f t="shared" si="977"/>
        <v>0</v>
      </c>
      <c r="AGO540" s="30"/>
      <c r="AGP540" s="30"/>
      <c r="AGQ540" s="30"/>
      <c r="AGR540" s="25">
        <f t="shared" si="1660"/>
        <v>0</v>
      </c>
      <c r="AGS540" s="25">
        <f t="shared" si="1661"/>
        <v>0</v>
      </c>
      <c r="AGT540" s="25">
        <f t="shared" si="1662"/>
        <v>0</v>
      </c>
      <c r="AGU540" s="25">
        <f t="shared" si="1663"/>
        <v>0</v>
      </c>
      <c r="AGV540" s="25">
        <f t="shared" si="1664"/>
        <v>0</v>
      </c>
      <c r="AGW540" s="25">
        <f t="shared" si="1665"/>
        <v>0</v>
      </c>
      <c r="AGX540" s="25">
        <f t="shared" si="1666"/>
        <v>46314.52</v>
      </c>
      <c r="AGY540" s="25">
        <f t="shared" si="1667"/>
        <v>48970.97</v>
      </c>
      <c r="AGZ540" s="25">
        <f t="shared" si="1668"/>
        <v>48970.97</v>
      </c>
      <c r="AHA540" s="25">
        <f t="shared" si="1669"/>
        <v>30678.19</v>
      </c>
      <c r="AHB540" s="25">
        <f t="shared" si="1670"/>
        <v>32148.05</v>
      </c>
      <c r="AHC540" s="25">
        <f t="shared" si="1671"/>
        <v>32148.05</v>
      </c>
      <c r="AHD540" s="25">
        <f t="shared" si="1672"/>
        <v>0</v>
      </c>
      <c r="AHE540" s="25">
        <f t="shared" si="978"/>
        <v>0</v>
      </c>
      <c r="AHF540" s="25">
        <f t="shared" si="979"/>
        <v>0</v>
      </c>
      <c r="AHG540" s="25">
        <f t="shared" si="1673"/>
        <v>0</v>
      </c>
      <c r="AHH540" s="25">
        <f t="shared" si="980"/>
        <v>0</v>
      </c>
      <c r="AHI540" s="25">
        <f t="shared" si="981"/>
        <v>0</v>
      </c>
      <c r="AHJ540" s="30"/>
      <c r="AHK540" s="30"/>
      <c r="AHL540" s="30"/>
      <c r="AHM540" s="25">
        <f t="shared" si="1675"/>
        <v>0</v>
      </c>
      <c r="AHN540" s="25">
        <f t="shared" si="1676"/>
        <v>0</v>
      </c>
      <c r="AHO540" s="25">
        <f t="shared" si="1677"/>
        <v>0</v>
      </c>
      <c r="AHP540" s="25">
        <f t="shared" si="1678"/>
        <v>0</v>
      </c>
      <c r="AHQ540" s="25">
        <f t="shared" si="1679"/>
        <v>0</v>
      </c>
      <c r="AHR540" s="25">
        <f t="shared" si="1680"/>
        <v>0</v>
      </c>
      <c r="AHS540" s="25">
        <f t="shared" si="1681"/>
        <v>46314.67</v>
      </c>
      <c r="AHT540" s="25">
        <f t="shared" si="1682"/>
        <v>49354.59</v>
      </c>
      <c r="AHU540" s="25">
        <f t="shared" si="1683"/>
        <v>49354.59</v>
      </c>
      <c r="AHV540" s="25">
        <f t="shared" si="1684"/>
        <v>17202.07</v>
      </c>
      <c r="AHW540" s="25">
        <f t="shared" si="1685"/>
        <v>17996.86</v>
      </c>
      <c r="AHX540" s="25">
        <f t="shared" si="1686"/>
        <v>17996.86</v>
      </c>
      <c r="AHY540" s="25">
        <f t="shared" si="1687"/>
        <v>0</v>
      </c>
      <c r="AHZ540" s="25">
        <f t="shared" si="982"/>
        <v>0</v>
      </c>
      <c r="AIA540" s="25">
        <f t="shared" si="983"/>
        <v>0</v>
      </c>
      <c r="AIB540" s="25">
        <f t="shared" si="1688"/>
        <v>0</v>
      </c>
      <c r="AIC540" s="25">
        <f t="shared" si="984"/>
        <v>0</v>
      </c>
      <c r="AID540" s="25">
        <f t="shared" si="985"/>
        <v>0</v>
      </c>
      <c r="AIE540" s="30"/>
      <c r="AIF540" s="30"/>
      <c r="AIG540" s="30"/>
      <c r="AIH540" s="25">
        <f t="shared" si="1690"/>
        <v>0</v>
      </c>
      <c r="AII540" s="25">
        <f t="shared" si="1691"/>
        <v>0</v>
      </c>
      <c r="AIJ540" s="25">
        <f t="shared" si="1692"/>
        <v>0</v>
      </c>
      <c r="AIK540" s="25">
        <f t="shared" si="1693"/>
        <v>0</v>
      </c>
      <c r="AIL540" s="25">
        <f t="shared" si="1694"/>
        <v>0</v>
      </c>
      <c r="AIM540" s="25">
        <f t="shared" si="1695"/>
        <v>0</v>
      </c>
      <c r="AIN540" s="25">
        <f t="shared" si="1696"/>
        <v>46315.040000000001</v>
      </c>
      <c r="AIO540" s="25">
        <f t="shared" si="1697"/>
        <v>48502.45</v>
      </c>
      <c r="AIP540" s="25">
        <f t="shared" si="1698"/>
        <v>48502.45</v>
      </c>
      <c r="AIQ540" s="25">
        <f t="shared" si="1699"/>
        <v>18661.16</v>
      </c>
      <c r="AIR540" s="25">
        <f t="shared" si="1700"/>
        <v>19540.64</v>
      </c>
      <c r="AIS540" s="25">
        <f t="shared" si="1701"/>
        <v>19540.64</v>
      </c>
      <c r="AIT540" s="25">
        <f t="shared" si="1702"/>
        <v>0</v>
      </c>
      <c r="AIU540" s="25">
        <f t="shared" si="986"/>
        <v>0</v>
      </c>
      <c r="AIV540" s="25">
        <f t="shared" si="987"/>
        <v>0</v>
      </c>
      <c r="AIW540" s="25">
        <f t="shared" si="1703"/>
        <v>0</v>
      </c>
      <c r="AIX540" s="25">
        <f t="shared" si="988"/>
        <v>0</v>
      </c>
      <c r="AIY540" s="25">
        <f t="shared" si="989"/>
        <v>0</v>
      </c>
      <c r="AIZ540" s="30"/>
      <c r="AJA540" s="30"/>
      <c r="AJB540" s="30"/>
      <c r="AJC540" s="25">
        <f t="shared" si="1705"/>
        <v>0</v>
      </c>
      <c r="AJD540" s="25">
        <f t="shared" si="1706"/>
        <v>0</v>
      </c>
      <c r="AJE540" s="25">
        <f t="shared" si="1707"/>
        <v>0</v>
      </c>
      <c r="AJF540" s="25">
        <f t="shared" si="1708"/>
        <v>0</v>
      </c>
      <c r="AJG540" s="25">
        <f t="shared" si="1709"/>
        <v>0</v>
      </c>
      <c r="AJH540" s="25">
        <f t="shared" si="1710"/>
        <v>0</v>
      </c>
      <c r="AJI540" s="25">
        <f t="shared" si="1711"/>
        <v>46315.35</v>
      </c>
      <c r="AJJ540" s="25">
        <f t="shared" si="1712"/>
        <v>48403.18</v>
      </c>
      <c r="AJK540" s="25">
        <f t="shared" si="1713"/>
        <v>48403.18</v>
      </c>
      <c r="AJL540" s="25">
        <f t="shared" si="1714"/>
        <v>18276.73</v>
      </c>
      <c r="AJM540" s="25">
        <f t="shared" si="1715"/>
        <v>19108.55</v>
      </c>
      <c r="AJN540" s="25">
        <f t="shared" si="1716"/>
        <v>19108.55</v>
      </c>
      <c r="AJO540" s="25">
        <f t="shared" si="1717"/>
        <v>0</v>
      </c>
      <c r="AJP540" s="25">
        <f t="shared" si="990"/>
        <v>0</v>
      </c>
      <c r="AJQ540" s="25">
        <f t="shared" si="991"/>
        <v>0</v>
      </c>
      <c r="AJR540" s="25">
        <f t="shared" si="1718"/>
        <v>0</v>
      </c>
      <c r="AJS540" s="25">
        <f t="shared" si="992"/>
        <v>0</v>
      </c>
      <c r="AJT540" s="25">
        <f t="shared" si="993"/>
        <v>0</v>
      </c>
      <c r="AJU540" s="30"/>
      <c r="AJV540" s="30"/>
      <c r="AJW540" s="30"/>
      <c r="AJX540" s="25">
        <f t="shared" si="1719"/>
        <v>0</v>
      </c>
      <c r="AJY540" s="25">
        <f t="shared" si="1720"/>
        <v>0</v>
      </c>
      <c r="AJZ540" s="25">
        <f t="shared" si="1721"/>
        <v>0</v>
      </c>
      <c r="AKA540" s="25">
        <f t="shared" si="1722"/>
        <v>0</v>
      </c>
      <c r="AKB540" s="25">
        <f t="shared" si="1723"/>
        <v>0</v>
      </c>
      <c r="AKC540" s="25">
        <f t="shared" si="1724"/>
        <v>0</v>
      </c>
      <c r="AKD540" s="25">
        <f t="shared" si="1725"/>
        <v>46315.3</v>
      </c>
      <c r="AKE540" s="25">
        <f t="shared" si="1726"/>
        <v>48193.18</v>
      </c>
      <c r="AKF540" s="25">
        <f t="shared" si="1727"/>
        <v>48193.18</v>
      </c>
      <c r="AKG540" s="25">
        <f t="shared" si="1728"/>
        <v>17334.689999999999</v>
      </c>
      <c r="AKH540" s="25">
        <f t="shared" si="1729"/>
        <v>18145.330000000002</v>
      </c>
      <c r="AKI540" s="25">
        <f t="shared" si="1730"/>
        <v>18145.330000000002</v>
      </c>
      <c r="AKJ540" s="25">
        <f t="shared" si="1731"/>
        <v>0</v>
      </c>
      <c r="AKK540" s="25">
        <f t="shared" si="994"/>
        <v>0</v>
      </c>
      <c r="AKL540" s="25">
        <f t="shared" si="995"/>
        <v>0</v>
      </c>
      <c r="AKM540" s="25">
        <f t="shared" si="1732"/>
        <v>0</v>
      </c>
      <c r="AKN540" s="25">
        <f t="shared" si="996"/>
        <v>0</v>
      </c>
      <c r="AKO540" s="25">
        <f t="shared" si="997"/>
        <v>0</v>
      </c>
      <c r="AKP540" s="30">
        <v>23</v>
      </c>
      <c r="AKQ540" s="30">
        <v>23</v>
      </c>
      <c r="AKR540" s="30">
        <v>23</v>
      </c>
      <c r="AKS540" s="25">
        <f t="shared" si="1734"/>
        <v>1065245</v>
      </c>
      <c r="AKT540" s="25">
        <f t="shared" si="1735"/>
        <v>1108439</v>
      </c>
      <c r="AKU540" s="25">
        <f t="shared" si="1736"/>
        <v>1108439</v>
      </c>
      <c r="AKV540" s="25">
        <f t="shared" si="1737"/>
        <v>922093.46</v>
      </c>
      <c r="AKW540" s="25">
        <f t="shared" si="1738"/>
        <v>933754.46</v>
      </c>
      <c r="AKX540" s="25">
        <f t="shared" si="1739"/>
        <v>933754.46</v>
      </c>
      <c r="AKY540" s="25">
        <f t="shared" si="1740"/>
        <v>46315.14</v>
      </c>
      <c r="AKZ540" s="25">
        <f t="shared" si="1741"/>
        <v>50504.26</v>
      </c>
      <c r="ALA540" s="25">
        <f t="shared" si="1742"/>
        <v>50504.26</v>
      </c>
      <c r="ALB540" s="25">
        <f t="shared" si="1743"/>
        <v>18405.79</v>
      </c>
      <c r="ALC540" s="25">
        <f t="shared" si="1744"/>
        <v>19249.12</v>
      </c>
      <c r="ALD540" s="25">
        <f t="shared" si="1745"/>
        <v>19249.12</v>
      </c>
      <c r="ALE540" s="25">
        <f t="shared" si="1746"/>
        <v>1065248.22</v>
      </c>
      <c r="ALF540" s="25">
        <f t="shared" si="998"/>
        <v>1161597.98</v>
      </c>
      <c r="ALG540" s="25">
        <f t="shared" si="999"/>
        <v>1161597.98</v>
      </c>
      <c r="ALH540" s="25">
        <f t="shared" si="1747"/>
        <v>423333.17</v>
      </c>
      <c r="ALI540" s="25">
        <f t="shared" si="1000"/>
        <v>442729.76</v>
      </c>
      <c r="ALJ540" s="25">
        <f t="shared" si="1001"/>
        <v>442729.76</v>
      </c>
      <c r="ALK540" s="30"/>
      <c r="ALL540" s="30"/>
      <c r="ALM540" s="30"/>
      <c r="ALN540" s="25">
        <f t="shared" si="1749"/>
        <v>0</v>
      </c>
      <c r="ALO540" s="25">
        <f t="shared" si="1750"/>
        <v>0</v>
      </c>
      <c r="ALP540" s="25">
        <f t="shared" si="1751"/>
        <v>0</v>
      </c>
      <c r="ALQ540" s="25">
        <f t="shared" si="1752"/>
        <v>0</v>
      </c>
      <c r="ALR540" s="25">
        <f t="shared" si="1753"/>
        <v>0</v>
      </c>
      <c r="ALS540" s="25">
        <f t="shared" si="1754"/>
        <v>0</v>
      </c>
      <c r="ALT540" s="25">
        <f t="shared" si="1755"/>
        <v>46314.78</v>
      </c>
      <c r="ALU540" s="25">
        <f t="shared" si="1756"/>
        <v>48828.18</v>
      </c>
      <c r="ALV540" s="25">
        <f t="shared" si="1757"/>
        <v>48828.18</v>
      </c>
      <c r="ALW540" s="25">
        <f t="shared" si="1758"/>
        <v>20714.52</v>
      </c>
      <c r="ALX540" s="25">
        <f t="shared" si="1759"/>
        <v>21637.05</v>
      </c>
      <c r="ALY540" s="25">
        <f t="shared" si="1760"/>
        <v>21637.05</v>
      </c>
      <c r="ALZ540" s="25">
        <f t="shared" si="1761"/>
        <v>0</v>
      </c>
      <c r="AMA540" s="25">
        <f t="shared" si="1002"/>
        <v>0</v>
      </c>
      <c r="AMB540" s="25">
        <f t="shared" si="1003"/>
        <v>0</v>
      </c>
      <c r="AMC540" s="25">
        <f t="shared" si="1762"/>
        <v>0</v>
      </c>
      <c r="AMD540" s="25">
        <f t="shared" si="1004"/>
        <v>0</v>
      </c>
      <c r="AME540" s="25">
        <f t="shared" si="1005"/>
        <v>0</v>
      </c>
      <c r="AMF540" s="30"/>
      <c r="AMG540" s="30"/>
      <c r="AMH540" s="30"/>
      <c r="AMI540" s="25">
        <f t="shared" si="1763"/>
        <v>0</v>
      </c>
      <c r="AMJ540" s="25">
        <f t="shared" si="1764"/>
        <v>0</v>
      </c>
      <c r="AMK540" s="25">
        <f t="shared" si="1765"/>
        <v>0</v>
      </c>
      <c r="AML540" s="25">
        <f t="shared" si="1766"/>
        <v>0</v>
      </c>
      <c r="AMM540" s="25">
        <f t="shared" si="1767"/>
        <v>0</v>
      </c>
      <c r="AMN540" s="25">
        <f t="shared" si="1768"/>
        <v>0</v>
      </c>
      <c r="AMO540" s="25">
        <f t="shared" si="1769"/>
        <v>46314.98</v>
      </c>
      <c r="AMP540" s="25">
        <f t="shared" si="1770"/>
        <v>48192.94</v>
      </c>
      <c r="AMQ540" s="25">
        <f t="shared" si="1771"/>
        <v>48192.94</v>
      </c>
      <c r="AMR540" s="25">
        <f t="shared" si="1772"/>
        <v>17353.84</v>
      </c>
      <c r="AMS540" s="25">
        <f t="shared" si="1773"/>
        <v>18116.580000000002</v>
      </c>
      <c r="AMT540" s="25">
        <f t="shared" si="1774"/>
        <v>18116.580000000002</v>
      </c>
      <c r="AMU540" s="25">
        <f t="shared" si="1775"/>
        <v>0</v>
      </c>
      <c r="AMV540" s="25">
        <f t="shared" si="1006"/>
        <v>0</v>
      </c>
      <c r="AMW540" s="25">
        <f t="shared" si="1007"/>
        <v>0</v>
      </c>
      <c r="AMX540" s="25">
        <f t="shared" si="1776"/>
        <v>0</v>
      </c>
      <c r="AMY540" s="25">
        <f t="shared" si="1008"/>
        <v>0</v>
      </c>
      <c r="AMZ540" s="25">
        <f t="shared" si="1009"/>
        <v>0</v>
      </c>
      <c r="ANA540" s="30"/>
      <c r="ANB540" s="30"/>
      <c r="ANC540" s="30"/>
      <c r="AND540" s="25">
        <f t="shared" si="1777"/>
        <v>0</v>
      </c>
      <c r="ANE540" s="25">
        <f t="shared" si="1778"/>
        <v>0</v>
      </c>
      <c r="ANF540" s="25">
        <f t="shared" si="1779"/>
        <v>0</v>
      </c>
      <c r="ANG540" s="25">
        <f t="shared" si="1780"/>
        <v>0</v>
      </c>
      <c r="ANH540" s="25">
        <f t="shared" si="1781"/>
        <v>0</v>
      </c>
      <c r="ANI540" s="25">
        <f t="shared" si="1782"/>
        <v>0</v>
      </c>
      <c r="ANJ540" s="25">
        <f t="shared" si="1783"/>
        <v>0</v>
      </c>
      <c r="ANK540" s="25">
        <f t="shared" si="1784"/>
        <v>0</v>
      </c>
      <c r="ANL540" s="25">
        <f t="shared" si="1785"/>
        <v>0</v>
      </c>
      <c r="ANM540" s="25">
        <f t="shared" si="1786"/>
        <v>0</v>
      </c>
      <c r="ANN540" s="25">
        <f t="shared" si="1787"/>
        <v>0</v>
      </c>
      <c r="ANO540" s="25">
        <f t="shared" si="1788"/>
        <v>0</v>
      </c>
      <c r="ANP540" s="25">
        <f t="shared" si="1789"/>
        <v>0</v>
      </c>
      <c r="ANQ540" s="25">
        <f t="shared" si="1010"/>
        <v>0</v>
      </c>
      <c r="ANR540" s="25">
        <f t="shared" si="1011"/>
        <v>0</v>
      </c>
      <c r="ANS540" s="25">
        <f t="shared" si="1790"/>
        <v>0</v>
      </c>
      <c r="ANT540" s="25">
        <f t="shared" si="1012"/>
        <v>0</v>
      </c>
      <c r="ANU540" s="25">
        <f t="shared" si="1013"/>
        <v>0</v>
      </c>
      <c r="ANV540" s="30"/>
      <c r="ANW540" s="30"/>
      <c r="ANX540" s="30"/>
      <c r="ANY540" s="25">
        <f t="shared" si="1792"/>
        <v>0</v>
      </c>
      <c r="ANZ540" s="25">
        <f t="shared" si="1793"/>
        <v>0</v>
      </c>
      <c r="AOA540" s="25">
        <f t="shared" si="1794"/>
        <v>0</v>
      </c>
      <c r="AOB540" s="25">
        <f t="shared" si="1795"/>
        <v>0</v>
      </c>
      <c r="AOC540" s="25">
        <f t="shared" si="1796"/>
        <v>0</v>
      </c>
      <c r="AOD540" s="25">
        <f t="shared" si="1797"/>
        <v>0</v>
      </c>
      <c r="AOE540" s="25">
        <f t="shared" si="1798"/>
        <v>46315.41</v>
      </c>
      <c r="AOF540" s="25">
        <f t="shared" si="1799"/>
        <v>48467.14</v>
      </c>
      <c r="AOG540" s="25">
        <f t="shared" si="1800"/>
        <v>48467.14</v>
      </c>
      <c r="AOH540" s="25">
        <f t="shared" si="1801"/>
        <v>17629.86</v>
      </c>
      <c r="AOI540" s="25">
        <f t="shared" si="1802"/>
        <v>18408.64</v>
      </c>
      <c r="AOJ540" s="25">
        <f t="shared" si="1803"/>
        <v>18408.64</v>
      </c>
      <c r="AOK540" s="25">
        <f t="shared" si="1804"/>
        <v>0</v>
      </c>
      <c r="AOL540" s="25">
        <f t="shared" si="1014"/>
        <v>0</v>
      </c>
      <c r="AOM540" s="25">
        <f t="shared" si="1015"/>
        <v>0</v>
      </c>
      <c r="AON540" s="25">
        <f t="shared" si="1805"/>
        <v>0</v>
      </c>
      <c r="AOO540" s="25">
        <f t="shared" si="1016"/>
        <v>0</v>
      </c>
      <c r="AOP540" s="25">
        <f t="shared" si="1017"/>
        <v>0</v>
      </c>
      <c r="AOQ540" s="30">
        <v>23</v>
      </c>
      <c r="AOR540" s="30">
        <v>23</v>
      </c>
      <c r="AOS540" s="30">
        <v>23</v>
      </c>
      <c r="AOT540" s="25">
        <f t="shared" si="1807"/>
        <v>1065245</v>
      </c>
      <c r="AOU540" s="25">
        <f t="shared" si="1808"/>
        <v>1108439</v>
      </c>
      <c r="AOV540" s="25">
        <f t="shared" si="1809"/>
        <v>1108439</v>
      </c>
      <c r="AOW540" s="25">
        <f t="shared" si="1810"/>
        <v>922093.46</v>
      </c>
      <c r="AOX540" s="25">
        <f t="shared" si="1811"/>
        <v>933754.46</v>
      </c>
      <c r="AOY540" s="25">
        <f t="shared" si="1812"/>
        <v>933754.46</v>
      </c>
      <c r="AOZ540" s="25">
        <f t="shared" si="1813"/>
        <v>46314.44</v>
      </c>
      <c r="APA540" s="25">
        <f t="shared" si="1814"/>
        <v>49113.99</v>
      </c>
      <c r="APB540" s="25">
        <f t="shared" si="1815"/>
        <v>49113.99</v>
      </c>
      <c r="APC540" s="25">
        <f t="shared" si="1816"/>
        <v>20962.34</v>
      </c>
      <c r="APD540" s="25">
        <f t="shared" si="1817"/>
        <v>21890.15</v>
      </c>
      <c r="APE540" s="25">
        <f t="shared" si="1818"/>
        <v>21890.15</v>
      </c>
      <c r="APF540" s="25">
        <f t="shared" si="1819"/>
        <v>1065232.1200000001</v>
      </c>
      <c r="APG540" s="25">
        <f t="shared" si="1018"/>
        <v>1129621.77</v>
      </c>
      <c r="APH540" s="25">
        <f t="shared" si="1019"/>
        <v>1129621.77</v>
      </c>
      <c r="API540" s="25">
        <f t="shared" si="1820"/>
        <v>482133.82</v>
      </c>
      <c r="APJ540" s="25">
        <f t="shared" si="1020"/>
        <v>503473.45</v>
      </c>
      <c r="APK540" s="25">
        <f t="shared" si="1021"/>
        <v>503473.45</v>
      </c>
      <c r="APL540" s="30"/>
      <c r="APM540" s="30"/>
      <c r="APN540" s="30"/>
      <c r="APO540" s="25">
        <f t="shared" si="1821"/>
        <v>0</v>
      </c>
      <c r="APP540" s="25">
        <f t="shared" si="1822"/>
        <v>0</v>
      </c>
      <c r="APQ540" s="25">
        <f t="shared" si="1823"/>
        <v>0</v>
      </c>
      <c r="APR540" s="25">
        <f t="shared" si="1824"/>
        <v>0</v>
      </c>
      <c r="APS540" s="25">
        <f t="shared" si="1825"/>
        <v>0</v>
      </c>
      <c r="APT540" s="25">
        <f t="shared" si="1826"/>
        <v>0</v>
      </c>
      <c r="APU540" s="25">
        <f t="shared" si="1827"/>
        <v>46314.52</v>
      </c>
      <c r="APV540" s="25">
        <f t="shared" si="1828"/>
        <v>48192.92</v>
      </c>
      <c r="APW540" s="25">
        <f t="shared" si="1829"/>
        <v>48192.92</v>
      </c>
      <c r="APX540" s="25">
        <f t="shared" si="1830"/>
        <v>17462.54</v>
      </c>
      <c r="APY540" s="25">
        <f t="shared" si="1831"/>
        <v>18261.060000000001</v>
      </c>
      <c r="APZ540" s="25">
        <f t="shared" si="1832"/>
        <v>18261.060000000001</v>
      </c>
      <c r="AQA540" s="25">
        <f t="shared" si="1833"/>
        <v>0</v>
      </c>
      <c r="AQB540" s="25">
        <f t="shared" si="1022"/>
        <v>0</v>
      </c>
      <c r="AQC540" s="25">
        <f t="shared" si="1023"/>
        <v>0</v>
      </c>
      <c r="AQD540" s="25">
        <f t="shared" si="1834"/>
        <v>0</v>
      </c>
      <c r="AQE540" s="25">
        <f t="shared" si="1024"/>
        <v>0</v>
      </c>
      <c r="AQF540" s="25">
        <f t="shared" si="1025"/>
        <v>0</v>
      </c>
      <c r="AQG540" s="30"/>
      <c r="AQH540" s="30"/>
      <c r="AQI540" s="30"/>
      <c r="AQJ540" s="25">
        <f t="shared" si="1835"/>
        <v>0</v>
      </c>
      <c r="AQK540" s="25">
        <f t="shared" si="1836"/>
        <v>0</v>
      </c>
      <c r="AQL540" s="25">
        <f t="shared" si="1837"/>
        <v>0</v>
      </c>
      <c r="AQM540" s="25">
        <f t="shared" si="1838"/>
        <v>0</v>
      </c>
      <c r="AQN540" s="25">
        <f t="shared" si="1839"/>
        <v>0</v>
      </c>
      <c r="AQO540" s="25">
        <f t="shared" si="1840"/>
        <v>0</v>
      </c>
      <c r="AQP540" s="25">
        <f t="shared" si="1841"/>
        <v>46315.15</v>
      </c>
      <c r="AQQ540" s="25">
        <f t="shared" si="1842"/>
        <v>48193.02</v>
      </c>
      <c r="AQR540" s="25">
        <f t="shared" si="1843"/>
        <v>48193.02</v>
      </c>
      <c r="AQS540" s="25">
        <f t="shared" si="1844"/>
        <v>15556.43</v>
      </c>
      <c r="AQT540" s="25">
        <f t="shared" si="1845"/>
        <v>16286.75</v>
      </c>
      <c r="AQU540" s="25">
        <f t="shared" si="1846"/>
        <v>16286.75</v>
      </c>
      <c r="AQV540" s="25">
        <f t="shared" si="1847"/>
        <v>0</v>
      </c>
      <c r="AQW540" s="25">
        <f t="shared" si="1026"/>
        <v>0</v>
      </c>
      <c r="AQX540" s="25">
        <f t="shared" si="1027"/>
        <v>0</v>
      </c>
      <c r="AQY540" s="25">
        <f t="shared" si="1848"/>
        <v>0</v>
      </c>
      <c r="AQZ540" s="25">
        <f t="shared" si="1028"/>
        <v>0</v>
      </c>
      <c r="ARA540" s="25">
        <f t="shared" si="1029"/>
        <v>0</v>
      </c>
      <c r="ARB540" s="30"/>
      <c r="ARC540" s="30"/>
      <c r="ARD540" s="30"/>
      <c r="ARE540" s="25">
        <f t="shared" si="1850"/>
        <v>0</v>
      </c>
      <c r="ARF540" s="25">
        <f t="shared" si="1851"/>
        <v>0</v>
      </c>
      <c r="ARG540" s="25">
        <f t="shared" si="1852"/>
        <v>0</v>
      </c>
      <c r="ARH540" s="25">
        <f t="shared" si="1853"/>
        <v>0</v>
      </c>
      <c r="ARI540" s="25">
        <f t="shared" si="1854"/>
        <v>0</v>
      </c>
      <c r="ARJ540" s="25">
        <f t="shared" si="1855"/>
        <v>0</v>
      </c>
      <c r="ARK540" s="25">
        <f t="shared" si="1856"/>
        <v>46315.21</v>
      </c>
      <c r="ARL540" s="25">
        <f t="shared" si="1857"/>
        <v>52355.1</v>
      </c>
      <c r="ARM540" s="25">
        <f t="shared" si="1858"/>
        <v>52355.1</v>
      </c>
      <c r="ARN540" s="25">
        <f t="shared" si="1859"/>
        <v>18133.34</v>
      </c>
      <c r="ARO540" s="25">
        <f t="shared" si="1860"/>
        <v>18895.07</v>
      </c>
      <c r="ARP540" s="25">
        <f t="shared" si="1861"/>
        <v>18895.07</v>
      </c>
      <c r="ARQ540" s="25">
        <f t="shared" si="1862"/>
        <v>0</v>
      </c>
      <c r="ARR540" s="25">
        <f t="shared" si="1030"/>
        <v>0</v>
      </c>
      <c r="ARS540" s="25">
        <f t="shared" si="1031"/>
        <v>0</v>
      </c>
      <c r="ART540" s="25">
        <f t="shared" si="1863"/>
        <v>0</v>
      </c>
      <c r="ARU540" s="25">
        <f t="shared" si="1032"/>
        <v>0</v>
      </c>
      <c r="ARV540" s="25">
        <f t="shared" si="1033"/>
        <v>0</v>
      </c>
      <c r="ARW540" s="30"/>
      <c r="ARX540" s="30"/>
      <c r="ARY540" s="30"/>
      <c r="ARZ540" s="25">
        <f t="shared" si="1864"/>
        <v>0</v>
      </c>
      <c r="ASA540" s="25">
        <f t="shared" si="1865"/>
        <v>0</v>
      </c>
      <c r="ASB540" s="25">
        <f t="shared" si="1866"/>
        <v>0</v>
      </c>
      <c r="ASC540" s="25">
        <f t="shared" si="1867"/>
        <v>0</v>
      </c>
      <c r="ASD540" s="25">
        <f t="shared" si="1868"/>
        <v>0</v>
      </c>
      <c r="ASE540" s="25">
        <f t="shared" si="1869"/>
        <v>0</v>
      </c>
      <c r="ASF540" s="25">
        <f t="shared" si="1870"/>
        <v>46315.19</v>
      </c>
      <c r="ASG540" s="25">
        <f t="shared" si="1871"/>
        <v>48192.97</v>
      </c>
      <c r="ASH540" s="25">
        <f t="shared" si="1872"/>
        <v>48192.97</v>
      </c>
      <c r="ASI540" s="25">
        <f t="shared" si="1873"/>
        <v>17918.5</v>
      </c>
      <c r="ASJ540" s="25">
        <f t="shared" si="1874"/>
        <v>18711.79</v>
      </c>
      <c r="ASK540" s="25">
        <f t="shared" si="1875"/>
        <v>18711.79</v>
      </c>
      <c r="ASL540" s="25">
        <f t="shared" si="1876"/>
        <v>0</v>
      </c>
      <c r="ASM540" s="25">
        <f t="shared" si="1034"/>
        <v>0</v>
      </c>
      <c r="ASN540" s="25">
        <f t="shared" si="1035"/>
        <v>0</v>
      </c>
      <c r="ASO540" s="25">
        <f t="shared" si="1877"/>
        <v>0</v>
      </c>
      <c r="ASP540" s="25">
        <f t="shared" si="1036"/>
        <v>0</v>
      </c>
      <c r="ASQ540" s="25">
        <f t="shared" si="1037"/>
        <v>0</v>
      </c>
      <c r="ASR540" s="30"/>
      <c r="ASS540" s="30"/>
      <c r="AST540" s="30"/>
      <c r="ASU540" s="25">
        <f t="shared" si="1878"/>
        <v>0</v>
      </c>
      <c r="ASV540" s="25">
        <f t="shared" si="1879"/>
        <v>0</v>
      </c>
      <c r="ASW540" s="25">
        <f t="shared" si="1880"/>
        <v>0</v>
      </c>
      <c r="ASX540" s="25">
        <f t="shared" si="1881"/>
        <v>0</v>
      </c>
      <c r="ASY540" s="25">
        <f t="shared" si="1882"/>
        <v>0</v>
      </c>
      <c r="ASZ540" s="25">
        <f t="shared" si="1883"/>
        <v>0</v>
      </c>
      <c r="ATA540" s="25">
        <f t="shared" si="1884"/>
        <v>46315.11</v>
      </c>
      <c r="ATB540" s="25">
        <f t="shared" si="1885"/>
        <v>48192.86</v>
      </c>
      <c r="ATC540" s="25">
        <f t="shared" si="1886"/>
        <v>48192.86</v>
      </c>
      <c r="ATD540" s="25">
        <f t="shared" si="1887"/>
        <v>15781.23</v>
      </c>
      <c r="ATE540" s="25">
        <f t="shared" si="1888"/>
        <v>16469.97</v>
      </c>
      <c r="ATF540" s="25">
        <f t="shared" si="1889"/>
        <v>16469.97</v>
      </c>
      <c r="ATG540" s="25">
        <f t="shared" si="1890"/>
        <v>0</v>
      </c>
      <c r="ATH540" s="25">
        <f t="shared" si="1038"/>
        <v>0</v>
      </c>
      <c r="ATI540" s="25">
        <f t="shared" si="1039"/>
        <v>0</v>
      </c>
      <c r="ATJ540" s="25">
        <f t="shared" si="1891"/>
        <v>0</v>
      </c>
      <c r="ATK540" s="25">
        <f t="shared" si="1040"/>
        <v>0</v>
      </c>
      <c r="ATL540" s="25">
        <f t="shared" si="1041"/>
        <v>0</v>
      </c>
      <c r="ATM540" s="30"/>
      <c r="ATN540" s="30"/>
      <c r="ATO540" s="30"/>
      <c r="ATP540" s="25">
        <f t="shared" si="1892"/>
        <v>0</v>
      </c>
      <c r="ATQ540" s="25">
        <f t="shared" si="1893"/>
        <v>0</v>
      </c>
      <c r="ATR540" s="25">
        <f t="shared" si="1894"/>
        <v>0</v>
      </c>
      <c r="ATS540" s="25">
        <f t="shared" si="1895"/>
        <v>0</v>
      </c>
      <c r="ATT540" s="25">
        <f t="shared" si="1896"/>
        <v>0</v>
      </c>
      <c r="ATU540" s="25">
        <f t="shared" si="1897"/>
        <v>0</v>
      </c>
      <c r="ATV540" s="25">
        <f t="shared" si="1898"/>
        <v>46315.07</v>
      </c>
      <c r="ATW540" s="25">
        <f t="shared" si="1899"/>
        <v>48192.99</v>
      </c>
      <c r="ATX540" s="25">
        <f t="shared" si="1900"/>
        <v>48192.99</v>
      </c>
      <c r="ATY540" s="25">
        <f t="shared" si="1901"/>
        <v>17205.849999999999</v>
      </c>
      <c r="ATZ540" s="25">
        <f t="shared" si="1902"/>
        <v>17943.93</v>
      </c>
      <c r="AUA540" s="25">
        <f t="shared" si="1903"/>
        <v>17943.93</v>
      </c>
      <c r="AUB540" s="25">
        <f t="shared" si="1904"/>
        <v>0</v>
      </c>
      <c r="AUC540" s="25">
        <f t="shared" si="1042"/>
        <v>0</v>
      </c>
      <c r="AUD540" s="25">
        <f t="shared" si="1043"/>
        <v>0</v>
      </c>
      <c r="AUE540" s="25">
        <f t="shared" si="1905"/>
        <v>0</v>
      </c>
      <c r="AUF540" s="25">
        <f t="shared" si="1044"/>
        <v>0</v>
      </c>
      <c r="AUG540" s="25">
        <f t="shared" si="1045"/>
        <v>0</v>
      </c>
      <c r="AUH540" s="186"/>
      <c r="AUI540" s="186"/>
      <c r="AUJ540" s="186"/>
      <c r="AUK540" s="25">
        <f t="shared" si="1907"/>
        <v>0</v>
      </c>
      <c r="AUL540" s="25">
        <f t="shared" si="1908"/>
        <v>0</v>
      </c>
      <c r="AUM540" s="25">
        <f t="shared" si="1909"/>
        <v>0</v>
      </c>
      <c r="AUN540" s="25">
        <f t="shared" si="1910"/>
        <v>0</v>
      </c>
      <c r="AUO540" s="25">
        <f t="shared" si="1911"/>
        <v>0</v>
      </c>
      <c r="AUP540" s="25">
        <f t="shared" si="1912"/>
        <v>0</v>
      </c>
      <c r="AUQ540" s="25">
        <f t="shared" si="1913"/>
        <v>46314.01</v>
      </c>
      <c r="AUR540" s="25">
        <f t="shared" si="1914"/>
        <v>48311.01</v>
      </c>
      <c r="AUS540" s="25">
        <f t="shared" si="1915"/>
        <v>48311.01</v>
      </c>
      <c r="AUT540" s="25">
        <f t="shared" si="1916"/>
        <v>18468.16</v>
      </c>
      <c r="AUU540" s="25">
        <f t="shared" si="1917"/>
        <v>19295.54</v>
      </c>
      <c r="AUV540" s="25">
        <f t="shared" si="1918"/>
        <v>19295.54</v>
      </c>
      <c r="AUW540" s="25">
        <f t="shared" si="1919"/>
        <v>0</v>
      </c>
      <c r="AUX540" s="25">
        <f t="shared" si="1046"/>
        <v>0</v>
      </c>
      <c r="AUY540" s="25">
        <f t="shared" si="1047"/>
        <v>0</v>
      </c>
      <c r="AUZ540" s="25">
        <f t="shared" si="1920"/>
        <v>0</v>
      </c>
      <c r="AVA540" s="25">
        <f t="shared" si="1048"/>
        <v>0</v>
      </c>
      <c r="AVB540" s="25">
        <f t="shared" si="1049"/>
        <v>0</v>
      </c>
      <c r="AVC540" s="59">
        <f t="shared" si="1921"/>
        <v>117</v>
      </c>
      <c r="AVD540" s="59">
        <f t="shared" si="1050"/>
        <v>117</v>
      </c>
      <c r="AVE540" s="59">
        <f t="shared" si="1051"/>
        <v>117</v>
      </c>
      <c r="AVF540" s="25">
        <f t="shared" si="1052"/>
        <v>5418855</v>
      </c>
      <c r="AVG540" s="25">
        <f t="shared" si="1053"/>
        <v>5638581</v>
      </c>
      <c r="AVH540" s="25">
        <f t="shared" si="1054"/>
        <v>5638581</v>
      </c>
      <c r="AVI540" s="25">
        <f t="shared" si="1055"/>
        <v>4690649.34</v>
      </c>
      <c r="AVJ540" s="25">
        <f t="shared" si="1056"/>
        <v>4749968.34</v>
      </c>
      <c r="AVK540" s="25">
        <f t="shared" si="1057"/>
        <v>4749968.34</v>
      </c>
      <c r="AVL540" s="25"/>
      <c r="AVM540" s="25"/>
      <c r="AVN540" s="25"/>
      <c r="AVO540" s="25"/>
      <c r="AVP540" s="25"/>
      <c r="AVQ540" s="25"/>
      <c r="AVR540" s="25">
        <f t="shared" si="1058"/>
        <v>5418855.2300000004</v>
      </c>
      <c r="AVS540" s="25">
        <f t="shared" si="1059"/>
        <v>5712917.2599999998</v>
      </c>
      <c r="AVT540" s="25">
        <f t="shared" si="1060"/>
        <v>5712917.2599999998</v>
      </c>
      <c r="AVU540" s="25">
        <f t="shared" si="1061"/>
        <v>2445905.81</v>
      </c>
      <c r="AVV540" s="25">
        <f t="shared" si="1062"/>
        <v>2559722.83</v>
      </c>
      <c r="AVW540" s="25">
        <f t="shared" si="1063"/>
        <v>2559722.83</v>
      </c>
    </row>
    <row r="541" spans="1:1271" ht="48" hidden="1">
      <c r="A541" s="19" t="s">
        <v>70</v>
      </c>
      <c r="B541" s="88" t="s">
        <v>83</v>
      </c>
      <c r="C541" s="5"/>
      <c r="D541" s="99"/>
      <c r="E541" s="77"/>
      <c r="F541" s="38">
        <f t="shared" si="1064"/>
        <v>68744</v>
      </c>
      <c r="G541" s="38">
        <f t="shared" si="1064"/>
        <v>72052</v>
      </c>
      <c r="H541" s="38">
        <f t="shared" si="1064"/>
        <v>72052</v>
      </c>
      <c r="I541" s="25">
        <f t="shared" si="1065"/>
        <v>52982</v>
      </c>
      <c r="J541" s="25">
        <f t="shared" si="1065"/>
        <v>53867</v>
      </c>
      <c r="K541" s="25">
        <f t="shared" si="1065"/>
        <v>53867</v>
      </c>
      <c r="L541" s="30"/>
      <c r="M541" s="30"/>
      <c r="N541" s="30"/>
      <c r="O541" s="25">
        <f t="shared" si="1066"/>
        <v>0</v>
      </c>
      <c r="P541" s="25">
        <f t="shared" si="1067"/>
        <v>0</v>
      </c>
      <c r="Q541" s="25">
        <f t="shared" si="1068"/>
        <v>0</v>
      </c>
      <c r="R541" s="25">
        <f t="shared" si="1069"/>
        <v>0</v>
      </c>
      <c r="S541" s="25">
        <f t="shared" si="1070"/>
        <v>0</v>
      </c>
      <c r="T541" s="25">
        <f t="shared" si="1071"/>
        <v>0</v>
      </c>
      <c r="U541" s="25">
        <f t="shared" si="1072"/>
        <v>68743.91</v>
      </c>
      <c r="V541" s="25">
        <f t="shared" si="1073"/>
        <v>0</v>
      </c>
      <c r="W541" s="25">
        <f t="shared" si="1074"/>
        <v>0</v>
      </c>
      <c r="X541" s="25">
        <f t="shared" si="1075"/>
        <v>42394.18</v>
      </c>
      <c r="Y541" s="25">
        <f t="shared" si="1076"/>
        <v>0</v>
      </c>
      <c r="Z541" s="25">
        <f t="shared" si="1077"/>
        <v>0</v>
      </c>
      <c r="AA541" s="25">
        <f t="shared" si="1078"/>
        <v>0</v>
      </c>
      <c r="AB541" s="25">
        <f t="shared" si="812"/>
        <v>0</v>
      </c>
      <c r="AC541" s="25">
        <f t="shared" si="812"/>
        <v>0</v>
      </c>
      <c r="AD541" s="25">
        <f t="shared" si="1079"/>
        <v>0</v>
      </c>
      <c r="AE541" s="25">
        <f t="shared" si="813"/>
        <v>0</v>
      </c>
      <c r="AF541" s="25">
        <f t="shared" si="813"/>
        <v>0</v>
      </c>
      <c r="AG541" s="30"/>
      <c r="AH541" s="30"/>
      <c r="AI541" s="30"/>
      <c r="AJ541" s="25">
        <f t="shared" si="1080"/>
        <v>0</v>
      </c>
      <c r="AK541" s="25">
        <f t="shared" si="1081"/>
        <v>0</v>
      </c>
      <c r="AL541" s="25">
        <f t="shared" si="1082"/>
        <v>0</v>
      </c>
      <c r="AM541" s="25">
        <f t="shared" si="1083"/>
        <v>0</v>
      </c>
      <c r="AN541" s="25">
        <f t="shared" si="1084"/>
        <v>0</v>
      </c>
      <c r="AO541" s="25">
        <f t="shared" si="1085"/>
        <v>0</v>
      </c>
      <c r="AP541" s="25">
        <f t="shared" si="1086"/>
        <v>68743.86</v>
      </c>
      <c r="AQ541" s="25">
        <f t="shared" si="1087"/>
        <v>72052.039999999994</v>
      </c>
      <c r="AR541" s="25">
        <f t="shared" si="1088"/>
        <v>72052.039999999994</v>
      </c>
      <c r="AS541" s="25">
        <f t="shared" si="1089"/>
        <v>29105.56</v>
      </c>
      <c r="AT541" s="25">
        <f t="shared" si="1090"/>
        <v>30536.68</v>
      </c>
      <c r="AU541" s="25">
        <f t="shared" si="1091"/>
        <v>30536.68</v>
      </c>
      <c r="AV541" s="25">
        <f t="shared" si="1092"/>
        <v>0</v>
      </c>
      <c r="AW541" s="25">
        <f t="shared" si="814"/>
        <v>0</v>
      </c>
      <c r="AX541" s="25">
        <f t="shared" si="815"/>
        <v>0</v>
      </c>
      <c r="AY541" s="25">
        <f t="shared" si="1093"/>
        <v>0</v>
      </c>
      <c r="AZ541" s="25">
        <f t="shared" si="816"/>
        <v>0</v>
      </c>
      <c r="BA541" s="25">
        <f t="shared" si="817"/>
        <v>0</v>
      </c>
      <c r="BB541" s="30"/>
      <c r="BC541" s="30"/>
      <c r="BD541" s="30"/>
      <c r="BE541" s="25">
        <f t="shared" si="1094"/>
        <v>0</v>
      </c>
      <c r="BF541" s="25">
        <f t="shared" si="1095"/>
        <v>0</v>
      </c>
      <c r="BG541" s="25">
        <f t="shared" si="1096"/>
        <v>0</v>
      </c>
      <c r="BH541" s="25">
        <f t="shared" si="1097"/>
        <v>0</v>
      </c>
      <c r="BI541" s="25">
        <f t="shared" si="1098"/>
        <v>0</v>
      </c>
      <c r="BJ541" s="25">
        <f t="shared" si="1099"/>
        <v>0</v>
      </c>
      <c r="BK541" s="25">
        <f t="shared" si="1100"/>
        <v>68743.850000000006</v>
      </c>
      <c r="BL541" s="25">
        <f t="shared" si="1101"/>
        <v>72051.73</v>
      </c>
      <c r="BM541" s="25">
        <f t="shared" si="1102"/>
        <v>72051.73</v>
      </c>
      <c r="BN541" s="25">
        <f t="shared" si="1103"/>
        <v>25360.63</v>
      </c>
      <c r="BO541" s="25">
        <f t="shared" si="1104"/>
        <v>26717.8</v>
      </c>
      <c r="BP541" s="25">
        <f t="shared" si="1105"/>
        <v>26717.8</v>
      </c>
      <c r="BQ541" s="25">
        <f t="shared" si="1106"/>
        <v>0</v>
      </c>
      <c r="BR541" s="25">
        <f t="shared" si="818"/>
        <v>0</v>
      </c>
      <c r="BS541" s="25">
        <f t="shared" si="819"/>
        <v>0</v>
      </c>
      <c r="BT541" s="25">
        <f t="shared" si="1107"/>
        <v>0</v>
      </c>
      <c r="BU541" s="25">
        <f t="shared" si="820"/>
        <v>0</v>
      </c>
      <c r="BV541" s="25">
        <f t="shared" si="821"/>
        <v>0</v>
      </c>
      <c r="BW541" s="30"/>
      <c r="BX541" s="30"/>
      <c r="BY541" s="30"/>
      <c r="BZ541" s="25">
        <f t="shared" si="1108"/>
        <v>0</v>
      </c>
      <c r="CA541" s="25">
        <f t="shared" si="1109"/>
        <v>0</v>
      </c>
      <c r="CB541" s="25">
        <f t="shared" si="1110"/>
        <v>0</v>
      </c>
      <c r="CC541" s="25">
        <f t="shared" si="1111"/>
        <v>0</v>
      </c>
      <c r="CD541" s="25">
        <f t="shared" si="1112"/>
        <v>0</v>
      </c>
      <c r="CE541" s="25">
        <f t="shared" si="1113"/>
        <v>0</v>
      </c>
      <c r="CF541" s="25">
        <f t="shared" si="1114"/>
        <v>0</v>
      </c>
      <c r="CG541" s="25">
        <f t="shared" si="1115"/>
        <v>0</v>
      </c>
      <c r="CH541" s="25">
        <f t="shared" si="1116"/>
        <v>0</v>
      </c>
      <c r="CI541" s="25">
        <f t="shared" si="1117"/>
        <v>0</v>
      </c>
      <c r="CJ541" s="25">
        <f t="shared" si="1118"/>
        <v>0</v>
      </c>
      <c r="CK541" s="25">
        <f t="shared" si="1119"/>
        <v>0</v>
      </c>
      <c r="CL541" s="25">
        <f t="shared" si="1120"/>
        <v>0</v>
      </c>
      <c r="CM541" s="25">
        <f t="shared" si="822"/>
        <v>0</v>
      </c>
      <c r="CN541" s="25">
        <f t="shared" si="823"/>
        <v>0</v>
      </c>
      <c r="CO541" s="25">
        <f t="shared" si="1121"/>
        <v>0</v>
      </c>
      <c r="CP541" s="25">
        <f t="shared" si="824"/>
        <v>0</v>
      </c>
      <c r="CQ541" s="25">
        <f t="shared" si="825"/>
        <v>0</v>
      </c>
      <c r="CR541" s="30"/>
      <c r="CS541" s="30"/>
      <c r="CT541" s="30"/>
      <c r="CU541" s="25">
        <f t="shared" si="1122"/>
        <v>0</v>
      </c>
      <c r="CV541" s="25">
        <f t="shared" si="1123"/>
        <v>0</v>
      </c>
      <c r="CW541" s="25">
        <f t="shared" si="1124"/>
        <v>0</v>
      </c>
      <c r="CX541" s="25">
        <f t="shared" si="1125"/>
        <v>0</v>
      </c>
      <c r="CY541" s="25">
        <f t="shared" si="1126"/>
        <v>0</v>
      </c>
      <c r="CZ541" s="25">
        <f t="shared" si="1127"/>
        <v>0</v>
      </c>
      <c r="DA541" s="25">
        <f t="shared" si="1128"/>
        <v>68744.399999999994</v>
      </c>
      <c r="DB541" s="25">
        <f t="shared" si="1129"/>
        <v>72052.19</v>
      </c>
      <c r="DC541" s="25">
        <f t="shared" si="1130"/>
        <v>72052.19</v>
      </c>
      <c r="DD541" s="25">
        <f t="shared" si="1131"/>
        <v>28698.46</v>
      </c>
      <c r="DE541" s="25">
        <f t="shared" si="1132"/>
        <v>30305.8</v>
      </c>
      <c r="DF541" s="25">
        <f t="shared" si="1133"/>
        <v>30305.8</v>
      </c>
      <c r="DG541" s="25">
        <f t="shared" si="1134"/>
        <v>0</v>
      </c>
      <c r="DH541" s="25">
        <f t="shared" si="826"/>
        <v>0</v>
      </c>
      <c r="DI541" s="25">
        <f t="shared" si="827"/>
        <v>0</v>
      </c>
      <c r="DJ541" s="25">
        <f t="shared" si="1135"/>
        <v>0</v>
      </c>
      <c r="DK541" s="25">
        <f t="shared" si="828"/>
        <v>0</v>
      </c>
      <c r="DL541" s="25">
        <f t="shared" si="829"/>
        <v>0</v>
      </c>
      <c r="DM541" s="30"/>
      <c r="DN541" s="30"/>
      <c r="DO541" s="30"/>
      <c r="DP541" s="25">
        <f t="shared" si="1136"/>
        <v>0</v>
      </c>
      <c r="DQ541" s="25">
        <f t="shared" si="1137"/>
        <v>0</v>
      </c>
      <c r="DR541" s="25">
        <f t="shared" si="1138"/>
        <v>0</v>
      </c>
      <c r="DS541" s="25">
        <f t="shared" si="1139"/>
        <v>0</v>
      </c>
      <c r="DT541" s="25">
        <f t="shared" si="1140"/>
        <v>0</v>
      </c>
      <c r="DU541" s="25">
        <f t="shared" si="1141"/>
        <v>0</v>
      </c>
      <c r="DV541" s="25">
        <f t="shared" si="1142"/>
        <v>68744.05</v>
      </c>
      <c r="DW541" s="25">
        <f t="shared" si="1143"/>
        <v>72051.72</v>
      </c>
      <c r="DX541" s="25">
        <f t="shared" si="1144"/>
        <v>72051.72</v>
      </c>
      <c r="DY541" s="25">
        <f t="shared" si="1145"/>
        <v>29675.91</v>
      </c>
      <c r="DZ541" s="25">
        <f t="shared" si="1146"/>
        <v>31255.56</v>
      </c>
      <c r="EA541" s="25">
        <f t="shared" si="1147"/>
        <v>31255.56</v>
      </c>
      <c r="EB541" s="25">
        <f t="shared" si="1148"/>
        <v>0</v>
      </c>
      <c r="EC541" s="25">
        <f t="shared" si="830"/>
        <v>0</v>
      </c>
      <c r="ED541" s="25">
        <f t="shared" si="831"/>
        <v>0</v>
      </c>
      <c r="EE541" s="25">
        <f t="shared" si="1149"/>
        <v>0</v>
      </c>
      <c r="EF541" s="25">
        <f t="shared" si="832"/>
        <v>0</v>
      </c>
      <c r="EG541" s="25">
        <f t="shared" si="833"/>
        <v>0</v>
      </c>
      <c r="EH541" s="30"/>
      <c r="EI541" s="30"/>
      <c r="EJ541" s="30"/>
      <c r="EK541" s="25">
        <f t="shared" si="1150"/>
        <v>0</v>
      </c>
      <c r="EL541" s="25">
        <f t="shared" si="1151"/>
        <v>0</v>
      </c>
      <c r="EM541" s="25">
        <f t="shared" si="1152"/>
        <v>0</v>
      </c>
      <c r="EN541" s="25">
        <f t="shared" si="1153"/>
        <v>0</v>
      </c>
      <c r="EO541" s="25">
        <f t="shared" si="1154"/>
        <v>0</v>
      </c>
      <c r="EP541" s="25">
        <f t="shared" si="1155"/>
        <v>0</v>
      </c>
      <c r="EQ541" s="25">
        <f t="shared" si="1156"/>
        <v>68744.31</v>
      </c>
      <c r="ER541" s="25">
        <f t="shared" si="1157"/>
        <v>72051.929999999993</v>
      </c>
      <c r="ES541" s="25">
        <f t="shared" si="1158"/>
        <v>72051.929999999993</v>
      </c>
      <c r="ET541" s="25">
        <f t="shared" si="1159"/>
        <v>28800.46</v>
      </c>
      <c r="EU541" s="25">
        <f t="shared" si="1160"/>
        <v>30134.18</v>
      </c>
      <c r="EV541" s="25">
        <f t="shared" si="1161"/>
        <v>30134.18</v>
      </c>
      <c r="EW541" s="25">
        <f t="shared" si="1162"/>
        <v>0</v>
      </c>
      <c r="EX541" s="25">
        <f t="shared" si="834"/>
        <v>0</v>
      </c>
      <c r="EY541" s="25">
        <f t="shared" si="835"/>
        <v>0</v>
      </c>
      <c r="EZ541" s="25">
        <f t="shared" si="1163"/>
        <v>0</v>
      </c>
      <c r="FA541" s="25">
        <f t="shared" si="836"/>
        <v>0</v>
      </c>
      <c r="FB541" s="25">
        <f t="shared" si="837"/>
        <v>0</v>
      </c>
      <c r="FC541" s="30"/>
      <c r="FD541" s="30"/>
      <c r="FE541" s="30"/>
      <c r="FF541" s="25">
        <f t="shared" si="1165"/>
        <v>0</v>
      </c>
      <c r="FG541" s="25">
        <f t="shared" si="1166"/>
        <v>0</v>
      </c>
      <c r="FH541" s="25">
        <f t="shared" si="1167"/>
        <v>0</v>
      </c>
      <c r="FI541" s="25">
        <f t="shared" si="1168"/>
        <v>0</v>
      </c>
      <c r="FJ541" s="25">
        <f t="shared" si="1169"/>
        <v>0</v>
      </c>
      <c r="FK541" s="25">
        <f t="shared" si="1170"/>
        <v>0</v>
      </c>
      <c r="FL541" s="25">
        <f t="shared" si="1171"/>
        <v>68744.37</v>
      </c>
      <c r="FM541" s="25">
        <f t="shared" si="1172"/>
        <v>72916.23</v>
      </c>
      <c r="FN541" s="25">
        <f t="shared" si="1173"/>
        <v>72916.23</v>
      </c>
      <c r="FO541" s="25">
        <f t="shared" si="1174"/>
        <v>23412.37</v>
      </c>
      <c r="FP541" s="25">
        <f t="shared" si="1175"/>
        <v>24609.74</v>
      </c>
      <c r="FQ541" s="25">
        <f t="shared" si="1176"/>
        <v>24609.74</v>
      </c>
      <c r="FR541" s="25">
        <f t="shared" si="1177"/>
        <v>0</v>
      </c>
      <c r="FS541" s="25">
        <f t="shared" si="838"/>
        <v>0</v>
      </c>
      <c r="FT541" s="25">
        <f t="shared" si="839"/>
        <v>0</v>
      </c>
      <c r="FU541" s="25">
        <f t="shared" si="1178"/>
        <v>0</v>
      </c>
      <c r="FV541" s="25">
        <f t="shared" si="840"/>
        <v>0</v>
      </c>
      <c r="FW541" s="25">
        <f t="shared" si="841"/>
        <v>0</v>
      </c>
      <c r="FX541" s="30"/>
      <c r="FY541" s="30"/>
      <c r="FZ541" s="30"/>
      <c r="GA541" s="25">
        <f t="shared" si="1180"/>
        <v>0</v>
      </c>
      <c r="GB541" s="25">
        <f t="shared" si="1181"/>
        <v>0</v>
      </c>
      <c r="GC541" s="25">
        <f t="shared" si="1182"/>
        <v>0</v>
      </c>
      <c r="GD541" s="25">
        <f t="shared" si="1183"/>
        <v>0</v>
      </c>
      <c r="GE541" s="25">
        <f t="shared" si="1184"/>
        <v>0</v>
      </c>
      <c r="GF541" s="25">
        <f t="shared" si="1185"/>
        <v>0</v>
      </c>
      <c r="GG541" s="25">
        <f t="shared" si="1186"/>
        <v>0</v>
      </c>
      <c r="GH541" s="25">
        <f t="shared" si="1187"/>
        <v>0</v>
      </c>
      <c r="GI541" s="25">
        <f t="shared" si="1188"/>
        <v>0</v>
      </c>
      <c r="GJ541" s="25">
        <f t="shared" si="1189"/>
        <v>0</v>
      </c>
      <c r="GK541" s="25">
        <f t="shared" si="1190"/>
        <v>0</v>
      </c>
      <c r="GL541" s="25">
        <f t="shared" si="1191"/>
        <v>0</v>
      </c>
      <c r="GM541" s="25">
        <f t="shared" si="1192"/>
        <v>0</v>
      </c>
      <c r="GN541" s="25">
        <f t="shared" si="843"/>
        <v>0</v>
      </c>
      <c r="GO541" s="25">
        <f t="shared" si="844"/>
        <v>0</v>
      </c>
      <c r="GP541" s="25">
        <f t="shared" si="1193"/>
        <v>0</v>
      </c>
      <c r="GQ541" s="25">
        <f t="shared" si="845"/>
        <v>0</v>
      </c>
      <c r="GR541" s="25">
        <f t="shared" si="846"/>
        <v>0</v>
      </c>
      <c r="GS541" s="30"/>
      <c r="GT541" s="30"/>
      <c r="GU541" s="30"/>
      <c r="GV541" s="25">
        <f t="shared" si="1195"/>
        <v>0</v>
      </c>
      <c r="GW541" s="25">
        <f t="shared" si="1196"/>
        <v>0</v>
      </c>
      <c r="GX541" s="25">
        <f t="shared" si="1197"/>
        <v>0</v>
      </c>
      <c r="GY541" s="25">
        <f t="shared" si="1198"/>
        <v>0</v>
      </c>
      <c r="GZ541" s="25">
        <f t="shared" si="1199"/>
        <v>0</v>
      </c>
      <c r="HA541" s="25">
        <f t="shared" si="1200"/>
        <v>0</v>
      </c>
      <c r="HB541" s="25">
        <f t="shared" si="1201"/>
        <v>68744.67</v>
      </c>
      <c r="HC541" s="25">
        <f t="shared" si="1202"/>
        <v>72706.710000000006</v>
      </c>
      <c r="HD541" s="25">
        <f t="shared" si="1203"/>
        <v>72706.710000000006</v>
      </c>
      <c r="HE541" s="25">
        <f t="shared" si="1204"/>
        <v>45017.79</v>
      </c>
      <c r="HF541" s="25">
        <f t="shared" si="1205"/>
        <v>47481.919999999998</v>
      </c>
      <c r="HG541" s="25">
        <f t="shared" si="1206"/>
        <v>47481.919999999998</v>
      </c>
      <c r="HH541" s="25">
        <f t="shared" si="1207"/>
        <v>0</v>
      </c>
      <c r="HI541" s="25">
        <f t="shared" si="847"/>
        <v>0</v>
      </c>
      <c r="HJ541" s="25">
        <f t="shared" si="848"/>
        <v>0</v>
      </c>
      <c r="HK541" s="25">
        <f t="shared" si="1208"/>
        <v>0</v>
      </c>
      <c r="HL541" s="25">
        <f t="shared" si="849"/>
        <v>0</v>
      </c>
      <c r="HM541" s="25">
        <f t="shared" si="850"/>
        <v>0</v>
      </c>
      <c r="HN541" s="30"/>
      <c r="HO541" s="30"/>
      <c r="HP541" s="30"/>
      <c r="HQ541" s="25">
        <f t="shared" si="1210"/>
        <v>0</v>
      </c>
      <c r="HR541" s="25">
        <f t="shared" si="1211"/>
        <v>0</v>
      </c>
      <c r="HS541" s="25">
        <f t="shared" si="1212"/>
        <v>0</v>
      </c>
      <c r="HT541" s="25">
        <f t="shared" si="1213"/>
        <v>0</v>
      </c>
      <c r="HU541" s="25">
        <f t="shared" si="1214"/>
        <v>0</v>
      </c>
      <c r="HV541" s="25">
        <f t="shared" si="1215"/>
        <v>0</v>
      </c>
      <c r="HW541" s="25">
        <f t="shared" si="1216"/>
        <v>53233.39</v>
      </c>
      <c r="HX541" s="25">
        <f t="shared" si="1217"/>
        <v>72609.72</v>
      </c>
      <c r="HY541" s="25">
        <f t="shared" si="1218"/>
        <v>72609.72</v>
      </c>
      <c r="HZ541" s="25">
        <f t="shared" si="1219"/>
        <v>23388.17</v>
      </c>
      <c r="IA541" s="25">
        <f t="shared" si="1220"/>
        <v>29383.360000000001</v>
      </c>
      <c r="IB541" s="25">
        <f t="shared" si="1221"/>
        <v>29383.360000000001</v>
      </c>
      <c r="IC541" s="25">
        <f t="shared" si="1222"/>
        <v>0</v>
      </c>
      <c r="ID541" s="25">
        <f t="shared" si="852"/>
        <v>0</v>
      </c>
      <c r="IE541" s="25">
        <f t="shared" si="853"/>
        <v>0</v>
      </c>
      <c r="IF541" s="25">
        <f t="shared" si="1223"/>
        <v>0</v>
      </c>
      <c r="IG541" s="25">
        <f t="shared" si="854"/>
        <v>0</v>
      </c>
      <c r="IH541" s="25">
        <f t="shared" si="855"/>
        <v>0</v>
      </c>
      <c r="II541" s="30"/>
      <c r="IJ541" s="30"/>
      <c r="IK541" s="30"/>
      <c r="IL541" s="25">
        <f t="shared" si="1224"/>
        <v>0</v>
      </c>
      <c r="IM541" s="25">
        <f t="shared" si="1225"/>
        <v>0</v>
      </c>
      <c r="IN541" s="25">
        <f t="shared" si="1226"/>
        <v>0</v>
      </c>
      <c r="IO541" s="25">
        <f t="shared" si="1227"/>
        <v>0</v>
      </c>
      <c r="IP541" s="25">
        <f t="shared" si="1228"/>
        <v>0</v>
      </c>
      <c r="IQ541" s="25">
        <f t="shared" si="1229"/>
        <v>0</v>
      </c>
      <c r="IR541" s="25">
        <f t="shared" si="1230"/>
        <v>68744.3</v>
      </c>
      <c r="IS541" s="25">
        <f t="shared" si="1231"/>
        <v>72051.97</v>
      </c>
      <c r="IT541" s="25">
        <f t="shared" si="1232"/>
        <v>72051.97</v>
      </c>
      <c r="IU541" s="25">
        <f t="shared" si="1233"/>
        <v>24414</v>
      </c>
      <c r="IV541" s="25">
        <f t="shared" si="1234"/>
        <v>25595.119999999999</v>
      </c>
      <c r="IW541" s="25">
        <f t="shared" si="1235"/>
        <v>25595.119999999999</v>
      </c>
      <c r="IX541" s="25">
        <f t="shared" si="1236"/>
        <v>0</v>
      </c>
      <c r="IY541" s="25">
        <f t="shared" si="856"/>
        <v>0</v>
      </c>
      <c r="IZ541" s="25">
        <f t="shared" si="857"/>
        <v>0</v>
      </c>
      <c r="JA541" s="25">
        <f t="shared" si="1237"/>
        <v>0</v>
      </c>
      <c r="JB541" s="25">
        <f t="shared" si="858"/>
        <v>0</v>
      </c>
      <c r="JC541" s="25">
        <f t="shared" si="859"/>
        <v>0</v>
      </c>
      <c r="JD541" s="30"/>
      <c r="JE541" s="30"/>
      <c r="JF541" s="30"/>
      <c r="JG541" s="25">
        <f t="shared" si="1238"/>
        <v>0</v>
      </c>
      <c r="JH541" s="25">
        <f t="shared" si="1239"/>
        <v>0</v>
      </c>
      <c r="JI541" s="25">
        <f t="shared" si="1240"/>
        <v>0</v>
      </c>
      <c r="JJ541" s="25">
        <f t="shared" si="1241"/>
        <v>0</v>
      </c>
      <c r="JK541" s="25">
        <f t="shared" si="1242"/>
        <v>0</v>
      </c>
      <c r="JL541" s="25">
        <f t="shared" si="1243"/>
        <v>0</v>
      </c>
      <c r="JM541" s="25">
        <f t="shared" si="1244"/>
        <v>68744.37</v>
      </c>
      <c r="JN541" s="25">
        <f t="shared" si="1245"/>
        <v>72052.13</v>
      </c>
      <c r="JO541" s="25">
        <f t="shared" si="1246"/>
        <v>72052.13</v>
      </c>
      <c r="JP541" s="25">
        <f t="shared" si="1247"/>
        <v>36894.22</v>
      </c>
      <c r="JQ541" s="25">
        <f t="shared" si="1248"/>
        <v>38820.22</v>
      </c>
      <c r="JR541" s="25">
        <f t="shared" si="1249"/>
        <v>38820.22</v>
      </c>
      <c r="JS541" s="25">
        <f t="shared" si="1250"/>
        <v>0</v>
      </c>
      <c r="JT541" s="25">
        <f t="shared" si="860"/>
        <v>0</v>
      </c>
      <c r="JU541" s="25">
        <f t="shared" si="861"/>
        <v>0</v>
      </c>
      <c r="JV541" s="25">
        <f t="shared" si="1251"/>
        <v>0</v>
      </c>
      <c r="JW541" s="25">
        <f t="shared" si="862"/>
        <v>0</v>
      </c>
      <c r="JX541" s="25">
        <f t="shared" si="863"/>
        <v>0</v>
      </c>
      <c r="JY541" s="30"/>
      <c r="JZ541" s="30"/>
      <c r="KA541" s="30"/>
      <c r="KB541" s="25">
        <f t="shared" si="1252"/>
        <v>0</v>
      </c>
      <c r="KC541" s="25">
        <f t="shared" si="1253"/>
        <v>0</v>
      </c>
      <c r="KD541" s="25">
        <f t="shared" si="1254"/>
        <v>0</v>
      </c>
      <c r="KE541" s="25">
        <f t="shared" si="1255"/>
        <v>0</v>
      </c>
      <c r="KF541" s="25">
        <f t="shared" si="1256"/>
        <v>0</v>
      </c>
      <c r="KG541" s="25">
        <f t="shared" si="1257"/>
        <v>0</v>
      </c>
      <c r="KH541" s="25">
        <f t="shared" si="1258"/>
        <v>68743.72</v>
      </c>
      <c r="KI541" s="25">
        <f t="shared" si="1259"/>
        <v>72051.7</v>
      </c>
      <c r="KJ541" s="25">
        <f t="shared" si="1260"/>
        <v>72051.7</v>
      </c>
      <c r="KK541" s="25">
        <f t="shared" si="1261"/>
        <v>21803.919999999998</v>
      </c>
      <c r="KL541" s="25">
        <f t="shared" si="1262"/>
        <v>22907.52</v>
      </c>
      <c r="KM541" s="25">
        <f t="shared" si="1263"/>
        <v>22907.52</v>
      </c>
      <c r="KN541" s="25">
        <f t="shared" si="1264"/>
        <v>0</v>
      </c>
      <c r="KO541" s="25">
        <f t="shared" si="864"/>
        <v>0</v>
      </c>
      <c r="KP541" s="25">
        <f t="shared" si="865"/>
        <v>0</v>
      </c>
      <c r="KQ541" s="25">
        <f t="shared" si="1265"/>
        <v>0</v>
      </c>
      <c r="KR541" s="25">
        <f t="shared" si="866"/>
        <v>0</v>
      </c>
      <c r="KS541" s="25">
        <f t="shared" si="867"/>
        <v>0</v>
      </c>
      <c r="KT541" s="30"/>
      <c r="KU541" s="30"/>
      <c r="KV541" s="30"/>
      <c r="KW541" s="25">
        <f t="shared" si="1266"/>
        <v>0</v>
      </c>
      <c r="KX541" s="25">
        <f t="shared" si="1267"/>
        <v>0</v>
      </c>
      <c r="KY541" s="25">
        <f t="shared" si="1268"/>
        <v>0</v>
      </c>
      <c r="KZ541" s="25">
        <f t="shared" si="1269"/>
        <v>0</v>
      </c>
      <c r="LA541" s="25">
        <f t="shared" si="1270"/>
        <v>0</v>
      </c>
      <c r="LB541" s="25">
        <f t="shared" si="1271"/>
        <v>0</v>
      </c>
      <c r="LC541" s="25">
        <f t="shared" si="1272"/>
        <v>68744.02</v>
      </c>
      <c r="LD541" s="25">
        <f t="shared" si="1273"/>
        <v>72051.98</v>
      </c>
      <c r="LE541" s="25">
        <f t="shared" si="1274"/>
        <v>72051.98</v>
      </c>
      <c r="LF541" s="25">
        <f t="shared" si="1275"/>
        <v>20218.23</v>
      </c>
      <c r="LG541" s="25">
        <f t="shared" si="1276"/>
        <v>21260.53</v>
      </c>
      <c r="LH541" s="25">
        <f t="shared" si="1277"/>
        <v>21260.53</v>
      </c>
      <c r="LI541" s="25">
        <f t="shared" si="1278"/>
        <v>0</v>
      </c>
      <c r="LJ541" s="25">
        <f t="shared" si="868"/>
        <v>0</v>
      </c>
      <c r="LK541" s="25">
        <f t="shared" si="869"/>
        <v>0</v>
      </c>
      <c r="LL541" s="25">
        <f t="shared" si="1279"/>
        <v>0</v>
      </c>
      <c r="LM541" s="25">
        <f t="shared" si="870"/>
        <v>0</v>
      </c>
      <c r="LN541" s="25">
        <f t="shared" si="871"/>
        <v>0</v>
      </c>
      <c r="LO541" s="30"/>
      <c r="LP541" s="30"/>
      <c r="LQ541" s="30"/>
      <c r="LR541" s="25">
        <f t="shared" si="1280"/>
        <v>0</v>
      </c>
      <c r="LS541" s="25">
        <f t="shared" si="1281"/>
        <v>0</v>
      </c>
      <c r="LT541" s="25">
        <f t="shared" si="1282"/>
        <v>0</v>
      </c>
      <c r="LU541" s="25">
        <f t="shared" si="1283"/>
        <v>0</v>
      </c>
      <c r="LV541" s="25">
        <f t="shared" si="1284"/>
        <v>0</v>
      </c>
      <c r="LW541" s="25">
        <f t="shared" si="1285"/>
        <v>0</v>
      </c>
      <c r="LX541" s="25">
        <f t="shared" si="1286"/>
        <v>68745.539999999994</v>
      </c>
      <c r="LY541" s="25">
        <f t="shared" si="1287"/>
        <v>72052.009999999995</v>
      </c>
      <c r="LZ541" s="25">
        <f t="shared" si="1288"/>
        <v>72052.009999999995</v>
      </c>
      <c r="MA541" s="25">
        <f t="shared" si="1289"/>
        <v>31927.84</v>
      </c>
      <c r="MB541" s="25">
        <f t="shared" si="1290"/>
        <v>33548.639999999999</v>
      </c>
      <c r="MC541" s="25">
        <f t="shared" si="1291"/>
        <v>33548.639999999999</v>
      </c>
      <c r="MD541" s="25">
        <f t="shared" si="1292"/>
        <v>0</v>
      </c>
      <c r="ME541" s="25">
        <f t="shared" si="872"/>
        <v>0</v>
      </c>
      <c r="MF541" s="25">
        <f t="shared" si="873"/>
        <v>0</v>
      </c>
      <c r="MG541" s="25">
        <f t="shared" si="1293"/>
        <v>0</v>
      </c>
      <c r="MH541" s="25">
        <f t="shared" si="874"/>
        <v>0</v>
      </c>
      <c r="MI541" s="25">
        <f t="shared" si="875"/>
        <v>0</v>
      </c>
      <c r="MJ541" s="30"/>
      <c r="MK541" s="30"/>
      <c r="ML541" s="30"/>
      <c r="MM541" s="25">
        <f t="shared" si="1295"/>
        <v>0</v>
      </c>
      <c r="MN541" s="25">
        <f t="shared" si="1296"/>
        <v>0</v>
      </c>
      <c r="MO541" s="25">
        <f t="shared" si="1297"/>
        <v>0</v>
      </c>
      <c r="MP541" s="25">
        <f t="shared" si="1298"/>
        <v>0</v>
      </c>
      <c r="MQ541" s="25">
        <f t="shared" si="1299"/>
        <v>0</v>
      </c>
      <c r="MR541" s="25">
        <f t="shared" si="1300"/>
        <v>0</v>
      </c>
      <c r="MS541" s="25">
        <f t="shared" si="1301"/>
        <v>68743.87</v>
      </c>
      <c r="MT541" s="25">
        <f t="shared" si="1302"/>
        <v>73776.25</v>
      </c>
      <c r="MU541" s="25">
        <f t="shared" si="1303"/>
        <v>73776.25</v>
      </c>
      <c r="MV541" s="25">
        <f t="shared" si="1304"/>
        <v>33956.79</v>
      </c>
      <c r="MW541" s="25">
        <f t="shared" si="1305"/>
        <v>35697.11</v>
      </c>
      <c r="MX541" s="25">
        <f t="shared" si="1306"/>
        <v>35697.11</v>
      </c>
      <c r="MY541" s="25">
        <f t="shared" si="1307"/>
        <v>0</v>
      </c>
      <c r="MZ541" s="25">
        <f t="shared" si="876"/>
        <v>0</v>
      </c>
      <c r="NA541" s="25">
        <f t="shared" si="877"/>
        <v>0</v>
      </c>
      <c r="NB541" s="25">
        <f t="shared" si="1308"/>
        <v>0</v>
      </c>
      <c r="NC541" s="25">
        <f t="shared" si="878"/>
        <v>0</v>
      </c>
      <c r="ND541" s="25">
        <f t="shared" si="879"/>
        <v>0</v>
      </c>
      <c r="NE541" s="30"/>
      <c r="NF541" s="30"/>
      <c r="NG541" s="30"/>
      <c r="NH541" s="25">
        <f t="shared" si="1310"/>
        <v>0</v>
      </c>
      <c r="NI541" s="25">
        <f t="shared" si="1311"/>
        <v>0</v>
      </c>
      <c r="NJ541" s="25">
        <f t="shared" si="1312"/>
        <v>0</v>
      </c>
      <c r="NK541" s="25">
        <f t="shared" si="1313"/>
        <v>0</v>
      </c>
      <c r="NL541" s="25">
        <f t="shared" si="1314"/>
        <v>0</v>
      </c>
      <c r="NM541" s="25">
        <f t="shared" si="1315"/>
        <v>0</v>
      </c>
      <c r="NN541" s="25">
        <f t="shared" si="1316"/>
        <v>68744.350000000006</v>
      </c>
      <c r="NO541" s="25">
        <f t="shared" si="1317"/>
        <v>72318.31</v>
      </c>
      <c r="NP541" s="25">
        <f t="shared" si="1318"/>
        <v>72318.31</v>
      </c>
      <c r="NQ541" s="25">
        <f t="shared" si="1319"/>
        <v>24814.38</v>
      </c>
      <c r="NR541" s="25">
        <f t="shared" si="1320"/>
        <v>26037.56</v>
      </c>
      <c r="NS541" s="25">
        <f t="shared" si="1321"/>
        <v>26037.56</v>
      </c>
      <c r="NT541" s="25">
        <f t="shared" si="1322"/>
        <v>0</v>
      </c>
      <c r="NU541" s="25">
        <f t="shared" si="880"/>
        <v>0</v>
      </c>
      <c r="NV541" s="25">
        <f t="shared" si="881"/>
        <v>0</v>
      </c>
      <c r="NW541" s="25">
        <f t="shared" si="1323"/>
        <v>0</v>
      </c>
      <c r="NX541" s="25">
        <f t="shared" si="882"/>
        <v>0</v>
      </c>
      <c r="NY541" s="25">
        <f t="shared" si="883"/>
        <v>0</v>
      </c>
      <c r="NZ541" s="30"/>
      <c r="OA541" s="30"/>
      <c r="OB541" s="30"/>
      <c r="OC541" s="25">
        <f t="shared" si="1324"/>
        <v>0</v>
      </c>
      <c r="OD541" s="25">
        <f t="shared" si="1325"/>
        <v>0</v>
      </c>
      <c r="OE541" s="25">
        <f t="shared" si="1326"/>
        <v>0</v>
      </c>
      <c r="OF541" s="25">
        <f t="shared" si="1327"/>
        <v>0</v>
      </c>
      <c r="OG541" s="25">
        <f t="shared" si="1328"/>
        <v>0</v>
      </c>
      <c r="OH541" s="25">
        <f t="shared" si="1329"/>
        <v>0</v>
      </c>
      <c r="OI541" s="25">
        <f t="shared" si="1330"/>
        <v>68744.2</v>
      </c>
      <c r="OJ541" s="25">
        <f t="shared" si="1331"/>
        <v>72051.649999999994</v>
      </c>
      <c r="OK541" s="25">
        <f t="shared" si="1332"/>
        <v>72051.649999999994</v>
      </c>
      <c r="OL541" s="25">
        <f t="shared" si="1333"/>
        <v>32135.58</v>
      </c>
      <c r="OM541" s="25">
        <f t="shared" si="1334"/>
        <v>33768.76</v>
      </c>
      <c r="ON541" s="25">
        <f t="shared" si="1335"/>
        <v>33768.76</v>
      </c>
      <c r="OO541" s="25">
        <f t="shared" si="1336"/>
        <v>0</v>
      </c>
      <c r="OP541" s="25">
        <f t="shared" si="884"/>
        <v>0</v>
      </c>
      <c r="OQ541" s="25">
        <f t="shared" si="885"/>
        <v>0</v>
      </c>
      <c r="OR541" s="25">
        <f t="shared" si="1337"/>
        <v>0</v>
      </c>
      <c r="OS541" s="25">
        <f t="shared" si="886"/>
        <v>0</v>
      </c>
      <c r="OT541" s="25">
        <f t="shared" si="887"/>
        <v>0</v>
      </c>
      <c r="OU541" s="30"/>
      <c r="OV541" s="30"/>
      <c r="OW541" s="30"/>
      <c r="OX541" s="25">
        <f t="shared" si="1338"/>
        <v>0</v>
      </c>
      <c r="OY541" s="25">
        <f t="shared" si="1339"/>
        <v>0</v>
      </c>
      <c r="OZ541" s="25">
        <f t="shared" si="1340"/>
        <v>0</v>
      </c>
      <c r="PA541" s="25">
        <f t="shared" si="1341"/>
        <v>0</v>
      </c>
      <c r="PB541" s="25">
        <f t="shared" si="1342"/>
        <v>0</v>
      </c>
      <c r="PC541" s="25">
        <f t="shared" si="1343"/>
        <v>0</v>
      </c>
      <c r="PD541" s="25">
        <f t="shared" si="1344"/>
        <v>68743.87</v>
      </c>
      <c r="PE541" s="25">
        <f t="shared" si="1345"/>
        <v>72051.929999999993</v>
      </c>
      <c r="PF541" s="25">
        <f t="shared" si="1346"/>
        <v>72051.929999999993</v>
      </c>
      <c r="PG541" s="25">
        <f t="shared" si="1347"/>
        <v>27414.78</v>
      </c>
      <c r="PH541" s="25">
        <f t="shared" si="1348"/>
        <v>28775.89</v>
      </c>
      <c r="PI541" s="25">
        <f t="shared" si="1349"/>
        <v>28775.89</v>
      </c>
      <c r="PJ541" s="25">
        <f t="shared" si="1350"/>
        <v>0</v>
      </c>
      <c r="PK541" s="25">
        <f t="shared" si="888"/>
        <v>0</v>
      </c>
      <c r="PL541" s="25">
        <f t="shared" si="889"/>
        <v>0</v>
      </c>
      <c r="PM541" s="25">
        <f t="shared" si="1351"/>
        <v>0</v>
      </c>
      <c r="PN541" s="25">
        <f t="shared" si="890"/>
        <v>0</v>
      </c>
      <c r="PO541" s="25">
        <f t="shared" si="891"/>
        <v>0</v>
      </c>
      <c r="PP541" s="30"/>
      <c r="PQ541" s="30"/>
      <c r="PR541" s="30"/>
      <c r="PS541" s="25">
        <f t="shared" si="1352"/>
        <v>0</v>
      </c>
      <c r="PT541" s="25">
        <f t="shared" si="1353"/>
        <v>0</v>
      </c>
      <c r="PU541" s="25">
        <f t="shared" si="1354"/>
        <v>0</v>
      </c>
      <c r="PV541" s="25">
        <f t="shared" si="1355"/>
        <v>0</v>
      </c>
      <c r="PW541" s="25">
        <f t="shared" si="1356"/>
        <v>0</v>
      </c>
      <c r="PX541" s="25">
        <f t="shared" si="1357"/>
        <v>0</v>
      </c>
      <c r="PY541" s="25">
        <f t="shared" si="1358"/>
        <v>68744.179999999993</v>
      </c>
      <c r="PZ541" s="25">
        <f t="shared" si="1359"/>
        <v>72052.11</v>
      </c>
      <c r="QA541" s="25">
        <f t="shared" si="1360"/>
        <v>72052.11</v>
      </c>
      <c r="QB541" s="25">
        <f t="shared" si="1361"/>
        <v>31115.3</v>
      </c>
      <c r="QC541" s="25">
        <f t="shared" si="1362"/>
        <v>32700.21</v>
      </c>
      <c r="QD541" s="25">
        <f t="shared" si="1363"/>
        <v>32700.21</v>
      </c>
      <c r="QE541" s="25">
        <f t="shared" si="1364"/>
        <v>0</v>
      </c>
      <c r="QF541" s="25">
        <f t="shared" si="892"/>
        <v>0</v>
      </c>
      <c r="QG541" s="25">
        <f t="shared" si="893"/>
        <v>0</v>
      </c>
      <c r="QH541" s="25">
        <f t="shared" si="1365"/>
        <v>0</v>
      </c>
      <c r="QI541" s="25">
        <f t="shared" si="894"/>
        <v>0</v>
      </c>
      <c r="QJ541" s="25">
        <f t="shared" si="895"/>
        <v>0</v>
      </c>
      <c r="QK541" s="30"/>
      <c r="QL541" s="30"/>
      <c r="QM541" s="30"/>
      <c r="QN541" s="25">
        <f t="shared" si="1367"/>
        <v>0</v>
      </c>
      <c r="QO541" s="25">
        <f t="shared" si="1368"/>
        <v>0</v>
      </c>
      <c r="QP541" s="25">
        <f t="shared" si="1369"/>
        <v>0</v>
      </c>
      <c r="QQ541" s="25">
        <f t="shared" si="1370"/>
        <v>0</v>
      </c>
      <c r="QR541" s="25">
        <f t="shared" si="1371"/>
        <v>0</v>
      </c>
      <c r="QS541" s="25">
        <f t="shared" si="1372"/>
        <v>0</v>
      </c>
      <c r="QT541" s="25">
        <f t="shared" si="1373"/>
        <v>68744.539999999994</v>
      </c>
      <c r="QU541" s="25">
        <f t="shared" si="1374"/>
        <v>72311.039999999994</v>
      </c>
      <c r="QV541" s="25">
        <f t="shared" si="1375"/>
        <v>72311.039999999994</v>
      </c>
      <c r="QW541" s="25">
        <f t="shared" si="1376"/>
        <v>27762.66</v>
      </c>
      <c r="QX541" s="25">
        <f t="shared" si="1377"/>
        <v>29118.7</v>
      </c>
      <c r="QY541" s="25">
        <f t="shared" si="1378"/>
        <v>29118.7</v>
      </c>
      <c r="QZ541" s="25">
        <f t="shared" si="1379"/>
        <v>0</v>
      </c>
      <c r="RA541" s="25">
        <f t="shared" si="896"/>
        <v>0</v>
      </c>
      <c r="RB541" s="25">
        <f t="shared" si="897"/>
        <v>0</v>
      </c>
      <c r="RC541" s="25">
        <f t="shared" si="1380"/>
        <v>0</v>
      </c>
      <c r="RD541" s="25">
        <f t="shared" si="898"/>
        <v>0</v>
      </c>
      <c r="RE541" s="25">
        <f t="shared" si="899"/>
        <v>0</v>
      </c>
      <c r="RF541" s="30"/>
      <c r="RG541" s="30"/>
      <c r="RH541" s="30"/>
      <c r="RI541" s="25">
        <f t="shared" si="1382"/>
        <v>0</v>
      </c>
      <c r="RJ541" s="25">
        <f t="shared" si="1383"/>
        <v>0</v>
      </c>
      <c r="RK541" s="25">
        <f t="shared" si="1384"/>
        <v>0</v>
      </c>
      <c r="RL541" s="25">
        <f t="shared" si="1385"/>
        <v>0</v>
      </c>
      <c r="RM541" s="25">
        <f t="shared" si="1386"/>
        <v>0</v>
      </c>
      <c r="RN541" s="25">
        <f t="shared" si="1387"/>
        <v>0</v>
      </c>
      <c r="RO541" s="25">
        <f t="shared" si="1388"/>
        <v>68744.13</v>
      </c>
      <c r="RP541" s="25">
        <f t="shared" si="1389"/>
        <v>73240.78</v>
      </c>
      <c r="RQ541" s="25">
        <f t="shared" si="1390"/>
        <v>73240.78</v>
      </c>
      <c r="RR541" s="25">
        <f t="shared" si="1391"/>
        <v>20248.41</v>
      </c>
      <c r="RS541" s="25">
        <f t="shared" si="1392"/>
        <v>21214.97</v>
      </c>
      <c r="RT541" s="25">
        <f t="shared" si="1393"/>
        <v>21214.97</v>
      </c>
      <c r="RU541" s="25">
        <f t="shared" si="1394"/>
        <v>0</v>
      </c>
      <c r="RV541" s="25">
        <f t="shared" si="900"/>
        <v>0</v>
      </c>
      <c r="RW541" s="25">
        <f t="shared" si="901"/>
        <v>0</v>
      </c>
      <c r="RX541" s="25">
        <f t="shared" si="1395"/>
        <v>0</v>
      </c>
      <c r="RY541" s="25">
        <f t="shared" si="902"/>
        <v>0</v>
      </c>
      <c r="RZ541" s="25">
        <f t="shared" si="903"/>
        <v>0</v>
      </c>
      <c r="SA541" s="30"/>
      <c r="SB541" s="30"/>
      <c r="SC541" s="30"/>
      <c r="SD541" s="25">
        <f t="shared" si="1397"/>
        <v>0</v>
      </c>
      <c r="SE541" s="25">
        <f t="shared" si="1398"/>
        <v>0</v>
      </c>
      <c r="SF541" s="25">
        <f t="shared" si="1399"/>
        <v>0</v>
      </c>
      <c r="SG541" s="25">
        <f t="shared" si="1400"/>
        <v>0</v>
      </c>
      <c r="SH541" s="25">
        <f t="shared" si="1401"/>
        <v>0</v>
      </c>
      <c r="SI541" s="25">
        <f t="shared" si="1402"/>
        <v>0</v>
      </c>
      <c r="SJ541" s="25">
        <f t="shared" si="1403"/>
        <v>68743.97</v>
      </c>
      <c r="SK541" s="25">
        <f t="shared" si="1404"/>
        <v>72266.539999999994</v>
      </c>
      <c r="SL541" s="25">
        <f t="shared" si="1405"/>
        <v>72266.539999999994</v>
      </c>
      <c r="SM541" s="25">
        <f t="shared" si="1406"/>
        <v>27403.02</v>
      </c>
      <c r="SN541" s="25">
        <f t="shared" si="1407"/>
        <v>28717.96</v>
      </c>
      <c r="SO541" s="25">
        <f t="shared" si="1408"/>
        <v>28717.96</v>
      </c>
      <c r="SP541" s="25">
        <f t="shared" si="1409"/>
        <v>0</v>
      </c>
      <c r="SQ541" s="25">
        <f t="shared" si="904"/>
        <v>0</v>
      </c>
      <c r="SR541" s="25">
        <f t="shared" si="905"/>
        <v>0</v>
      </c>
      <c r="SS541" s="25">
        <f t="shared" si="1410"/>
        <v>0</v>
      </c>
      <c r="ST541" s="25">
        <f t="shared" si="906"/>
        <v>0</v>
      </c>
      <c r="SU541" s="25">
        <f t="shared" si="907"/>
        <v>0</v>
      </c>
      <c r="SV541" s="30"/>
      <c r="SW541" s="30"/>
      <c r="SX541" s="30"/>
      <c r="SY541" s="25">
        <f t="shared" si="1412"/>
        <v>0</v>
      </c>
      <c r="SZ541" s="25">
        <f t="shared" si="1413"/>
        <v>0</v>
      </c>
      <c r="TA541" s="25">
        <f t="shared" si="1414"/>
        <v>0</v>
      </c>
      <c r="TB541" s="25">
        <f t="shared" si="1415"/>
        <v>0</v>
      </c>
      <c r="TC541" s="25">
        <f t="shared" si="1416"/>
        <v>0</v>
      </c>
      <c r="TD541" s="25">
        <f t="shared" si="1417"/>
        <v>0</v>
      </c>
      <c r="TE541" s="25">
        <f t="shared" si="1418"/>
        <v>68744.210000000006</v>
      </c>
      <c r="TF541" s="25">
        <f t="shared" si="1419"/>
        <v>72644.67</v>
      </c>
      <c r="TG541" s="25">
        <f t="shared" si="1420"/>
        <v>72644.67</v>
      </c>
      <c r="TH541" s="25">
        <f t="shared" si="1421"/>
        <v>25443.42</v>
      </c>
      <c r="TI541" s="25">
        <f t="shared" si="1422"/>
        <v>26735.33</v>
      </c>
      <c r="TJ541" s="25">
        <f t="shared" si="1423"/>
        <v>26735.33</v>
      </c>
      <c r="TK541" s="25">
        <f t="shared" si="1424"/>
        <v>0</v>
      </c>
      <c r="TL541" s="25">
        <f t="shared" si="908"/>
        <v>0</v>
      </c>
      <c r="TM541" s="25">
        <f t="shared" si="909"/>
        <v>0</v>
      </c>
      <c r="TN541" s="25">
        <f t="shared" si="1425"/>
        <v>0</v>
      </c>
      <c r="TO541" s="25">
        <f t="shared" si="910"/>
        <v>0</v>
      </c>
      <c r="TP541" s="25">
        <f t="shared" si="911"/>
        <v>0</v>
      </c>
      <c r="TQ541" s="30"/>
      <c r="TR541" s="30"/>
      <c r="TS541" s="30"/>
      <c r="TT541" s="25">
        <f t="shared" si="1427"/>
        <v>0</v>
      </c>
      <c r="TU541" s="25">
        <f t="shared" si="1428"/>
        <v>0</v>
      </c>
      <c r="TV541" s="25">
        <f t="shared" si="1429"/>
        <v>0</v>
      </c>
      <c r="TW541" s="25">
        <f t="shared" si="1430"/>
        <v>0</v>
      </c>
      <c r="TX541" s="25">
        <f t="shared" si="1431"/>
        <v>0</v>
      </c>
      <c r="TY541" s="25">
        <f t="shared" si="1432"/>
        <v>0</v>
      </c>
      <c r="TZ541" s="25">
        <f t="shared" si="1433"/>
        <v>52268.01</v>
      </c>
      <c r="UA541" s="25">
        <f t="shared" si="1434"/>
        <v>73410.09</v>
      </c>
      <c r="UB541" s="25">
        <f t="shared" si="1435"/>
        <v>73410.09</v>
      </c>
      <c r="UC541" s="25">
        <f t="shared" si="1436"/>
        <v>21952.53</v>
      </c>
      <c r="UD541" s="25">
        <f t="shared" si="1437"/>
        <v>30654.74</v>
      </c>
      <c r="UE541" s="25">
        <f t="shared" si="1438"/>
        <v>30654.74</v>
      </c>
      <c r="UF541" s="25">
        <f t="shared" si="1439"/>
        <v>0</v>
      </c>
      <c r="UG541" s="25">
        <f t="shared" si="913"/>
        <v>0</v>
      </c>
      <c r="UH541" s="25">
        <f t="shared" si="914"/>
        <v>0</v>
      </c>
      <c r="UI541" s="25">
        <f t="shared" si="1440"/>
        <v>0</v>
      </c>
      <c r="UJ541" s="25">
        <f t="shared" si="915"/>
        <v>0</v>
      </c>
      <c r="UK541" s="25">
        <f t="shared" si="916"/>
        <v>0</v>
      </c>
      <c r="UL541" s="30"/>
      <c r="UM541" s="30"/>
      <c r="UN541" s="30"/>
      <c r="UO541" s="25">
        <f t="shared" si="1442"/>
        <v>0</v>
      </c>
      <c r="UP541" s="25">
        <f t="shared" si="1443"/>
        <v>0</v>
      </c>
      <c r="UQ541" s="25">
        <f t="shared" si="1444"/>
        <v>0</v>
      </c>
      <c r="UR541" s="25">
        <f t="shared" si="1445"/>
        <v>0</v>
      </c>
      <c r="US541" s="25">
        <f t="shared" si="1446"/>
        <v>0</v>
      </c>
      <c r="UT541" s="25">
        <f t="shared" si="1447"/>
        <v>0</v>
      </c>
      <c r="UU541" s="25">
        <f t="shared" si="1448"/>
        <v>68744.259999999995</v>
      </c>
      <c r="UV541" s="25">
        <f t="shared" si="1449"/>
        <v>72602.899999999994</v>
      </c>
      <c r="UW541" s="25">
        <f t="shared" si="1450"/>
        <v>72602.899999999994</v>
      </c>
      <c r="UX541" s="25">
        <f t="shared" si="1451"/>
        <v>26801.97</v>
      </c>
      <c r="UY541" s="25">
        <f t="shared" si="1452"/>
        <v>28040.89</v>
      </c>
      <c r="UZ541" s="25">
        <f t="shared" si="1453"/>
        <v>28040.89</v>
      </c>
      <c r="VA541" s="25">
        <f t="shared" si="1454"/>
        <v>0</v>
      </c>
      <c r="VB541" s="25">
        <f t="shared" si="917"/>
        <v>0</v>
      </c>
      <c r="VC541" s="25">
        <f t="shared" si="918"/>
        <v>0</v>
      </c>
      <c r="VD541" s="25">
        <f t="shared" si="1455"/>
        <v>0</v>
      </c>
      <c r="VE541" s="25">
        <f t="shared" si="919"/>
        <v>0</v>
      </c>
      <c r="VF541" s="25">
        <f t="shared" si="920"/>
        <v>0</v>
      </c>
      <c r="VG541" s="30"/>
      <c r="VH541" s="30"/>
      <c r="VI541" s="30"/>
      <c r="VJ541" s="25">
        <f t="shared" si="1457"/>
        <v>0</v>
      </c>
      <c r="VK541" s="25">
        <f t="shared" si="1458"/>
        <v>0</v>
      </c>
      <c r="VL541" s="25">
        <f t="shared" si="1459"/>
        <v>0</v>
      </c>
      <c r="VM541" s="25">
        <f t="shared" si="1460"/>
        <v>0</v>
      </c>
      <c r="VN541" s="25">
        <f t="shared" si="1461"/>
        <v>0</v>
      </c>
      <c r="VO541" s="25">
        <f t="shared" si="1462"/>
        <v>0</v>
      </c>
      <c r="VP541" s="25">
        <f t="shared" si="1463"/>
        <v>0</v>
      </c>
      <c r="VQ541" s="25">
        <f t="shared" si="1464"/>
        <v>0</v>
      </c>
      <c r="VR541" s="25">
        <f t="shared" si="1465"/>
        <v>0</v>
      </c>
      <c r="VS541" s="25">
        <f t="shared" si="1466"/>
        <v>0</v>
      </c>
      <c r="VT541" s="25">
        <f t="shared" si="1467"/>
        <v>0</v>
      </c>
      <c r="VU541" s="25">
        <f t="shared" si="1468"/>
        <v>0</v>
      </c>
      <c r="VV541" s="25">
        <f t="shared" si="1469"/>
        <v>0</v>
      </c>
      <c r="VW541" s="25">
        <f t="shared" si="922"/>
        <v>0</v>
      </c>
      <c r="VX541" s="25">
        <f t="shared" si="923"/>
        <v>0</v>
      </c>
      <c r="VY541" s="25">
        <f t="shared" si="1470"/>
        <v>0</v>
      </c>
      <c r="VZ541" s="25">
        <f t="shared" si="924"/>
        <v>0</v>
      </c>
      <c r="WA541" s="25">
        <f t="shared" si="925"/>
        <v>0</v>
      </c>
      <c r="WB541" s="30"/>
      <c r="WC541" s="30"/>
      <c r="WD541" s="30"/>
      <c r="WE541" s="25">
        <f t="shared" si="1471"/>
        <v>0</v>
      </c>
      <c r="WF541" s="25">
        <f t="shared" si="1472"/>
        <v>0</v>
      </c>
      <c r="WG541" s="25">
        <f t="shared" si="1473"/>
        <v>0</v>
      </c>
      <c r="WH541" s="25">
        <f t="shared" si="1474"/>
        <v>0</v>
      </c>
      <c r="WI541" s="25">
        <f t="shared" si="1475"/>
        <v>0</v>
      </c>
      <c r="WJ541" s="25">
        <f t="shared" si="1476"/>
        <v>0</v>
      </c>
      <c r="WK541" s="25">
        <f t="shared" si="1477"/>
        <v>68744.09</v>
      </c>
      <c r="WL541" s="25">
        <f t="shared" si="1478"/>
        <v>72052.31</v>
      </c>
      <c r="WM541" s="25">
        <f t="shared" si="1479"/>
        <v>72052.31</v>
      </c>
      <c r="WN541" s="25">
        <f t="shared" si="1480"/>
        <v>20035.22</v>
      </c>
      <c r="WO541" s="25">
        <f t="shared" si="1481"/>
        <v>21071.17</v>
      </c>
      <c r="WP541" s="25">
        <f t="shared" si="1482"/>
        <v>21071.17</v>
      </c>
      <c r="WQ541" s="25">
        <f t="shared" si="1483"/>
        <v>0</v>
      </c>
      <c r="WR541" s="25">
        <f t="shared" si="926"/>
        <v>0</v>
      </c>
      <c r="WS541" s="25">
        <f t="shared" si="927"/>
        <v>0</v>
      </c>
      <c r="WT541" s="25">
        <f t="shared" si="1484"/>
        <v>0</v>
      </c>
      <c r="WU541" s="25">
        <f t="shared" si="928"/>
        <v>0</v>
      </c>
      <c r="WV541" s="25">
        <f t="shared" si="929"/>
        <v>0</v>
      </c>
      <c r="WW541" s="30"/>
      <c r="WX541" s="30"/>
      <c r="WY541" s="30"/>
      <c r="WZ541" s="25">
        <f t="shared" si="1486"/>
        <v>0</v>
      </c>
      <c r="XA541" s="25">
        <f t="shared" si="1487"/>
        <v>0</v>
      </c>
      <c r="XB541" s="25">
        <f t="shared" si="1488"/>
        <v>0</v>
      </c>
      <c r="XC541" s="25">
        <f t="shared" si="1489"/>
        <v>0</v>
      </c>
      <c r="XD541" s="25">
        <f t="shared" si="1490"/>
        <v>0</v>
      </c>
      <c r="XE541" s="25">
        <f t="shared" si="1491"/>
        <v>0</v>
      </c>
      <c r="XF541" s="25">
        <f t="shared" si="1492"/>
        <v>68743.649999999994</v>
      </c>
      <c r="XG541" s="25">
        <f t="shared" si="1493"/>
        <v>72231.41</v>
      </c>
      <c r="XH541" s="25">
        <f t="shared" si="1494"/>
        <v>72231.41</v>
      </c>
      <c r="XI541" s="25">
        <f t="shared" si="1495"/>
        <v>21253.599999999999</v>
      </c>
      <c r="XJ541" s="25">
        <f t="shared" si="1496"/>
        <v>22274.33</v>
      </c>
      <c r="XK541" s="25">
        <f t="shared" si="1497"/>
        <v>22274.33</v>
      </c>
      <c r="XL541" s="25">
        <f t="shared" si="1498"/>
        <v>0</v>
      </c>
      <c r="XM541" s="25">
        <f t="shared" si="930"/>
        <v>0</v>
      </c>
      <c r="XN541" s="25">
        <f t="shared" si="931"/>
        <v>0</v>
      </c>
      <c r="XO541" s="25">
        <f t="shared" si="1499"/>
        <v>0</v>
      </c>
      <c r="XP541" s="25">
        <f t="shared" si="932"/>
        <v>0</v>
      </c>
      <c r="XQ541" s="25">
        <f t="shared" si="933"/>
        <v>0</v>
      </c>
      <c r="XR541" s="30"/>
      <c r="XS541" s="30"/>
      <c r="XT541" s="30"/>
      <c r="XU541" s="25">
        <f t="shared" si="1501"/>
        <v>0</v>
      </c>
      <c r="XV541" s="25">
        <f t="shared" si="1502"/>
        <v>0</v>
      </c>
      <c r="XW541" s="25">
        <f t="shared" si="1503"/>
        <v>0</v>
      </c>
      <c r="XX541" s="25">
        <f t="shared" si="1504"/>
        <v>0</v>
      </c>
      <c r="XY541" s="25">
        <f t="shared" si="1505"/>
        <v>0</v>
      </c>
      <c r="XZ541" s="25">
        <f t="shared" si="1506"/>
        <v>0</v>
      </c>
      <c r="YA541" s="25">
        <f t="shared" si="1507"/>
        <v>68743.759999999995</v>
      </c>
      <c r="YB541" s="25">
        <f t="shared" si="1508"/>
        <v>74515.149999999994</v>
      </c>
      <c r="YC541" s="25">
        <f t="shared" si="1509"/>
        <v>74515.149999999994</v>
      </c>
      <c r="YD541" s="25">
        <f t="shared" si="1510"/>
        <v>21016.720000000001</v>
      </c>
      <c r="YE541" s="25">
        <f t="shared" si="1511"/>
        <v>22035.98</v>
      </c>
      <c r="YF541" s="25">
        <f t="shared" si="1512"/>
        <v>22035.98</v>
      </c>
      <c r="YG541" s="25">
        <f t="shared" si="1513"/>
        <v>0</v>
      </c>
      <c r="YH541" s="25">
        <f t="shared" si="934"/>
        <v>0</v>
      </c>
      <c r="YI541" s="25">
        <f t="shared" si="935"/>
        <v>0</v>
      </c>
      <c r="YJ541" s="25">
        <f t="shared" si="1514"/>
        <v>0</v>
      </c>
      <c r="YK541" s="25">
        <f t="shared" si="936"/>
        <v>0</v>
      </c>
      <c r="YL541" s="25">
        <f t="shared" si="937"/>
        <v>0</v>
      </c>
      <c r="YM541" s="30"/>
      <c r="YN541" s="30"/>
      <c r="YO541" s="30"/>
      <c r="YP541" s="25">
        <f t="shared" si="1516"/>
        <v>0</v>
      </c>
      <c r="YQ541" s="25">
        <f t="shared" si="1517"/>
        <v>0</v>
      </c>
      <c r="YR541" s="25">
        <f t="shared" si="1518"/>
        <v>0</v>
      </c>
      <c r="YS541" s="25">
        <f t="shared" si="1519"/>
        <v>0</v>
      </c>
      <c r="YT541" s="25">
        <f t="shared" si="1520"/>
        <v>0</v>
      </c>
      <c r="YU541" s="25">
        <f t="shared" si="1521"/>
        <v>0</v>
      </c>
      <c r="YV541" s="25">
        <f t="shared" si="1522"/>
        <v>68743.72</v>
      </c>
      <c r="YW541" s="25">
        <f t="shared" si="1523"/>
        <v>74606.2</v>
      </c>
      <c r="YX541" s="25">
        <f t="shared" si="1524"/>
        <v>74606.2</v>
      </c>
      <c r="YY541" s="25">
        <f t="shared" si="1525"/>
        <v>23271.11</v>
      </c>
      <c r="YZ541" s="25">
        <f t="shared" si="1526"/>
        <v>24426.66</v>
      </c>
      <c r="ZA541" s="25">
        <f t="shared" si="1527"/>
        <v>24426.66</v>
      </c>
      <c r="ZB541" s="25">
        <f t="shared" si="1528"/>
        <v>0</v>
      </c>
      <c r="ZC541" s="25">
        <f t="shared" si="938"/>
        <v>0</v>
      </c>
      <c r="ZD541" s="25">
        <f t="shared" si="939"/>
        <v>0</v>
      </c>
      <c r="ZE541" s="25">
        <f t="shared" si="1529"/>
        <v>0</v>
      </c>
      <c r="ZF541" s="25">
        <f t="shared" si="940"/>
        <v>0</v>
      </c>
      <c r="ZG541" s="25">
        <f t="shared" si="941"/>
        <v>0</v>
      </c>
      <c r="ZH541" s="30"/>
      <c r="ZI541" s="30"/>
      <c r="ZJ541" s="30"/>
      <c r="ZK541" s="25">
        <f t="shared" si="1531"/>
        <v>0</v>
      </c>
      <c r="ZL541" s="25">
        <f t="shared" si="1532"/>
        <v>0</v>
      </c>
      <c r="ZM541" s="25">
        <f t="shared" si="1533"/>
        <v>0</v>
      </c>
      <c r="ZN541" s="25">
        <f t="shared" si="1534"/>
        <v>0</v>
      </c>
      <c r="ZO541" s="25">
        <f t="shared" si="1535"/>
        <v>0</v>
      </c>
      <c r="ZP541" s="25">
        <f t="shared" si="1536"/>
        <v>0</v>
      </c>
      <c r="ZQ541" s="25">
        <f t="shared" si="1537"/>
        <v>68743.67</v>
      </c>
      <c r="ZR541" s="25">
        <f t="shared" si="1538"/>
        <v>73950.45</v>
      </c>
      <c r="ZS541" s="25">
        <f t="shared" si="1539"/>
        <v>73950.45</v>
      </c>
      <c r="ZT541" s="25">
        <f t="shared" si="1540"/>
        <v>27386.52</v>
      </c>
      <c r="ZU541" s="25">
        <f t="shared" si="1541"/>
        <v>28732.87</v>
      </c>
      <c r="ZV541" s="25">
        <f t="shared" si="1542"/>
        <v>28732.87</v>
      </c>
      <c r="ZW541" s="25">
        <f t="shared" si="1543"/>
        <v>0</v>
      </c>
      <c r="ZX541" s="25">
        <f t="shared" si="942"/>
        <v>0</v>
      </c>
      <c r="ZY541" s="25">
        <f t="shared" si="943"/>
        <v>0</v>
      </c>
      <c r="ZZ541" s="25">
        <f t="shared" si="1544"/>
        <v>0</v>
      </c>
      <c r="AAA541" s="25">
        <f t="shared" si="944"/>
        <v>0</v>
      </c>
      <c r="AAB541" s="25">
        <f t="shared" si="945"/>
        <v>0</v>
      </c>
      <c r="AAC541" s="30"/>
      <c r="AAD541" s="30"/>
      <c r="AAE541" s="30"/>
      <c r="AAF541" s="25">
        <f t="shared" si="1545"/>
        <v>0</v>
      </c>
      <c r="AAG541" s="25">
        <f t="shared" si="1546"/>
        <v>0</v>
      </c>
      <c r="AAH541" s="25">
        <f t="shared" si="1547"/>
        <v>0</v>
      </c>
      <c r="AAI541" s="25">
        <f t="shared" si="1548"/>
        <v>0</v>
      </c>
      <c r="AAJ541" s="25">
        <f t="shared" si="1549"/>
        <v>0</v>
      </c>
      <c r="AAK541" s="25">
        <f t="shared" si="1550"/>
        <v>0</v>
      </c>
      <c r="AAL541" s="25">
        <f t="shared" si="1551"/>
        <v>68744.27</v>
      </c>
      <c r="AAM541" s="25">
        <f t="shared" si="1552"/>
        <v>72051.8</v>
      </c>
      <c r="AAN541" s="25">
        <f t="shared" si="1553"/>
        <v>72051.8</v>
      </c>
      <c r="AAO541" s="25">
        <f t="shared" si="1554"/>
        <v>25956.12</v>
      </c>
      <c r="AAP541" s="25">
        <f t="shared" si="1555"/>
        <v>27249.59</v>
      </c>
      <c r="AAQ541" s="25">
        <f t="shared" si="1556"/>
        <v>27249.59</v>
      </c>
      <c r="AAR541" s="25">
        <f t="shared" si="1557"/>
        <v>0</v>
      </c>
      <c r="AAS541" s="25">
        <f t="shared" si="946"/>
        <v>0</v>
      </c>
      <c r="AAT541" s="25">
        <f t="shared" si="947"/>
        <v>0</v>
      </c>
      <c r="AAU541" s="25">
        <f t="shared" si="1558"/>
        <v>0</v>
      </c>
      <c r="AAV541" s="25">
        <f t="shared" si="948"/>
        <v>0</v>
      </c>
      <c r="AAW541" s="25">
        <f t="shared" si="949"/>
        <v>0</v>
      </c>
      <c r="AAX541" s="30"/>
      <c r="AAY541" s="30"/>
      <c r="AAZ541" s="30"/>
      <c r="ABA541" s="25">
        <f t="shared" si="1560"/>
        <v>0</v>
      </c>
      <c r="ABB541" s="25">
        <f t="shared" si="1561"/>
        <v>0</v>
      </c>
      <c r="ABC541" s="25">
        <f t="shared" si="1562"/>
        <v>0</v>
      </c>
      <c r="ABD541" s="25">
        <f t="shared" si="1563"/>
        <v>0</v>
      </c>
      <c r="ABE541" s="25">
        <f t="shared" si="1564"/>
        <v>0</v>
      </c>
      <c r="ABF541" s="25">
        <f t="shared" si="1565"/>
        <v>0</v>
      </c>
      <c r="ABG541" s="25">
        <f t="shared" si="1566"/>
        <v>68744.490000000005</v>
      </c>
      <c r="ABH541" s="25">
        <f t="shared" si="1567"/>
        <v>72219.53</v>
      </c>
      <c r="ABI541" s="25">
        <f t="shared" si="1568"/>
        <v>72219.53</v>
      </c>
      <c r="ABJ541" s="25">
        <f t="shared" si="1569"/>
        <v>17999.11</v>
      </c>
      <c r="ABK541" s="25">
        <f t="shared" si="1570"/>
        <v>18821.61</v>
      </c>
      <c r="ABL541" s="25">
        <f t="shared" si="1571"/>
        <v>18821.61</v>
      </c>
      <c r="ABM541" s="25">
        <f t="shared" si="1572"/>
        <v>0</v>
      </c>
      <c r="ABN541" s="25">
        <f t="shared" si="950"/>
        <v>0</v>
      </c>
      <c r="ABO541" s="25">
        <f t="shared" si="951"/>
        <v>0</v>
      </c>
      <c r="ABP541" s="25">
        <f t="shared" si="1573"/>
        <v>0</v>
      </c>
      <c r="ABQ541" s="25">
        <f t="shared" si="952"/>
        <v>0</v>
      </c>
      <c r="ABR541" s="25">
        <f t="shared" si="953"/>
        <v>0</v>
      </c>
      <c r="ABS541" s="30"/>
      <c r="ABT541" s="30"/>
      <c r="ABU541" s="30"/>
      <c r="ABV541" s="25">
        <f t="shared" si="1574"/>
        <v>0</v>
      </c>
      <c r="ABW541" s="25">
        <f t="shared" si="1575"/>
        <v>0</v>
      </c>
      <c r="ABX541" s="25">
        <f t="shared" si="1576"/>
        <v>0</v>
      </c>
      <c r="ABY541" s="25">
        <f t="shared" si="1577"/>
        <v>0</v>
      </c>
      <c r="ABZ541" s="25">
        <f t="shared" si="1578"/>
        <v>0</v>
      </c>
      <c r="ACA541" s="25">
        <f t="shared" si="1579"/>
        <v>0</v>
      </c>
      <c r="ACB541" s="25">
        <f t="shared" si="1580"/>
        <v>68745.42</v>
      </c>
      <c r="ACC541" s="25">
        <f t="shared" si="1581"/>
        <v>74777.3</v>
      </c>
      <c r="ACD541" s="25">
        <f t="shared" si="1582"/>
        <v>74777.3</v>
      </c>
      <c r="ACE541" s="25">
        <f t="shared" si="1583"/>
        <v>19596.650000000001</v>
      </c>
      <c r="ACF541" s="25">
        <f t="shared" si="1584"/>
        <v>20548.82</v>
      </c>
      <c r="ACG541" s="25">
        <f t="shared" si="1585"/>
        <v>20548.82</v>
      </c>
      <c r="ACH541" s="25">
        <f t="shared" si="1586"/>
        <v>0</v>
      </c>
      <c r="ACI541" s="25">
        <f t="shared" si="954"/>
        <v>0</v>
      </c>
      <c r="ACJ541" s="25">
        <f t="shared" si="955"/>
        <v>0</v>
      </c>
      <c r="ACK541" s="25">
        <f t="shared" si="1587"/>
        <v>0</v>
      </c>
      <c r="ACL541" s="25">
        <f t="shared" si="956"/>
        <v>0</v>
      </c>
      <c r="ACM541" s="25">
        <f t="shared" si="957"/>
        <v>0</v>
      </c>
      <c r="ACN541" s="30"/>
      <c r="ACO541" s="30"/>
      <c r="ACP541" s="30"/>
      <c r="ACQ541" s="25">
        <f t="shared" si="1588"/>
        <v>0</v>
      </c>
      <c r="ACR541" s="25">
        <f t="shared" si="1589"/>
        <v>0</v>
      </c>
      <c r="ACS541" s="25">
        <f t="shared" si="1590"/>
        <v>0</v>
      </c>
      <c r="ACT541" s="25">
        <f t="shared" si="1591"/>
        <v>0</v>
      </c>
      <c r="ACU541" s="25">
        <f t="shared" si="1592"/>
        <v>0</v>
      </c>
      <c r="ACV541" s="25">
        <f t="shared" si="1593"/>
        <v>0</v>
      </c>
      <c r="ACW541" s="25">
        <f t="shared" si="1594"/>
        <v>68743.94</v>
      </c>
      <c r="ACX541" s="25">
        <f t="shared" si="1595"/>
        <v>72051.539999999994</v>
      </c>
      <c r="ACY541" s="25">
        <f t="shared" si="1596"/>
        <v>72051.539999999994</v>
      </c>
      <c r="ACZ541" s="25">
        <f t="shared" si="1597"/>
        <v>26211.39</v>
      </c>
      <c r="ADA541" s="25">
        <f t="shared" si="1598"/>
        <v>27516.51</v>
      </c>
      <c r="ADB541" s="25">
        <f t="shared" si="1599"/>
        <v>27516.51</v>
      </c>
      <c r="ADC541" s="25">
        <f t="shared" si="1600"/>
        <v>0</v>
      </c>
      <c r="ADD541" s="25">
        <f t="shared" si="958"/>
        <v>0</v>
      </c>
      <c r="ADE541" s="25">
        <f t="shared" si="959"/>
        <v>0</v>
      </c>
      <c r="ADF541" s="25">
        <f t="shared" si="1601"/>
        <v>0</v>
      </c>
      <c r="ADG541" s="25">
        <f t="shared" si="960"/>
        <v>0</v>
      </c>
      <c r="ADH541" s="25">
        <f t="shared" si="961"/>
        <v>0</v>
      </c>
      <c r="ADI541" s="30"/>
      <c r="ADJ541" s="30"/>
      <c r="ADK541" s="30"/>
      <c r="ADL541" s="25">
        <f t="shared" si="1603"/>
        <v>0</v>
      </c>
      <c r="ADM541" s="25">
        <f t="shared" si="1604"/>
        <v>0</v>
      </c>
      <c r="ADN541" s="25">
        <f t="shared" si="1605"/>
        <v>0</v>
      </c>
      <c r="ADO541" s="25">
        <f t="shared" si="1606"/>
        <v>0</v>
      </c>
      <c r="ADP541" s="25">
        <f t="shared" si="1607"/>
        <v>0</v>
      </c>
      <c r="ADQ541" s="25">
        <f t="shared" si="1608"/>
        <v>0</v>
      </c>
      <c r="ADR541" s="25">
        <f t="shared" si="1609"/>
        <v>68743.8</v>
      </c>
      <c r="ADS541" s="25">
        <f t="shared" si="1610"/>
        <v>72467.63</v>
      </c>
      <c r="ADT541" s="25">
        <f t="shared" si="1611"/>
        <v>72467.63</v>
      </c>
      <c r="ADU541" s="25">
        <f t="shared" si="1612"/>
        <v>15849.46</v>
      </c>
      <c r="ADV541" s="25">
        <f t="shared" si="1613"/>
        <v>16699.79</v>
      </c>
      <c r="ADW541" s="25">
        <f t="shared" si="1614"/>
        <v>16699.79</v>
      </c>
      <c r="ADX541" s="25">
        <f t="shared" si="1615"/>
        <v>0</v>
      </c>
      <c r="ADY541" s="25">
        <f t="shared" si="962"/>
        <v>0</v>
      </c>
      <c r="ADZ541" s="25">
        <f t="shared" si="963"/>
        <v>0</v>
      </c>
      <c r="AEA541" s="25">
        <f t="shared" si="1616"/>
        <v>0</v>
      </c>
      <c r="AEB541" s="25">
        <f t="shared" si="964"/>
        <v>0</v>
      </c>
      <c r="AEC541" s="25">
        <f t="shared" si="965"/>
        <v>0</v>
      </c>
      <c r="AED541" s="30"/>
      <c r="AEE541" s="30"/>
      <c r="AEF541" s="30"/>
      <c r="AEG541" s="25">
        <f t="shared" si="1617"/>
        <v>0</v>
      </c>
      <c r="AEH541" s="25">
        <f t="shared" si="1618"/>
        <v>0</v>
      </c>
      <c r="AEI541" s="25">
        <f t="shared" si="1619"/>
        <v>0</v>
      </c>
      <c r="AEJ541" s="25">
        <f t="shared" si="1620"/>
        <v>0</v>
      </c>
      <c r="AEK541" s="25">
        <f t="shared" si="1621"/>
        <v>0</v>
      </c>
      <c r="AEL541" s="25">
        <f t="shared" si="1622"/>
        <v>0</v>
      </c>
      <c r="AEM541" s="25">
        <f t="shared" si="1623"/>
        <v>68744.210000000006</v>
      </c>
      <c r="AEN541" s="25">
        <f t="shared" si="1624"/>
        <v>72052.509999999995</v>
      </c>
      <c r="AEO541" s="25">
        <f t="shared" si="1625"/>
        <v>72052.509999999995</v>
      </c>
      <c r="AEP541" s="25">
        <f t="shared" si="1626"/>
        <v>23630.14</v>
      </c>
      <c r="AEQ541" s="25">
        <f t="shared" si="1627"/>
        <v>24751.62</v>
      </c>
      <c r="AER541" s="25">
        <f t="shared" si="1628"/>
        <v>24751.62</v>
      </c>
      <c r="AES541" s="25">
        <f t="shared" si="1629"/>
        <v>0</v>
      </c>
      <c r="AET541" s="25">
        <f t="shared" si="966"/>
        <v>0</v>
      </c>
      <c r="AEU541" s="25">
        <f t="shared" si="967"/>
        <v>0</v>
      </c>
      <c r="AEV541" s="25">
        <f t="shared" si="1630"/>
        <v>0</v>
      </c>
      <c r="AEW541" s="25">
        <f t="shared" si="968"/>
        <v>0</v>
      </c>
      <c r="AEX541" s="25">
        <f t="shared" si="969"/>
        <v>0</v>
      </c>
      <c r="AEY541" s="30"/>
      <c r="AEZ541" s="30"/>
      <c r="AFA541" s="30"/>
      <c r="AFB541" s="25">
        <f t="shared" si="1631"/>
        <v>0</v>
      </c>
      <c r="AFC541" s="25">
        <f t="shared" si="1632"/>
        <v>0</v>
      </c>
      <c r="AFD541" s="25">
        <f t="shared" si="1633"/>
        <v>0</v>
      </c>
      <c r="AFE541" s="25">
        <f t="shared" si="1634"/>
        <v>0</v>
      </c>
      <c r="AFF541" s="25">
        <f t="shared" si="1635"/>
        <v>0</v>
      </c>
      <c r="AFG541" s="25">
        <f t="shared" si="1636"/>
        <v>0</v>
      </c>
      <c r="AFH541" s="25">
        <f t="shared" si="1637"/>
        <v>68743.839999999997</v>
      </c>
      <c r="AFI541" s="25">
        <f t="shared" si="1638"/>
        <v>72051.86</v>
      </c>
      <c r="AFJ541" s="25">
        <f t="shared" si="1639"/>
        <v>72051.86</v>
      </c>
      <c r="AFK541" s="25">
        <f t="shared" si="1640"/>
        <v>23472.35</v>
      </c>
      <c r="AFL541" s="25">
        <f t="shared" si="1641"/>
        <v>24726.67</v>
      </c>
      <c r="AFM541" s="25">
        <f t="shared" si="1642"/>
        <v>24726.67</v>
      </c>
      <c r="AFN541" s="25">
        <f t="shared" si="1643"/>
        <v>0</v>
      </c>
      <c r="AFO541" s="25">
        <f t="shared" si="970"/>
        <v>0</v>
      </c>
      <c r="AFP541" s="25">
        <f t="shared" si="971"/>
        <v>0</v>
      </c>
      <c r="AFQ541" s="25">
        <f t="shared" si="1644"/>
        <v>0</v>
      </c>
      <c r="AFR541" s="25">
        <f t="shared" si="972"/>
        <v>0</v>
      </c>
      <c r="AFS541" s="25">
        <f t="shared" si="973"/>
        <v>0</v>
      </c>
      <c r="AFT541" s="30"/>
      <c r="AFU541" s="30"/>
      <c r="AFV541" s="30"/>
      <c r="AFW541" s="25">
        <f t="shared" si="1646"/>
        <v>0</v>
      </c>
      <c r="AFX541" s="25">
        <f t="shared" si="1647"/>
        <v>0</v>
      </c>
      <c r="AFY541" s="25">
        <f t="shared" si="1648"/>
        <v>0</v>
      </c>
      <c r="AFZ541" s="25">
        <f t="shared" si="1649"/>
        <v>0</v>
      </c>
      <c r="AGA541" s="25">
        <f t="shared" si="1650"/>
        <v>0</v>
      </c>
      <c r="AGB541" s="25">
        <f t="shared" si="1651"/>
        <v>0</v>
      </c>
      <c r="AGC541" s="25">
        <f t="shared" si="1652"/>
        <v>68744.39</v>
      </c>
      <c r="AGD541" s="25">
        <f t="shared" si="1653"/>
        <v>72359.649999999994</v>
      </c>
      <c r="AGE541" s="25">
        <f t="shared" si="1654"/>
        <v>72359.649999999994</v>
      </c>
      <c r="AGF541" s="25">
        <f t="shared" si="1655"/>
        <v>24710.080000000002</v>
      </c>
      <c r="AGG541" s="25">
        <f t="shared" si="1656"/>
        <v>25943.66</v>
      </c>
      <c r="AGH541" s="25">
        <f t="shared" si="1657"/>
        <v>25943.66</v>
      </c>
      <c r="AGI541" s="25">
        <f t="shared" si="1658"/>
        <v>0</v>
      </c>
      <c r="AGJ541" s="25">
        <f t="shared" si="974"/>
        <v>0</v>
      </c>
      <c r="AGK541" s="25">
        <f t="shared" si="975"/>
        <v>0</v>
      </c>
      <c r="AGL541" s="25">
        <f t="shared" si="1659"/>
        <v>0</v>
      </c>
      <c r="AGM541" s="25">
        <f t="shared" si="976"/>
        <v>0</v>
      </c>
      <c r="AGN541" s="25">
        <f t="shared" si="977"/>
        <v>0</v>
      </c>
      <c r="AGO541" s="30"/>
      <c r="AGP541" s="30"/>
      <c r="AGQ541" s="30"/>
      <c r="AGR541" s="25">
        <f t="shared" si="1660"/>
        <v>0</v>
      </c>
      <c r="AGS541" s="25">
        <f t="shared" si="1661"/>
        <v>0</v>
      </c>
      <c r="AGT541" s="25">
        <f t="shared" si="1662"/>
        <v>0</v>
      </c>
      <c r="AGU541" s="25">
        <f t="shared" si="1663"/>
        <v>0</v>
      </c>
      <c r="AGV541" s="25">
        <f t="shared" si="1664"/>
        <v>0</v>
      </c>
      <c r="AGW541" s="25">
        <f t="shared" si="1665"/>
        <v>0</v>
      </c>
      <c r="AGX541" s="25">
        <f t="shared" si="1666"/>
        <v>68743.28</v>
      </c>
      <c r="AGY541" s="25">
        <f t="shared" si="1667"/>
        <v>73215.12</v>
      </c>
      <c r="AGZ541" s="25">
        <f t="shared" si="1668"/>
        <v>73215.12</v>
      </c>
      <c r="AHA541" s="25">
        <f t="shared" si="1669"/>
        <v>40542.550000000003</v>
      </c>
      <c r="AHB541" s="25">
        <f t="shared" si="1670"/>
        <v>42655.26</v>
      </c>
      <c r="AHC541" s="25">
        <f t="shared" si="1671"/>
        <v>42655.26</v>
      </c>
      <c r="AHD541" s="25">
        <f t="shared" si="1672"/>
        <v>0</v>
      </c>
      <c r="AHE541" s="25">
        <f t="shared" si="978"/>
        <v>0</v>
      </c>
      <c r="AHF541" s="25">
        <f t="shared" si="979"/>
        <v>0</v>
      </c>
      <c r="AHG541" s="25">
        <f t="shared" si="1673"/>
        <v>0</v>
      </c>
      <c r="AHH541" s="25">
        <f t="shared" si="980"/>
        <v>0</v>
      </c>
      <c r="AHI541" s="25">
        <f t="shared" si="981"/>
        <v>0</v>
      </c>
      <c r="AHJ541" s="30"/>
      <c r="AHK541" s="30"/>
      <c r="AHL541" s="30"/>
      <c r="AHM541" s="25">
        <f t="shared" si="1675"/>
        <v>0</v>
      </c>
      <c r="AHN541" s="25">
        <f t="shared" si="1676"/>
        <v>0</v>
      </c>
      <c r="AHO541" s="25">
        <f t="shared" si="1677"/>
        <v>0</v>
      </c>
      <c r="AHP541" s="25">
        <f t="shared" si="1678"/>
        <v>0</v>
      </c>
      <c r="AHQ541" s="25">
        <f t="shared" si="1679"/>
        <v>0</v>
      </c>
      <c r="AHR541" s="25">
        <f t="shared" si="1680"/>
        <v>0</v>
      </c>
      <c r="AHS541" s="25">
        <f t="shared" si="1681"/>
        <v>68743.520000000004</v>
      </c>
      <c r="AHT541" s="25">
        <f t="shared" si="1682"/>
        <v>73788.66</v>
      </c>
      <c r="AHU541" s="25">
        <f t="shared" si="1683"/>
        <v>73788.66</v>
      </c>
      <c r="AHV541" s="25">
        <f t="shared" si="1684"/>
        <v>22733.279999999999</v>
      </c>
      <c r="AHW541" s="25">
        <f t="shared" si="1685"/>
        <v>23878.92</v>
      </c>
      <c r="AHX541" s="25">
        <f t="shared" si="1686"/>
        <v>23878.92</v>
      </c>
      <c r="AHY541" s="25">
        <f t="shared" si="1687"/>
        <v>0</v>
      </c>
      <c r="AHZ541" s="25">
        <f t="shared" si="982"/>
        <v>0</v>
      </c>
      <c r="AIA541" s="25">
        <f t="shared" si="983"/>
        <v>0</v>
      </c>
      <c r="AIB541" s="25">
        <f t="shared" si="1688"/>
        <v>0</v>
      </c>
      <c r="AIC541" s="25">
        <f t="shared" si="984"/>
        <v>0</v>
      </c>
      <c r="AID541" s="25">
        <f t="shared" si="985"/>
        <v>0</v>
      </c>
      <c r="AIE541" s="30"/>
      <c r="AIF541" s="30"/>
      <c r="AIG541" s="30"/>
      <c r="AIH541" s="25">
        <f t="shared" si="1690"/>
        <v>0</v>
      </c>
      <c r="AII541" s="25">
        <f t="shared" si="1691"/>
        <v>0</v>
      </c>
      <c r="AIJ541" s="25">
        <f t="shared" si="1692"/>
        <v>0</v>
      </c>
      <c r="AIK541" s="25">
        <f t="shared" si="1693"/>
        <v>0</v>
      </c>
      <c r="AIL541" s="25">
        <f t="shared" si="1694"/>
        <v>0</v>
      </c>
      <c r="AIM541" s="25">
        <f t="shared" si="1695"/>
        <v>0</v>
      </c>
      <c r="AIN541" s="25">
        <f t="shared" si="1696"/>
        <v>68744.070000000007</v>
      </c>
      <c r="AIO541" s="25">
        <f t="shared" si="1697"/>
        <v>72514.649999999994</v>
      </c>
      <c r="AIP541" s="25">
        <f t="shared" si="1698"/>
        <v>72514.649999999994</v>
      </c>
      <c r="AIQ541" s="25">
        <f t="shared" si="1699"/>
        <v>24661.53</v>
      </c>
      <c r="AIR541" s="25">
        <f t="shared" si="1700"/>
        <v>25927.26</v>
      </c>
      <c r="AIS541" s="25">
        <f t="shared" si="1701"/>
        <v>25927.26</v>
      </c>
      <c r="AIT541" s="25">
        <f t="shared" si="1702"/>
        <v>0</v>
      </c>
      <c r="AIU541" s="25">
        <f t="shared" si="986"/>
        <v>0</v>
      </c>
      <c r="AIV541" s="25">
        <f t="shared" si="987"/>
        <v>0</v>
      </c>
      <c r="AIW541" s="25">
        <f t="shared" si="1703"/>
        <v>0</v>
      </c>
      <c r="AIX541" s="25">
        <f t="shared" si="988"/>
        <v>0</v>
      </c>
      <c r="AIY541" s="25">
        <f t="shared" si="989"/>
        <v>0</v>
      </c>
      <c r="AIZ541" s="30"/>
      <c r="AJA541" s="30"/>
      <c r="AJB541" s="30"/>
      <c r="AJC541" s="25">
        <f t="shared" si="1705"/>
        <v>0</v>
      </c>
      <c r="AJD541" s="25">
        <f t="shared" si="1706"/>
        <v>0</v>
      </c>
      <c r="AJE541" s="25">
        <f t="shared" si="1707"/>
        <v>0</v>
      </c>
      <c r="AJF541" s="25">
        <f t="shared" si="1708"/>
        <v>0</v>
      </c>
      <c r="AJG541" s="25">
        <f t="shared" si="1709"/>
        <v>0</v>
      </c>
      <c r="AJH541" s="25">
        <f t="shared" si="1710"/>
        <v>0</v>
      </c>
      <c r="AJI541" s="25">
        <f t="shared" si="1711"/>
        <v>68744.52</v>
      </c>
      <c r="AJJ541" s="25">
        <f t="shared" si="1712"/>
        <v>72366.23</v>
      </c>
      <c r="AJK541" s="25">
        <f t="shared" si="1713"/>
        <v>72366.23</v>
      </c>
      <c r="AJL541" s="25">
        <f t="shared" si="1714"/>
        <v>24153.48</v>
      </c>
      <c r="AJM541" s="25">
        <f t="shared" si="1715"/>
        <v>25353.95</v>
      </c>
      <c r="AJN541" s="25">
        <f t="shared" si="1716"/>
        <v>25353.95</v>
      </c>
      <c r="AJO541" s="25">
        <f t="shared" si="1717"/>
        <v>0</v>
      </c>
      <c r="AJP541" s="25">
        <f t="shared" si="990"/>
        <v>0</v>
      </c>
      <c r="AJQ541" s="25">
        <f t="shared" si="991"/>
        <v>0</v>
      </c>
      <c r="AJR541" s="25">
        <f t="shared" si="1718"/>
        <v>0</v>
      </c>
      <c r="AJS541" s="25">
        <f t="shared" si="992"/>
        <v>0</v>
      </c>
      <c r="AJT541" s="25">
        <f t="shared" si="993"/>
        <v>0</v>
      </c>
      <c r="AJU541" s="30"/>
      <c r="AJV541" s="30"/>
      <c r="AJW541" s="30"/>
      <c r="AJX541" s="25">
        <f t="shared" si="1719"/>
        <v>0</v>
      </c>
      <c r="AJY541" s="25">
        <f t="shared" si="1720"/>
        <v>0</v>
      </c>
      <c r="AJZ541" s="25">
        <f t="shared" si="1721"/>
        <v>0</v>
      </c>
      <c r="AKA541" s="25">
        <f t="shared" si="1722"/>
        <v>0</v>
      </c>
      <c r="AKB541" s="25">
        <f t="shared" si="1723"/>
        <v>0</v>
      </c>
      <c r="AKC541" s="25">
        <f t="shared" si="1724"/>
        <v>0</v>
      </c>
      <c r="AKD541" s="25">
        <f t="shared" si="1725"/>
        <v>68744.44</v>
      </c>
      <c r="AKE541" s="25">
        <f t="shared" si="1726"/>
        <v>72052.27</v>
      </c>
      <c r="AKF541" s="25">
        <f t="shared" si="1727"/>
        <v>72052.27</v>
      </c>
      <c r="AKG541" s="25">
        <f t="shared" si="1728"/>
        <v>22908.54</v>
      </c>
      <c r="AKH541" s="25">
        <f t="shared" si="1729"/>
        <v>24075.919999999998</v>
      </c>
      <c r="AKI541" s="25">
        <f t="shared" si="1730"/>
        <v>24075.919999999998</v>
      </c>
      <c r="AKJ541" s="25">
        <f t="shared" si="1731"/>
        <v>0</v>
      </c>
      <c r="AKK541" s="25">
        <f t="shared" si="994"/>
        <v>0</v>
      </c>
      <c r="AKL541" s="25">
        <f t="shared" si="995"/>
        <v>0</v>
      </c>
      <c r="AKM541" s="25">
        <f t="shared" si="1732"/>
        <v>0</v>
      </c>
      <c r="AKN541" s="25">
        <f t="shared" si="996"/>
        <v>0</v>
      </c>
      <c r="AKO541" s="25">
        <f t="shared" si="997"/>
        <v>0</v>
      </c>
      <c r="AKP541" s="30"/>
      <c r="AKQ541" s="30"/>
      <c r="AKR541" s="30"/>
      <c r="AKS541" s="25">
        <f t="shared" si="1734"/>
        <v>0</v>
      </c>
      <c r="AKT541" s="25">
        <f t="shared" si="1735"/>
        <v>0</v>
      </c>
      <c r="AKU541" s="25">
        <f t="shared" si="1736"/>
        <v>0</v>
      </c>
      <c r="AKV541" s="25">
        <f t="shared" si="1737"/>
        <v>0</v>
      </c>
      <c r="AKW541" s="25">
        <f t="shared" si="1738"/>
        <v>0</v>
      </c>
      <c r="AKX541" s="25">
        <f t="shared" si="1739"/>
        <v>0</v>
      </c>
      <c r="AKY541" s="25">
        <f t="shared" si="1740"/>
        <v>68744.2</v>
      </c>
      <c r="AKZ541" s="25">
        <f t="shared" si="1741"/>
        <v>75507.5</v>
      </c>
      <c r="ALA541" s="25">
        <f t="shared" si="1742"/>
        <v>75507.5</v>
      </c>
      <c r="ALB541" s="25">
        <f t="shared" si="1743"/>
        <v>24324.04</v>
      </c>
      <c r="ALC541" s="25">
        <f t="shared" si="1744"/>
        <v>25540.47</v>
      </c>
      <c r="ALD541" s="25">
        <f t="shared" si="1745"/>
        <v>25540.47</v>
      </c>
      <c r="ALE541" s="25">
        <f t="shared" si="1746"/>
        <v>0</v>
      </c>
      <c r="ALF541" s="25">
        <f t="shared" si="998"/>
        <v>0</v>
      </c>
      <c r="ALG541" s="25">
        <f t="shared" si="999"/>
        <v>0</v>
      </c>
      <c r="ALH541" s="25">
        <f t="shared" si="1747"/>
        <v>0</v>
      </c>
      <c r="ALI541" s="25">
        <f t="shared" si="1000"/>
        <v>0</v>
      </c>
      <c r="ALJ541" s="25">
        <f t="shared" si="1001"/>
        <v>0</v>
      </c>
      <c r="ALK541" s="30"/>
      <c r="ALL541" s="30"/>
      <c r="ALM541" s="30"/>
      <c r="ALN541" s="25">
        <f t="shared" si="1749"/>
        <v>0</v>
      </c>
      <c r="ALO541" s="25">
        <f t="shared" si="1750"/>
        <v>0</v>
      </c>
      <c r="ALP541" s="25">
        <f t="shared" si="1751"/>
        <v>0</v>
      </c>
      <c r="ALQ541" s="25">
        <f t="shared" si="1752"/>
        <v>0</v>
      </c>
      <c r="ALR541" s="25">
        <f t="shared" si="1753"/>
        <v>0</v>
      </c>
      <c r="ALS541" s="25">
        <f t="shared" si="1754"/>
        <v>0</v>
      </c>
      <c r="ALT541" s="25">
        <f t="shared" si="1755"/>
        <v>68743.679999999993</v>
      </c>
      <c r="ALU541" s="25">
        <f t="shared" si="1756"/>
        <v>73001.64</v>
      </c>
      <c r="ALV541" s="25">
        <f t="shared" si="1757"/>
        <v>73001.64</v>
      </c>
      <c r="ALW541" s="25">
        <f t="shared" si="1758"/>
        <v>27375.13</v>
      </c>
      <c r="ALX541" s="25">
        <f t="shared" si="1759"/>
        <v>28708.87</v>
      </c>
      <c r="ALY541" s="25">
        <f t="shared" si="1760"/>
        <v>28708.87</v>
      </c>
      <c r="ALZ541" s="25">
        <f t="shared" si="1761"/>
        <v>0</v>
      </c>
      <c r="AMA541" s="25">
        <f t="shared" si="1002"/>
        <v>0</v>
      </c>
      <c r="AMB541" s="25">
        <f t="shared" si="1003"/>
        <v>0</v>
      </c>
      <c r="AMC541" s="25">
        <f t="shared" si="1762"/>
        <v>0</v>
      </c>
      <c r="AMD541" s="25">
        <f t="shared" si="1004"/>
        <v>0</v>
      </c>
      <c r="AME541" s="25">
        <f t="shared" si="1005"/>
        <v>0</v>
      </c>
      <c r="AMF541" s="30"/>
      <c r="AMG541" s="30"/>
      <c r="AMH541" s="30"/>
      <c r="AMI541" s="25">
        <f t="shared" si="1763"/>
        <v>0</v>
      </c>
      <c r="AMJ541" s="25">
        <f t="shared" si="1764"/>
        <v>0</v>
      </c>
      <c r="AMK541" s="25">
        <f t="shared" si="1765"/>
        <v>0</v>
      </c>
      <c r="AML541" s="25">
        <f t="shared" si="1766"/>
        <v>0</v>
      </c>
      <c r="AMM541" s="25">
        <f t="shared" si="1767"/>
        <v>0</v>
      </c>
      <c r="AMN541" s="25">
        <f t="shared" si="1768"/>
        <v>0</v>
      </c>
      <c r="AMO541" s="25">
        <f t="shared" si="1769"/>
        <v>68743.960000000006</v>
      </c>
      <c r="AMP541" s="25">
        <f t="shared" si="1770"/>
        <v>72051.92</v>
      </c>
      <c r="AMQ541" s="25">
        <f t="shared" si="1771"/>
        <v>72051.92</v>
      </c>
      <c r="AMR541" s="25">
        <f t="shared" si="1772"/>
        <v>22933.85</v>
      </c>
      <c r="AMS541" s="25">
        <f t="shared" si="1773"/>
        <v>24037.77</v>
      </c>
      <c r="AMT541" s="25">
        <f t="shared" si="1774"/>
        <v>24037.77</v>
      </c>
      <c r="AMU541" s="25">
        <f t="shared" si="1775"/>
        <v>0</v>
      </c>
      <c r="AMV541" s="25">
        <f t="shared" si="1006"/>
        <v>0</v>
      </c>
      <c r="AMW541" s="25">
        <f t="shared" si="1007"/>
        <v>0</v>
      </c>
      <c r="AMX541" s="25">
        <f t="shared" si="1776"/>
        <v>0</v>
      </c>
      <c r="AMY541" s="25">
        <f t="shared" si="1008"/>
        <v>0</v>
      </c>
      <c r="AMZ541" s="25">
        <f t="shared" si="1009"/>
        <v>0</v>
      </c>
      <c r="ANA541" s="30"/>
      <c r="ANB541" s="30"/>
      <c r="ANC541" s="30"/>
      <c r="AND541" s="25">
        <f t="shared" si="1777"/>
        <v>0</v>
      </c>
      <c r="ANE541" s="25">
        <f t="shared" si="1778"/>
        <v>0</v>
      </c>
      <c r="ANF541" s="25">
        <f t="shared" si="1779"/>
        <v>0</v>
      </c>
      <c r="ANG541" s="25">
        <f t="shared" si="1780"/>
        <v>0</v>
      </c>
      <c r="ANH541" s="25">
        <f t="shared" si="1781"/>
        <v>0</v>
      </c>
      <c r="ANI541" s="25">
        <f t="shared" si="1782"/>
        <v>0</v>
      </c>
      <c r="ANJ541" s="25">
        <f t="shared" si="1783"/>
        <v>0</v>
      </c>
      <c r="ANK541" s="25">
        <f t="shared" si="1784"/>
        <v>0</v>
      </c>
      <c r="ANL541" s="25">
        <f t="shared" si="1785"/>
        <v>0</v>
      </c>
      <c r="ANM541" s="25">
        <f t="shared" si="1786"/>
        <v>0</v>
      </c>
      <c r="ANN541" s="25">
        <f t="shared" si="1787"/>
        <v>0</v>
      </c>
      <c r="ANO541" s="25">
        <f t="shared" si="1788"/>
        <v>0</v>
      </c>
      <c r="ANP541" s="25">
        <f t="shared" si="1789"/>
        <v>0</v>
      </c>
      <c r="ANQ541" s="25">
        <f t="shared" si="1010"/>
        <v>0</v>
      </c>
      <c r="ANR541" s="25">
        <f t="shared" si="1011"/>
        <v>0</v>
      </c>
      <c r="ANS541" s="25">
        <f t="shared" si="1790"/>
        <v>0</v>
      </c>
      <c r="ANT541" s="25">
        <f t="shared" si="1012"/>
        <v>0</v>
      </c>
      <c r="ANU541" s="25">
        <f t="shared" si="1013"/>
        <v>0</v>
      </c>
      <c r="ANV541" s="30"/>
      <c r="ANW541" s="30"/>
      <c r="ANX541" s="30"/>
      <c r="ANY541" s="25">
        <f t="shared" si="1792"/>
        <v>0</v>
      </c>
      <c r="ANZ541" s="25">
        <f t="shared" si="1793"/>
        <v>0</v>
      </c>
      <c r="AOA541" s="25">
        <f t="shared" si="1794"/>
        <v>0</v>
      </c>
      <c r="AOB541" s="25">
        <f t="shared" si="1795"/>
        <v>0</v>
      </c>
      <c r="AOC541" s="25">
        <f t="shared" si="1796"/>
        <v>0</v>
      </c>
      <c r="AOD541" s="25">
        <f t="shared" si="1797"/>
        <v>0</v>
      </c>
      <c r="AOE541" s="25">
        <f t="shared" si="1798"/>
        <v>68744.61</v>
      </c>
      <c r="AOF541" s="25">
        <f t="shared" si="1799"/>
        <v>72461.86</v>
      </c>
      <c r="AOG541" s="25">
        <f t="shared" si="1800"/>
        <v>72461.86</v>
      </c>
      <c r="AOH541" s="25">
        <f t="shared" si="1801"/>
        <v>23298.61</v>
      </c>
      <c r="AOI541" s="25">
        <f t="shared" si="1802"/>
        <v>24425.279999999999</v>
      </c>
      <c r="AOJ541" s="25">
        <f t="shared" si="1803"/>
        <v>24425.279999999999</v>
      </c>
      <c r="AOK541" s="25">
        <f t="shared" si="1804"/>
        <v>0</v>
      </c>
      <c r="AOL541" s="25">
        <f t="shared" si="1014"/>
        <v>0</v>
      </c>
      <c r="AOM541" s="25">
        <f t="shared" si="1015"/>
        <v>0</v>
      </c>
      <c r="AON541" s="25">
        <f t="shared" si="1805"/>
        <v>0</v>
      </c>
      <c r="AOO541" s="25">
        <f t="shared" si="1016"/>
        <v>0</v>
      </c>
      <c r="AOP541" s="25">
        <f t="shared" si="1017"/>
        <v>0</v>
      </c>
      <c r="AOQ541" s="30"/>
      <c r="AOR541" s="30"/>
      <c r="AOS541" s="30"/>
      <c r="AOT541" s="25">
        <f t="shared" si="1807"/>
        <v>0</v>
      </c>
      <c r="AOU541" s="25">
        <f t="shared" si="1808"/>
        <v>0</v>
      </c>
      <c r="AOV541" s="25">
        <f t="shared" si="1809"/>
        <v>0</v>
      </c>
      <c r="AOW541" s="25">
        <f t="shared" si="1810"/>
        <v>0</v>
      </c>
      <c r="AOX541" s="25">
        <f t="shared" si="1811"/>
        <v>0</v>
      </c>
      <c r="AOY541" s="25">
        <f t="shared" si="1812"/>
        <v>0</v>
      </c>
      <c r="AOZ541" s="25">
        <f t="shared" si="1813"/>
        <v>68743.17</v>
      </c>
      <c r="APA541" s="25">
        <f t="shared" si="1814"/>
        <v>73428.95</v>
      </c>
      <c r="APB541" s="25">
        <f t="shared" si="1815"/>
        <v>73428.95</v>
      </c>
      <c r="APC541" s="25">
        <f t="shared" si="1816"/>
        <v>27702.63</v>
      </c>
      <c r="APD541" s="25">
        <f t="shared" si="1817"/>
        <v>29044.69</v>
      </c>
      <c r="APE541" s="25">
        <f t="shared" si="1818"/>
        <v>29044.69</v>
      </c>
      <c r="APF541" s="25">
        <f t="shared" si="1819"/>
        <v>0</v>
      </c>
      <c r="APG541" s="25">
        <f t="shared" si="1018"/>
        <v>0</v>
      </c>
      <c r="APH541" s="25">
        <f t="shared" si="1019"/>
        <v>0</v>
      </c>
      <c r="API541" s="25">
        <f t="shared" si="1820"/>
        <v>0</v>
      </c>
      <c r="APJ541" s="25">
        <f t="shared" si="1020"/>
        <v>0</v>
      </c>
      <c r="APK541" s="25">
        <f t="shared" si="1021"/>
        <v>0</v>
      </c>
      <c r="APL541" s="30"/>
      <c r="APM541" s="30"/>
      <c r="APN541" s="30"/>
      <c r="APO541" s="25">
        <f t="shared" si="1821"/>
        <v>0</v>
      </c>
      <c r="APP541" s="25">
        <f t="shared" si="1822"/>
        <v>0</v>
      </c>
      <c r="APQ541" s="25">
        <f t="shared" si="1823"/>
        <v>0</v>
      </c>
      <c r="APR541" s="25">
        <f t="shared" si="1824"/>
        <v>0</v>
      </c>
      <c r="APS541" s="25">
        <f t="shared" si="1825"/>
        <v>0</v>
      </c>
      <c r="APT541" s="25">
        <f t="shared" si="1826"/>
        <v>0</v>
      </c>
      <c r="APU541" s="25">
        <f t="shared" si="1827"/>
        <v>68743.28</v>
      </c>
      <c r="APV541" s="25">
        <f t="shared" si="1828"/>
        <v>72051.88</v>
      </c>
      <c r="APW541" s="25">
        <f t="shared" si="1829"/>
        <v>72051.88</v>
      </c>
      <c r="APX541" s="25">
        <f t="shared" si="1830"/>
        <v>23077.5</v>
      </c>
      <c r="APY541" s="25">
        <f t="shared" si="1831"/>
        <v>24229.47</v>
      </c>
      <c r="APZ541" s="25">
        <f t="shared" si="1832"/>
        <v>24229.47</v>
      </c>
      <c r="AQA541" s="25">
        <f t="shared" si="1833"/>
        <v>0</v>
      </c>
      <c r="AQB541" s="25">
        <f t="shared" si="1022"/>
        <v>0</v>
      </c>
      <c r="AQC541" s="25">
        <f t="shared" si="1023"/>
        <v>0</v>
      </c>
      <c r="AQD541" s="25">
        <f t="shared" si="1834"/>
        <v>0</v>
      </c>
      <c r="AQE541" s="25">
        <f t="shared" si="1024"/>
        <v>0</v>
      </c>
      <c r="AQF541" s="25">
        <f t="shared" si="1025"/>
        <v>0</v>
      </c>
      <c r="AQG541" s="30"/>
      <c r="AQH541" s="30"/>
      <c r="AQI541" s="30"/>
      <c r="AQJ541" s="25">
        <f t="shared" si="1835"/>
        <v>0</v>
      </c>
      <c r="AQK541" s="25">
        <f t="shared" si="1836"/>
        <v>0</v>
      </c>
      <c r="AQL541" s="25">
        <f t="shared" si="1837"/>
        <v>0</v>
      </c>
      <c r="AQM541" s="25">
        <f t="shared" si="1838"/>
        <v>0</v>
      </c>
      <c r="AQN541" s="25">
        <f t="shared" si="1839"/>
        <v>0</v>
      </c>
      <c r="AQO541" s="25">
        <f t="shared" si="1840"/>
        <v>0</v>
      </c>
      <c r="AQP541" s="25">
        <f t="shared" si="1841"/>
        <v>68744.22</v>
      </c>
      <c r="AQQ541" s="25">
        <f t="shared" si="1842"/>
        <v>72052.03</v>
      </c>
      <c r="AQR541" s="25">
        <f t="shared" si="1843"/>
        <v>72052.03</v>
      </c>
      <c r="AQS541" s="25">
        <f t="shared" si="1844"/>
        <v>20558.48</v>
      </c>
      <c r="AQT541" s="25">
        <f t="shared" si="1845"/>
        <v>21609.88</v>
      </c>
      <c r="AQU541" s="25">
        <f t="shared" si="1846"/>
        <v>21609.88</v>
      </c>
      <c r="AQV541" s="25">
        <f t="shared" si="1847"/>
        <v>0</v>
      </c>
      <c r="AQW541" s="25">
        <f t="shared" si="1026"/>
        <v>0</v>
      </c>
      <c r="AQX541" s="25">
        <f t="shared" si="1027"/>
        <v>0</v>
      </c>
      <c r="AQY541" s="25">
        <f t="shared" si="1848"/>
        <v>0</v>
      </c>
      <c r="AQZ541" s="25">
        <f t="shared" si="1028"/>
        <v>0</v>
      </c>
      <c r="ARA541" s="25">
        <f t="shared" si="1029"/>
        <v>0</v>
      </c>
      <c r="ARB541" s="30"/>
      <c r="ARC541" s="30"/>
      <c r="ARD541" s="30"/>
      <c r="ARE541" s="25">
        <f t="shared" si="1850"/>
        <v>0</v>
      </c>
      <c r="ARF541" s="25">
        <f t="shared" si="1851"/>
        <v>0</v>
      </c>
      <c r="ARG541" s="25">
        <f t="shared" si="1852"/>
        <v>0</v>
      </c>
      <c r="ARH541" s="25">
        <f t="shared" si="1853"/>
        <v>0</v>
      </c>
      <c r="ARI541" s="25">
        <f t="shared" si="1854"/>
        <v>0</v>
      </c>
      <c r="ARJ541" s="25">
        <f t="shared" si="1855"/>
        <v>0</v>
      </c>
      <c r="ARK541" s="25">
        <f t="shared" si="1856"/>
        <v>68744.320000000007</v>
      </c>
      <c r="ARL541" s="25">
        <f t="shared" si="1857"/>
        <v>78274.64</v>
      </c>
      <c r="ARM541" s="25">
        <f t="shared" si="1858"/>
        <v>78274.64</v>
      </c>
      <c r="ARN541" s="25">
        <f t="shared" si="1859"/>
        <v>23963.98</v>
      </c>
      <c r="ARO541" s="25">
        <f t="shared" si="1860"/>
        <v>25070.7</v>
      </c>
      <c r="ARP541" s="25">
        <f t="shared" si="1861"/>
        <v>25070.7</v>
      </c>
      <c r="ARQ541" s="25">
        <f t="shared" si="1862"/>
        <v>0</v>
      </c>
      <c r="ARR541" s="25">
        <f t="shared" si="1030"/>
        <v>0</v>
      </c>
      <c r="ARS541" s="25">
        <f t="shared" si="1031"/>
        <v>0</v>
      </c>
      <c r="ART541" s="25">
        <f t="shared" si="1863"/>
        <v>0</v>
      </c>
      <c r="ARU541" s="25">
        <f t="shared" si="1032"/>
        <v>0</v>
      </c>
      <c r="ARV541" s="25">
        <f t="shared" si="1033"/>
        <v>0</v>
      </c>
      <c r="ARW541" s="30"/>
      <c r="ARX541" s="30"/>
      <c r="ARY541" s="30"/>
      <c r="ARZ541" s="25">
        <f t="shared" si="1864"/>
        <v>0</v>
      </c>
      <c r="ASA541" s="25">
        <f t="shared" si="1865"/>
        <v>0</v>
      </c>
      <c r="ASB541" s="25">
        <f t="shared" si="1866"/>
        <v>0</v>
      </c>
      <c r="ASC541" s="25">
        <f t="shared" si="1867"/>
        <v>0</v>
      </c>
      <c r="ASD541" s="25">
        <f t="shared" si="1868"/>
        <v>0</v>
      </c>
      <c r="ASE541" s="25">
        <f t="shared" si="1869"/>
        <v>0</v>
      </c>
      <c r="ASF541" s="25">
        <f t="shared" si="1870"/>
        <v>68744.28</v>
      </c>
      <c r="ASG541" s="25">
        <f t="shared" si="1871"/>
        <v>72051.960000000006</v>
      </c>
      <c r="ASH541" s="25">
        <f t="shared" si="1872"/>
        <v>72051.960000000006</v>
      </c>
      <c r="ASI541" s="25">
        <f t="shared" si="1873"/>
        <v>23680.07</v>
      </c>
      <c r="ASJ541" s="25">
        <f t="shared" si="1874"/>
        <v>24827.51</v>
      </c>
      <c r="ASK541" s="25">
        <f t="shared" si="1875"/>
        <v>24827.51</v>
      </c>
      <c r="ASL541" s="25">
        <f t="shared" si="1876"/>
        <v>0</v>
      </c>
      <c r="ASM541" s="25">
        <f t="shared" si="1034"/>
        <v>0</v>
      </c>
      <c r="ASN541" s="25">
        <f t="shared" si="1035"/>
        <v>0</v>
      </c>
      <c r="ASO541" s="25">
        <f t="shared" si="1877"/>
        <v>0</v>
      </c>
      <c r="ASP541" s="25">
        <f t="shared" si="1036"/>
        <v>0</v>
      </c>
      <c r="ASQ541" s="25">
        <f t="shared" si="1037"/>
        <v>0</v>
      </c>
      <c r="ASR541" s="30"/>
      <c r="ASS541" s="30"/>
      <c r="AST541" s="30"/>
      <c r="ASU541" s="25">
        <f t="shared" si="1878"/>
        <v>0</v>
      </c>
      <c r="ASV541" s="25">
        <f t="shared" si="1879"/>
        <v>0</v>
      </c>
      <c r="ASW541" s="25">
        <f t="shared" si="1880"/>
        <v>0</v>
      </c>
      <c r="ASX541" s="25">
        <f t="shared" si="1881"/>
        <v>0</v>
      </c>
      <c r="ASY541" s="25">
        <f t="shared" si="1882"/>
        <v>0</v>
      </c>
      <c r="ASZ541" s="25">
        <f t="shared" si="1883"/>
        <v>0</v>
      </c>
      <c r="ATA541" s="25">
        <f t="shared" si="1884"/>
        <v>68744.17</v>
      </c>
      <c r="ATB541" s="25">
        <f t="shared" si="1885"/>
        <v>72051.789999999994</v>
      </c>
      <c r="ATC541" s="25">
        <f t="shared" si="1886"/>
        <v>72051.789999999994</v>
      </c>
      <c r="ATD541" s="25">
        <f t="shared" si="1887"/>
        <v>20855.57</v>
      </c>
      <c r="ATE541" s="25">
        <f t="shared" si="1888"/>
        <v>21852.99</v>
      </c>
      <c r="ATF541" s="25">
        <f t="shared" si="1889"/>
        <v>21852.99</v>
      </c>
      <c r="ATG541" s="25">
        <f t="shared" si="1890"/>
        <v>0</v>
      </c>
      <c r="ATH541" s="25">
        <f t="shared" si="1038"/>
        <v>0</v>
      </c>
      <c r="ATI541" s="25">
        <f t="shared" si="1039"/>
        <v>0</v>
      </c>
      <c r="ATJ541" s="25">
        <f t="shared" si="1891"/>
        <v>0</v>
      </c>
      <c r="ATK541" s="25">
        <f t="shared" si="1040"/>
        <v>0</v>
      </c>
      <c r="ATL541" s="25">
        <f t="shared" si="1041"/>
        <v>0</v>
      </c>
      <c r="ATM541" s="30"/>
      <c r="ATN541" s="30"/>
      <c r="ATO541" s="30"/>
      <c r="ATP541" s="25">
        <f t="shared" si="1892"/>
        <v>0</v>
      </c>
      <c r="ATQ541" s="25">
        <f t="shared" si="1893"/>
        <v>0</v>
      </c>
      <c r="ATR541" s="25">
        <f t="shared" si="1894"/>
        <v>0</v>
      </c>
      <c r="ATS541" s="25">
        <f t="shared" si="1895"/>
        <v>0</v>
      </c>
      <c r="ATT541" s="25">
        <f t="shared" si="1896"/>
        <v>0</v>
      </c>
      <c r="ATU541" s="25">
        <f t="shared" si="1897"/>
        <v>0</v>
      </c>
      <c r="ATV541" s="25">
        <f t="shared" si="1898"/>
        <v>68744.100000000006</v>
      </c>
      <c r="ATW541" s="25">
        <f t="shared" si="1899"/>
        <v>72051.990000000005</v>
      </c>
      <c r="ATX541" s="25">
        <f t="shared" si="1900"/>
        <v>72051.990000000005</v>
      </c>
      <c r="ATY541" s="25">
        <f t="shared" si="1901"/>
        <v>22738.27</v>
      </c>
      <c r="ATZ541" s="25">
        <f t="shared" si="1902"/>
        <v>23808.69</v>
      </c>
      <c r="AUA541" s="25">
        <f t="shared" si="1903"/>
        <v>23808.69</v>
      </c>
      <c r="AUB541" s="25">
        <f t="shared" si="1904"/>
        <v>0</v>
      </c>
      <c r="AUC541" s="25">
        <f t="shared" si="1042"/>
        <v>0</v>
      </c>
      <c r="AUD541" s="25">
        <f t="shared" si="1043"/>
        <v>0</v>
      </c>
      <c r="AUE541" s="25">
        <f t="shared" si="1905"/>
        <v>0</v>
      </c>
      <c r="AUF541" s="25">
        <f t="shared" si="1044"/>
        <v>0</v>
      </c>
      <c r="AUG541" s="25">
        <f t="shared" si="1045"/>
        <v>0</v>
      </c>
      <c r="AUH541" s="186"/>
      <c r="AUI541" s="186"/>
      <c r="AUJ541" s="186"/>
      <c r="AUK541" s="25">
        <f t="shared" si="1907"/>
        <v>0</v>
      </c>
      <c r="AUL541" s="25">
        <f t="shared" si="1908"/>
        <v>0</v>
      </c>
      <c r="AUM541" s="25">
        <f t="shared" si="1909"/>
        <v>0</v>
      </c>
      <c r="AUN541" s="25">
        <f t="shared" si="1910"/>
        <v>0</v>
      </c>
      <c r="AUO541" s="25">
        <f t="shared" si="1911"/>
        <v>0</v>
      </c>
      <c r="AUP541" s="25">
        <f t="shared" si="1912"/>
        <v>0</v>
      </c>
      <c r="AUQ541" s="25">
        <f t="shared" si="1913"/>
        <v>68742.53</v>
      </c>
      <c r="AUR541" s="25">
        <f t="shared" si="1914"/>
        <v>72228.429999999993</v>
      </c>
      <c r="AUS541" s="25">
        <f t="shared" si="1915"/>
        <v>72228.429999999993</v>
      </c>
      <c r="AUT541" s="25">
        <f t="shared" si="1916"/>
        <v>24406.46</v>
      </c>
      <c r="AUU541" s="25">
        <f t="shared" si="1917"/>
        <v>25602.06</v>
      </c>
      <c r="AUV541" s="25">
        <f t="shared" si="1918"/>
        <v>25602.06</v>
      </c>
      <c r="AUW541" s="25">
        <f t="shared" si="1919"/>
        <v>0</v>
      </c>
      <c r="AUX541" s="25">
        <f t="shared" si="1046"/>
        <v>0</v>
      </c>
      <c r="AUY541" s="25">
        <f t="shared" si="1047"/>
        <v>0</v>
      </c>
      <c r="AUZ541" s="25">
        <f t="shared" si="1920"/>
        <v>0</v>
      </c>
      <c r="AVA541" s="25">
        <f t="shared" si="1048"/>
        <v>0</v>
      </c>
      <c r="AVB541" s="25">
        <f t="shared" si="1049"/>
        <v>0</v>
      </c>
      <c r="AVC541" s="59">
        <f t="shared" si="1921"/>
        <v>0</v>
      </c>
      <c r="AVD541" s="59">
        <f t="shared" si="1050"/>
        <v>0</v>
      </c>
      <c r="AVE541" s="59">
        <f t="shared" si="1051"/>
        <v>0</v>
      </c>
      <c r="AVF541" s="25">
        <f t="shared" si="1052"/>
        <v>0</v>
      </c>
      <c r="AVG541" s="25">
        <f t="shared" si="1053"/>
        <v>0</v>
      </c>
      <c r="AVH541" s="25">
        <f t="shared" si="1054"/>
        <v>0</v>
      </c>
      <c r="AVI541" s="25">
        <f t="shared" si="1055"/>
        <v>0</v>
      </c>
      <c r="AVJ541" s="25">
        <f t="shared" si="1056"/>
        <v>0</v>
      </c>
      <c r="AVK541" s="25">
        <f t="shared" si="1057"/>
        <v>0</v>
      </c>
      <c r="AVL541" s="25"/>
      <c r="AVM541" s="25"/>
      <c r="AVN541" s="25"/>
      <c r="AVO541" s="25"/>
      <c r="AVP541" s="25"/>
      <c r="AVQ541" s="25"/>
      <c r="AVR541" s="25">
        <f t="shared" si="1058"/>
        <v>0</v>
      </c>
      <c r="AVS541" s="25">
        <f t="shared" si="1059"/>
        <v>0</v>
      </c>
      <c r="AVT541" s="25">
        <f t="shared" si="1060"/>
        <v>0</v>
      </c>
      <c r="AVU541" s="25">
        <f t="shared" si="1061"/>
        <v>0</v>
      </c>
      <c r="AVV541" s="25">
        <f t="shared" si="1062"/>
        <v>0</v>
      </c>
      <c r="AVW541" s="25">
        <f t="shared" si="1063"/>
        <v>0</v>
      </c>
    </row>
    <row r="542" spans="1:1271" ht="86.25" customHeight="1">
      <c r="A542" s="26" t="s">
        <v>71</v>
      </c>
      <c r="B542" s="88" t="s">
        <v>83</v>
      </c>
      <c r="C542" s="5"/>
      <c r="D542" s="99"/>
      <c r="E542" s="77"/>
      <c r="F542" s="38">
        <f t="shared" si="1064"/>
        <v>116868</v>
      </c>
      <c r="G542" s="38">
        <f t="shared" si="1064"/>
        <v>121639</v>
      </c>
      <c r="H542" s="38">
        <f t="shared" si="1064"/>
        <v>121639</v>
      </c>
      <c r="I542" s="25">
        <f t="shared" si="1065"/>
        <v>70131.710000000006</v>
      </c>
      <c r="J542" s="25">
        <f t="shared" si="1065"/>
        <v>71193.710000000006</v>
      </c>
      <c r="K542" s="25">
        <f t="shared" si="1065"/>
        <v>71193.710000000006</v>
      </c>
      <c r="L542" s="30"/>
      <c r="M542" s="30"/>
      <c r="N542" s="30"/>
      <c r="O542" s="25">
        <f t="shared" si="1066"/>
        <v>0</v>
      </c>
      <c r="P542" s="25">
        <f t="shared" si="1067"/>
        <v>0</v>
      </c>
      <c r="Q542" s="25">
        <f t="shared" si="1068"/>
        <v>0</v>
      </c>
      <c r="R542" s="25">
        <f t="shared" si="1069"/>
        <v>0</v>
      </c>
      <c r="S542" s="25">
        <f t="shared" si="1070"/>
        <v>0</v>
      </c>
      <c r="T542" s="25">
        <f t="shared" si="1071"/>
        <v>0</v>
      </c>
      <c r="U542" s="25">
        <f t="shared" si="1072"/>
        <v>116867.84</v>
      </c>
      <c r="V542" s="25">
        <f t="shared" si="1073"/>
        <v>0</v>
      </c>
      <c r="W542" s="25">
        <f t="shared" si="1074"/>
        <v>0</v>
      </c>
      <c r="X542" s="25">
        <f t="shared" si="1075"/>
        <v>56116.72</v>
      </c>
      <c r="Y542" s="25">
        <f t="shared" si="1076"/>
        <v>0</v>
      </c>
      <c r="Z542" s="25">
        <f t="shared" si="1077"/>
        <v>0</v>
      </c>
      <c r="AA542" s="25">
        <f t="shared" si="1078"/>
        <v>0</v>
      </c>
      <c r="AB542" s="25">
        <f t="shared" si="812"/>
        <v>0</v>
      </c>
      <c r="AC542" s="25">
        <f t="shared" si="812"/>
        <v>0</v>
      </c>
      <c r="AD542" s="25">
        <f t="shared" si="1079"/>
        <v>0</v>
      </c>
      <c r="AE542" s="25">
        <f t="shared" si="813"/>
        <v>0</v>
      </c>
      <c r="AF542" s="25">
        <f t="shared" si="813"/>
        <v>0</v>
      </c>
      <c r="AG542" s="30">
        <v>37</v>
      </c>
      <c r="AH542" s="30">
        <v>37</v>
      </c>
      <c r="AI542" s="30">
        <v>37</v>
      </c>
      <c r="AJ542" s="25">
        <f t="shared" si="1080"/>
        <v>4324116</v>
      </c>
      <c r="AK542" s="25">
        <f t="shared" si="1081"/>
        <v>4500643</v>
      </c>
      <c r="AL542" s="25">
        <f t="shared" si="1082"/>
        <v>4500643</v>
      </c>
      <c r="AM542" s="25">
        <f t="shared" si="1083"/>
        <v>2594873.27</v>
      </c>
      <c r="AN542" s="25">
        <f t="shared" si="1084"/>
        <v>2634167.27</v>
      </c>
      <c r="AO542" s="25">
        <f t="shared" si="1085"/>
        <v>2634167.27</v>
      </c>
      <c r="AP542" s="25">
        <f t="shared" si="1086"/>
        <v>116867.77</v>
      </c>
      <c r="AQ542" s="25">
        <f t="shared" si="1087"/>
        <v>121639.06</v>
      </c>
      <c r="AR542" s="25">
        <f t="shared" si="1088"/>
        <v>121639.06</v>
      </c>
      <c r="AS542" s="25">
        <f t="shared" si="1089"/>
        <v>38526.720000000001</v>
      </c>
      <c r="AT542" s="25">
        <f t="shared" si="1090"/>
        <v>40359.019999999997</v>
      </c>
      <c r="AU542" s="25">
        <f t="shared" si="1091"/>
        <v>40359.019999999997</v>
      </c>
      <c r="AV542" s="25">
        <f t="shared" si="1092"/>
        <v>4324107.49</v>
      </c>
      <c r="AW542" s="25">
        <f t="shared" si="814"/>
        <v>4500645.22</v>
      </c>
      <c r="AX542" s="25">
        <f t="shared" si="815"/>
        <v>4500645.22</v>
      </c>
      <c r="AY542" s="25">
        <f t="shared" si="1093"/>
        <v>1425488.64</v>
      </c>
      <c r="AZ542" s="25">
        <f t="shared" si="816"/>
        <v>1493283.74</v>
      </c>
      <c r="BA542" s="25">
        <f t="shared" si="817"/>
        <v>1493283.74</v>
      </c>
      <c r="BB542" s="30"/>
      <c r="BC542" s="30"/>
      <c r="BD542" s="30"/>
      <c r="BE542" s="25">
        <f t="shared" si="1094"/>
        <v>0</v>
      </c>
      <c r="BF542" s="25">
        <f t="shared" si="1095"/>
        <v>0</v>
      </c>
      <c r="BG542" s="25">
        <f t="shared" si="1096"/>
        <v>0</v>
      </c>
      <c r="BH542" s="25">
        <f t="shared" si="1097"/>
        <v>0</v>
      </c>
      <c r="BI542" s="25">
        <f t="shared" si="1098"/>
        <v>0</v>
      </c>
      <c r="BJ542" s="25">
        <f t="shared" si="1099"/>
        <v>0</v>
      </c>
      <c r="BK542" s="25">
        <f t="shared" si="1100"/>
        <v>116867.74</v>
      </c>
      <c r="BL542" s="25">
        <f t="shared" si="1101"/>
        <v>121638.54</v>
      </c>
      <c r="BM542" s="25">
        <f t="shared" si="1102"/>
        <v>121638.54</v>
      </c>
      <c r="BN542" s="25">
        <f t="shared" si="1103"/>
        <v>33569.599999999999</v>
      </c>
      <c r="BO542" s="25">
        <f t="shared" si="1104"/>
        <v>35311.769999999997</v>
      </c>
      <c r="BP542" s="25">
        <f t="shared" si="1105"/>
        <v>35311.769999999997</v>
      </c>
      <c r="BQ542" s="25">
        <f t="shared" si="1106"/>
        <v>0</v>
      </c>
      <c r="BR542" s="25">
        <f t="shared" si="818"/>
        <v>0</v>
      </c>
      <c r="BS542" s="25">
        <f t="shared" si="819"/>
        <v>0</v>
      </c>
      <c r="BT542" s="25">
        <f t="shared" si="1107"/>
        <v>0</v>
      </c>
      <c r="BU542" s="25">
        <f t="shared" si="820"/>
        <v>0</v>
      </c>
      <c r="BV542" s="25">
        <f t="shared" si="821"/>
        <v>0</v>
      </c>
      <c r="BW542" s="30"/>
      <c r="BX542" s="30"/>
      <c r="BY542" s="30"/>
      <c r="BZ542" s="25">
        <f t="shared" si="1108"/>
        <v>0</v>
      </c>
      <c r="CA542" s="25">
        <f t="shared" si="1109"/>
        <v>0</v>
      </c>
      <c r="CB542" s="25">
        <f t="shared" si="1110"/>
        <v>0</v>
      </c>
      <c r="CC542" s="25">
        <f t="shared" si="1111"/>
        <v>0</v>
      </c>
      <c r="CD542" s="25">
        <f t="shared" si="1112"/>
        <v>0</v>
      </c>
      <c r="CE542" s="25">
        <f t="shared" si="1113"/>
        <v>0</v>
      </c>
      <c r="CF542" s="25">
        <f t="shared" si="1114"/>
        <v>0</v>
      </c>
      <c r="CG542" s="25">
        <f t="shared" si="1115"/>
        <v>0</v>
      </c>
      <c r="CH542" s="25">
        <f t="shared" si="1116"/>
        <v>0</v>
      </c>
      <c r="CI542" s="25">
        <f t="shared" si="1117"/>
        <v>0</v>
      </c>
      <c r="CJ542" s="25">
        <f t="shared" si="1118"/>
        <v>0</v>
      </c>
      <c r="CK542" s="25">
        <f t="shared" si="1119"/>
        <v>0</v>
      </c>
      <c r="CL542" s="25">
        <f t="shared" si="1120"/>
        <v>0</v>
      </c>
      <c r="CM542" s="25">
        <f t="shared" si="822"/>
        <v>0</v>
      </c>
      <c r="CN542" s="25">
        <f t="shared" si="823"/>
        <v>0</v>
      </c>
      <c r="CO542" s="25">
        <f t="shared" si="1121"/>
        <v>0</v>
      </c>
      <c r="CP542" s="25">
        <f t="shared" si="824"/>
        <v>0</v>
      </c>
      <c r="CQ542" s="25">
        <f t="shared" si="825"/>
        <v>0</v>
      </c>
      <c r="CR542" s="30"/>
      <c r="CS542" s="30"/>
      <c r="CT542" s="30"/>
      <c r="CU542" s="25">
        <f t="shared" si="1122"/>
        <v>0</v>
      </c>
      <c r="CV542" s="25">
        <f t="shared" si="1123"/>
        <v>0</v>
      </c>
      <c r="CW542" s="25">
        <f t="shared" si="1124"/>
        <v>0</v>
      </c>
      <c r="CX542" s="25">
        <f t="shared" si="1125"/>
        <v>0</v>
      </c>
      <c r="CY542" s="25">
        <f t="shared" si="1126"/>
        <v>0</v>
      </c>
      <c r="CZ542" s="25">
        <f t="shared" si="1127"/>
        <v>0</v>
      </c>
      <c r="DA542" s="25">
        <f t="shared" si="1128"/>
        <v>116868.67</v>
      </c>
      <c r="DB542" s="25">
        <f t="shared" si="1129"/>
        <v>121639.33</v>
      </c>
      <c r="DC542" s="25">
        <f t="shared" si="1130"/>
        <v>121639.33</v>
      </c>
      <c r="DD542" s="25">
        <f t="shared" si="1131"/>
        <v>37987.85</v>
      </c>
      <c r="DE542" s="25">
        <f t="shared" si="1132"/>
        <v>40053.879999999997</v>
      </c>
      <c r="DF542" s="25">
        <f t="shared" si="1133"/>
        <v>40053.879999999997</v>
      </c>
      <c r="DG542" s="25">
        <f t="shared" si="1134"/>
        <v>0</v>
      </c>
      <c r="DH542" s="25">
        <f t="shared" si="826"/>
        <v>0</v>
      </c>
      <c r="DI542" s="25">
        <f t="shared" si="827"/>
        <v>0</v>
      </c>
      <c r="DJ542" s="25">
        <f t="shared" si="1135"/>
        <v>0</v>
      </c>
      <c r="DK542" s="25">
        <f t="shared" si="828"/>
        <v>0</v>
      </c>
      <c r="DL542" s="25">
        <f t="shared" si="829"/>
        <v>0</v>
      </c>
      <c r="DM542" s="30"/>
      <c r="DN542" s="30"/>
      <c r="DO542" s="30"/>
      <c r="DP542" s="25">
        <f t="shared" si="1136"/>
        <v>0</v>
      </c>
      <c r="DQ542" s="25">
        <f t="shared" si="1137"/>
        <v>0</v>
      </c>
      <c r="DR542" s="25">
        <f t="shared" si="1138"/>
        <v>0</v>
      </c>
      <c r="DS542" s="25">
        <f t="shared" si="1139"/>
        <v>0</v>
      </c>
      <c r="DT542" s="25">
        <f t="shared" si="1140"/>
        <v>0</v>
      </c>
      <c r="DU542" s="25">
        <f t="shared" si="1141"/>
        <v>0</v>
      </c>
      <c r="DV542" s="25">
        <f t="shared" si="1142"/>
        <v>116868.08</v>
      </c>
      <c r="DW542" s="25">
        <f t="shared" si="1143"/>
        <v>121638.52</v>
      </c>
      <c r="DX542" s="25">
        <f t="shared" si="1144"/>
        <v>121638.52</v>
      </c>
      <c r="DY542" s="25">
        <f t="shared" si="1145"/>
        <v>39281.68</v>
      </c>
      <c r="DZ542" s="25">
        <f t="shared" si="1146"/>
        <v>41309.129999999997</v>
      </c>
      <c r="EA542" s="25">
        <f t="shared" si="1147"/>
        <v>41309.129999999997</v>
      </c>
      <c r="EB542" s="25">
        <f t="shared" si="1148"/>
        <v>0</v>
      </c>
      <c r="EC542" s="25">
        <f t="shared" si="830"/>
        <v>0</v>
      </c>
      <c r="ED542" s="25">
        <f t="shared" si="831"/>
        <v>0</v>
      </c>
      <c r="EE542" s="25">
        <f t="shared" si="1149"/>
        <v>0</v>
      </c>
      <c r="EF542" s="25">
        <f t="shared" si="832"/>
        <v>0</v>
      </c>
      <c r="EG542" s="25">
        <f t="shared" si="833"/>
        <v>0</v>
      </c>
      <c r="EH542" s="30">
        <v>54</v>
      </c>
      <c r="EI542" s="30">
        <v>54</v>
      </c>
      <c r="EJ542" s="30">
        <v>54</v>
      </c>
      <c r="EK542" s="25">
        <f t="shared" si="1150"/>
        <v>6310872</v>
      </c>
      <c r="EL542" s="25">
        <f t="shared" si="1151"/>
        <v>6568506</v>
      </c>
      <c r="EM542" s="25">
        <f t="shared" si="1152"/>
        <v>6568506</v>
      </c>
      <c r="EN542" s="25">
        <f t="shared" si="1153"/>
        <v>3787112.34</v>
      </c>
      <c r="EO542" s="25">
        <f t="shared" si="1154"/>
        <v>3844460.34</v>
      </c>
      <c r="EP542" s="25">
        <f t="shared" si="1155"/>
        <v>3844460.34</v>
      </c>
      <c r="EQ542" s="25">
        <f t="shared" si="1156"/>
        <v>116868.52</v>
      </c>
      <c r="ER542" s="25">
        <f t="shared" si="1157"/>
        <v>121638.89</v>
      </c>
      <c r="ES542" s="25">
        <f t="shared" si="1158"/>
        <v>121638.89</v>
      </c>
      <c r="ET542" s="25">
        <f t="shared" si="1159"/>
        <v>38122.870000000003</v>
      </c>
      <c r="EU542" s="25">
        <f t="shared" si="1160"/>
        <v>39827.050000000003</v>
      </c>
      <c r="EV542" s="25">
        <f t="shared" si="1161"/>
        <v>39827.050000000003</v>
      </c>
      <c r="EW542" s="25">
        <f t="shared" si="1162"/>
        <v>6310900.0800000001</v>
      </c>
      <c r="EX542" s="25">
        <f t="shared" si="834"/>
        <v>6568500.0599999996</v>
      </c>
      <c r="EY542" s="25">
        <f t="shared" si="835"/>
        <v>6568500.0599999996</v>
      </c>
      <c r="EZ542" s="25">
        <f t="shared" si="1163"/>
        <v>2058634.98</v>
      </c>
      <c r="FA542" s="25">
        <f t="shared" si="836"/>
        <v>2150660.7000000002</v>
      </c>
      <c r="FB542" s="25">
        <f t="shared" si="837"/>
        <v>2150660.7000000002</v>
      </c>
      <c r="FC542" s="30"/>
      <c r="FD542" s="30"/>
      <c r="FE542" s="30"/>
      <c r="FF542" s="25">
        <f t="shared" si="1165"/>
        <v>0</v>
      </c>
      <c r="FG542" s="25">
        <f t="shared" si="1166"/>
        <v>0</v>
      </c>
      <c r="FH542" s="25">
        <f t="shared" si="1167"/>
        <v>0</v>
      </c>
      <c r="FI542" s="25">
        <f t="shared" si="1168"/>
        <v>0</v>
      </c>
      <c r="FJ542" s="25">
        <f t="shared" si="1169"/>
        <v>0</v>
      </c>
      <c r="FK542" s="25">
        <f t="shared" si="1170"/>
        <v>0</v>
      </c>
      <c r="FL542" s="25">
        <f t="shared" si="1171"/>
        <v>116868.64</v>
      </c>
      <c r="FM542" s="25">
        <f t="shared" si="1172"/>
        <v>123098.01</v>
      </c>
      <c r="FN542" s="25">
        <f t="shared" si="1173"/>
        <v>123098.01</v>
      </c>
      <c r="FO542" s="25">
        <f t="shared" si="1174"/>
        <v>30990.71</v>
      </c>
      <c r="FP542" s="25">
        <f t="shared" si="1175"/>
        <v>32525.65</v>
      </c>
      <c r="FQ542" s="25">
        <f t="shared" si="1176"/>
        <v>32525.65</v>
      </c>
      <c r="FR542" s="25">
        <f t="shared" si="1177"/>
        <v>0</v>
      </c>
      <c r="FS542" s="25">
        <f t="shared" si="838"/>
        <v>0</v>
      </c>
      <c r="FT542" s="25">
        <f t="shared" si="839"/>
        <v>0</v>
      </c>
      <c r="FU542" s="25">
        <f t="shared" si="1178"/>
        <v>0</v>
      </c>
      <c r="FV542" s="25">
        <f t="shared" si="840"/>
        <v>0</v>
      </c>
      <c r="FW542" s="25">
        <f t="shared" si="841"/>
        <v>0</v>
      </c>
      <c r="FX542" s="30">
        <f>28-28</f>
        <v>0</v>
      </c>
      <c r="FY542" s="30">
        <f t="shared" ref="FY542:FZ542" si="1923">28-28</f>
        <v>0</v>
      </c>
      <c r="FZ542" s="30">
        <f t="shared" si="1923"/>
        <v>0</v>
      </c>
      <c r="GA542" s="25">
        <f t="shared" si="1180"/>
        <v>0</v>
      </c>
      <c r="GB542" s="25">
        <f t="shared" si="1181"/>
        <v>0</v>
      </c>
      <c r="GC542" s="25">
        <f t="shared" si="1182"/>
        <v>0</v>
      </c>
      <c r="GD542" s="25">
        <f t="shared" si="1183"/>
        <v>0</v>
      </c>
      <c r="GE542" s="25">
        <f t="shared" si="1184"/>
        <v>0</v>
      </c>
      <c r="GF542" s="25">
        <f t="shared" si="1185"/>
        <v>0</v>
      </c>
      <c r="GG542" s="25">
        <f t="shared" si="1186"/>
        <v>0</v>
      </c>
      <c r="GH542" s="25">
        <f t="shared" si="1187"/>
        <v>0</v>
      </c>
      <c r="GI542" s="25">
        <f t="shared" si="1188"/>
        <v>0</v>
      </c>
      <c r="GJ542" s="25">
        <f t="shared" si="1189"/>
        <v>0</v>
      </c>
      <c r="GK542" s="25">
        <f t="shared" si="1190"/>
        <v>0</v>
      </c>
      <c r="GL542" s="25">
        <f t="shared" si="1191"/>
        <v>0</v>
      </c>
      <c r="GM542" s="25">
        <f t="shared" si="1192"/>
        <v>0</v>
      </c>
      <c r="GN542" s="25">
        <f t="shared" si="843"/>
        <v>0</v>
      </c>
      <c r="GO542" s="25">
        <f t="shared" si="844"/>
        <v>0</v>
      </c>
      <c r="GP542" s="25">
        <f t="shared" si="1193"/>
        <v>0</v>
      </c>
      <c r="GQ542" s="25">
        <f t="shared" si="845"/>
        <v>0</v>
      </c>
      <c r="GR542" s="25">
        <f t="shared" si="846"/>
        <v>0</v>
      </c>
      <c r="GS542" s="30"/>
      <c r="GT542" s="30"/>
      <c r="GU542" s="30"/>
      <c r="GV542" s="25">
        <f t="shared" si="1195"/>
        <v>0</v>
      </c>
      <c r="GW542" s="25">
        <f t="shared" si="1196"/>
        <v>0</v>
      </c>
      <c r="GX542" s="25">
        <f t="shared" si="1197"/>
        <v>0</v>
      </c>
      <c r="GY542" s="25">
        <f t="shared" si="1198"/>
        <v>0</v>
      </c>
      <c r="GZ542" s="25">
        <f t="shared" si="1199"/>
        <v>0</v>
      </c>
      <c r="HA542" s="25">
        <f t="shared" si="1200"/>
        <v>0</v>
      </c>
      <c r="HB542" s="25">
        <f t="shared" si="1201"/>
        <v>116869.15</v>
      </c>
      <c r="HC542" s="25">
        <f t="shared" si="1202"/>
        <v>122744.28</v>
      </c>
      <c r="HD542" s="25">
        <f t="shared" si="1203"/>
        <v>122744.28</v>
      </c>
      <c r="HE542" s="25">
        <f t="shared" si="1204"/>
        <v>59589.57</v>
      </c>
      <c r="HF542" s="25">
        <f t="shared" si="1205"/>
        <v>62754.83</v>
      </c>
      <c r="HG542" s="25">
        <f t="shared" si="1206"/>
        <v>62754.83</v>
      </c>
      <c r="HH542" s="25">
        <f t="shared" si="1207"/>
        <v>0</v>
      </c>
      <c r="HI542" s="25">
        <f t="shared" si="847"/>
        <v>0</v>
      </c>
      <c r="HJ542" s="25">
        <f t="shared" si="848"/>
        <v>0</v>
      </c>
      <c r="HK542" s="25">
        <f t="shared" si="1208"/>
        <v>0</v>
      </c>
      <c r="HL542" s="25">
        <f t="shared" si="849"/>
        <v>0</v>
      </c>
      <c r="HM542" s="25">
        <f t="shared" si="850"/>
        <v>0</v>
      </c>
      <c r="HN542" s="30">
        <f>0+28</f>
        <v>28</v>
      </c>
      <c r="HO542" s="30">
        <f t="shared" ref="HO542:HP542" si="1924">0+28</f>
        <v>28</v>
      </c>
      <c r="HP542" s="30">
        <f t="shared" si="1924"/>
        <v>28</v>
      </c>
      <c r="HQ542" s="25">
        <f t="shared" si="1210"/>
        <v>3272304</v>
      </c>
      <c r="HR542" s="25">
        <f t="shared" si="1211"/>
        <v>3405892</v>
      </c>
      <c r="HS542" s="25">
        <f t="shared" si="1212"/>
        <v>3405892</v>
      </c>
      <c r="HT542" s="25">
        <f t="shared" si="1213"/>
        <v>1963687.88</v>
      </c>
      <c r="HU542" s="25">
        <f t="shared" si="1214"/>
        <v>1993423.88</v>
      </c>
      <c r="HV542" s="25">
        <f t="shared" si="1215"/>
        <v>1993423.88</v>
      </c>
      <c r="HW542" s="25">
        <f t="shared" si="1216"/>
        <v>90499.23</v>
      </c>
      <c r="HX542" s="25">
        <f t="shared" si="1217"/>
        <v>122580.56</v>
      </c>
      <c r="HY542" s="25">
        <f t="shared" si="1218"/>
        <v>122580.56</v>
      </c>
      <c r="HZ542" s="25">
        <f t="shared" si="1219"/>
        <v>30958.67</v>
      </c>
      <c r="IA542" s="25">
        <f t="shared" si="1220"/>
        <v>38834.730000000003</v>
      </c>
      <c r="IB542" s="25">
        <f t="shared" si="1221"/>
        <v>38834.730000000003</v>
      </c>
      <c r="IC542" s="25">
        <f t="shared" si="1222"/>
        <v>2533978.44</v>
      </c>
      <c r="ID542" s="25">
        <f t="shared" si="852"/>
        <v>3432255.68</v>
      </c>
      <c r="IE542" s="25">
        <f t="shared" si="853"/>
        <v>3432255.68</v>
      </c>
      <c r="IF542" s="25">
        <f t="shared" si="1223"/>
        <v>866842.76</v>
      </c>
      <c r="IG542" s="25">
        <f t="shared" si="854"/>
        <v>1087372.44</v>
      </c>
      <c r="IH542" s="25">
        <f t="shared" si="855"/>
        <v>1087372.44</v>
      </c>
      <c r="II542" s="30"/>
      <c r="IJ542" s="30"/>
      <c r="IK542" s="30"/>
      <c r="IL542" s="25">
        <f t="shared" si="1224"/>
        <v>0</v>
      </c>
      <c r="IM542" s="25">
        <f t="shared" si="1225"/>
        <v>0</v>
      </c>
      <c r="IN542" s="25">
        <f t="shared" si="1226"/>
        <v>0</v>
      </c>
      <c r="IO542" s="25">
        <f t="shared" si="1227"/>
        <v>0</v>
      </c>
      <c r="IP542" s="25">
        <f t="shared" si="1228"/>
        <v>0</v>
      </c>
      <c r="IQ542" s="25">
        <f t="shared" si="1229"/>
        <v>0</v>
      </c>
      <c r="IR542" s="25">
        <f t="shared" si="1230"/>
        <v>116868.52</v>
      </c>
      <c r="IS542" s="25">
        <f t="shared" si="1231"/>
        <v>121638.96</v>
      </c>
      <c r="IT542" s="25">
        <f t="shared" si="1232"/>
        <v>121638.96</v>
      </c>
      <c r="IU542" s="25">
        <f t="shared" si="1233"/>
        <v>32316.55</v>
      </c>
      <c r="IV542" s="25">
        <f t="shared" si="1234"/>
        <v>33827.97</v>
      </c>
      <c r="IW542" s="25">
        <f t="shared" si="1235"/>
        <v>33827.97</v>
      </c>
      <c r="IX542" s="25">
        <f t="shared" si="1236"/>
        <v>0</v>
      </c>
      <c r="IY542" s="25">
        <f t="shared" si="856"/>
        <v>0</v>
      </c>
      <c r="IZ542" s="25">
        <f t="shared" si="857"/>
        <v>0</v>
      </c>
      <c r="JA542" s="25">
        <f t="shared" si="1237"/>
        <v>0</v>
      </c>
      <c r="JB542" s="25">
        <f t="shared" si="858"/>
        <v>0</v>
      </c>
      <c r="JC542" s="25">
        <f t="shared" si="859"/>
        <v>0</v>
      </c>
      <c r="JD542" s="30">
        <v>51</v>
      </c>
      <c r="JE542" s="30">
        <v>51</v>
      </c>
      <c r="JF542" s="30">
        <v>51</v>
      </c>
      <c r="JG542" s="25">
        <f t="shared" si="1238"/>
        <v>5960268</v>
      </c>
      <c r="JH542" s="25">
        <f t="shared" si="1239"/>
        <v>6203589</v>
      </c>
      <c r="JI542" s="25">
        <f t="shared" si="1240"/>
        <v>6203589</v>
      </c>
      <c r="JJ542" s="25">
        <f t="shared" si="1241"/>
        <v>3576717.21</v>
      </c>
      <c r="JK542" s="25">
        <f t="shared" si="1242"/>
        <v>3630879.21</v>
      </c>
      <c r="JL542" s="25">
        <f t="shared" si="1243"/>
        <v>3630879.21</v>
      </c>
      <c r="JM542" s="25">
        <f t="shared" si="1244"/>
        <v>116868.63</v>
      </c>
      <c r="JN542" s="25">
        <f t="shared" si="1245"/>
        <v>121639.22</v>
      </c>
      <c r="JO542" s="25">
        <f t="shared" si="1246"/>
        <v>121639.22</v>
      </c>
      <c r="JP542" s="25">
        <f t="shared" si="1247"/>
        <v>48836.49</v>
      </c>
      <c r="JQ542" s="25">
        <f t="shared" si="1248"/>
        <v>51307.02</v>
      </c>
      <c r="JR542" s="25">
        <f t="shared" si="1249"/>
        <v>51307.02</v>
      </c>
      <c r="JS542" s="25">
        <f t="shared" si="1250"/>
        <v>5960300.1299999999</v>
      </c>
      <c r="JT542" s="25">
        <f t="shared" si="860"/>
        <v>6203600.2199999997</v>
      </c>
      <c r="JU542" s="25">
        <f t="shared" si="861"/>
        <v>6203600.2199999997</v>
      </c>
      <c r="JV542" s="25">
        <f t="shared" si="1251"/>
        <v>2490660.9900000002</v>
      </c>
      <c r="JW542" s="25">
        <f t="shared" si="862"/>
        <v>2616658.02</v>
      </c>
      <c r="JX542" s="25">
        <f t="shared" si="863"/>
        <v>2616658.02</v>
      </c>
      <c r="JY542" s="30"/>
      <c r="JZ542" s="30"/>
      <c r="KA542" s="30"/>
      <c r="KB542" s="25">
        <f t="shared" si="1252"/>
        <v>0</v>
      </c>
      <c r="KC542" s="25">
        <f t="shared" si="1253"/>
        <v>0</v>
      </c>
      <c r="KD542" s="25">
        <f t="shared" si="1254"/>
        <v>0</v>
      </c>
      <c r="KE542" s="25">
        <f t="shared" si="1255"/>
        <v>0</v>
      </c>
      <c r="KF542" s="25">
        <f t="shared" si="1256"/>
        <v>0</v>
      </c>
      <c r="KG542" s="25">
        <f t="shared" si="1257"/>
        <v>0</v>
      </c>
      <c r="KH542" s="25">
        <f t="shared" si="1258"/>
        <v>116867.53</v>
      </c>
      <c r="KI542" s="25">
        <f t="shared" si="1259"/>
        <v>121638.49</v>
      </c>
      <c r="KJ542" s="25">
        <f t="shared" si="1260"/>
        <v>121638.49</v>
      </c>
      <c r="KK542" s="25">
        <f t="shared" si="1261"/>
        <v>28861.61</v>
      </c>
      <c r="KL542" s="25">
        <f t="shared" si="1262"/>
        <v>30275.88</v>
      </c>
      <c r="KM542" s="25">
        <f t="shared" si="1263"/>
        <v>30275.88</v>
      </c>
      <c r="KN542" s="25">
        <f t="shared" si="1264"/>
        <v>0</v>
      </c>
      <c r="KO542" s="25">
        <f t="shared" si="864"/>
        <v>0</v>
      </c>
      <c r="KP542" s="25">
        <f t="shared" si="865"/>
        <v>0</v>
      </c>
      <c r="KQ542" s="25">
        <f t="shared" si="1265"/>
        <v>0</v>
      </c>
      <c r="KR542" s="25">
        <f t="shared" si="866"/>
        <v>0</v>
      </c>
      <c r="KS542" s="25">
        <f t="shared" si="867"/>
        <v>0</v>
      </c>
      <c r="KT542" s="30"/>
      <c r="KU542" s="30"/>
      <c r="KV542" s="30"/>
      <c r="KW542" s="25">
        <f t="shared" si="1266"/>
        <v>0</v>
      </c>
      <c r="KX542" s="25">
        <f t="shared" si="1267"/>
        <v>0</v>
      </c>
      <c r="KY542" s="25">
        <f t="shared" si="1268"/>
        <v>0</v>
      </c>
      <c r="KZ542" s="25">
        <f t="shared" si="1269"/>
        <v>0</v>
      </c>
      <c r="LA542" s="25">
        <f t="shared" si="1270"/>
        <v>0</v>
      </c>
      <c r="LB542" s="25">
        <f t="shared" si="1271"/>
        <v>0</v>
      </c>
      <c r="LC542" s="25">
        <f t="shared" si="1272"/>
        <v>116868.03</v>
      </c>
      <c r="LD542" s="25">
        <f t="shared" si="1273"/>
        <v>121638.97</v>
      </c>
      <c r="LE542" s="25">
        <f t="shared" si="1274"/>
        <v>121638.97</v>
      </c>
      <c r="LF542" s="25">
        <f t="shared" si="1275"/>
        <v>26762.66</v>
      </c>
      <c r="LG542" s="25">
        <f t="shared" si="1276"/>
        <v>28099.13</v>
      </c>
      <c r="LH542" s="25">
        <f t="shared" si="1277"/>
        <v>28099.13</v>
      </c>
      <c r="LI542" s="25">
        <f t="shared" si="1278"/>
        <v>0</v>
      </c>
      <c r="LJ542" s="25">
        <f t="shared" si="868"/>
        <v>0</v>
      </c>
      <c r="LK542" s="25">
        <f t="shared" si="869"/>
        <v>0</v>
      </c>
      <c r="LL542" s="25">
        <f t="shared" si="1279"/>
        <v>0</v>
      </c>
      <c r="LM542" s="25">
        <f t="shared" si="870"/>
        <v>0</v>
      </c>
      <c r="LN542" s="25">
        <f t="shared" si="871"/>
        <v>0</v>
      </c>
      <c r="LO542" s="30"/>
      <c r="LP542" s="30"/>
      <c r="LQ542" s="30"/>
      <c r="LR542" s="25">
        <f t="shared" si="1280"/>
        <v>0</v>
      </c>
      <c r="LS542" s="25">
        <f t="shared" si="1281"/>
        <v>0</v>
      </c>
      <c r="LT542" s="25">
        <f t="shared" si="1282"/>
        <v>0</v>
      </c>
      <c r="LU542" s="25">
        <f t="shared" si="1283"/>
        <v>0</v>
      </c>
      <c r="LV542" s="25">
        <f t="shared" si="1284"/>
        <v>0</v>
      </c>
      <c r="LW542" s="25">
        <f t="shared" si="1285"/>
        <v>0</v>
      </c>
      <c r="LX542" s="25">
        <f t="shared" si="1286"/>
        <v>116870.61</v>
      </c>
      <c r="LY542" s="25">
        <f t="shared" si="1287"/>
        <v>121639.02</v>
      </c>
      <c r="LZ542" s="25">
        <f t="shared" si="1288"/>
        <v>121639.02</v>
      </c>
      <c r="MA542" s="25">
        <f t="shared" si="1289"/>
        <v>42262.54</v>
      </c>
      <c r="MB542" s="25">
        <f t="shared" si="1290"/>
        <v>44339.8</v>
      </c>
      <c r="MC542" s="25">
        <f t="shared" si="1291"/>
        <v>44339.8</v>
      </c>
      <c r="MD542" s="25">
        <f t="shared" si="1292"/>
        <v>0</v>
      </c>
      <c r="ME542" s="25">
        <f t="shared" si="872"/>
        <v>0</v>
      </c>
      <c r="MF542" s="25">
        <f t="shared" si="873"/>
        <v>0</v>
      </c>
      <c r="MG542" s="25">
        <f t="shared" si="1293"/>
        <v>0</v>
      </c>
      <c r="MH542" s="25">
        <f t="shared" si="874"/>
        <v>0</v>
      </c>
      <c r="MI542" s="25">
        <f t="shared" si="875"/>
        <v>0</v>
      </c>
      <c r="MJ542" s="30"/>
      <c r="MK542" s="30"/>
      <c r="ML542" s="30"/>
      <c r="MM542" s="25">
        <f t="shared" si="1295"/>
        <v>0</v>
      </c>
      <c r="MN542" s="25">
        <f t="shared" si="1296"/>
        <v>0</v>
      </c>
      <c r="MO542" s="25">
        <f t="shared" si="1297"/>
        <v>0</v>
      </c>
      <c r="MP542" s="25">
        <f t="shared" si="1298"/>
        <v>0</v>
      </c>
      <c r="MQ542" s="25">
        <f t="shared" si="1299"/>
        <v>0</v>
      </c>
      <c r="MR542" s="25">
        <f t="shared" si="1300"/>
        <v>0</v>
      </c>
      <c r="MS542" s="25">
        <f t="shared" si="1301"/>
        <v>116867.77</v>
      </c>
      <c r="MT542" s="25">
        <f t="shared" si="1302"/>
        <v>124549.9</v>
      </c>
      <c r="MU542" s="25">
        <f t="shared" si="1303"/>
        <v>124549.9</v>
      </c>
      <c r="MV542" s="25">
        <f t="shared" si="1304"/>
        <v>44948.24</v>
      </c>
      <c r="MW542" s="25">
        <f t="shared" si="1305"/>
        <v>47179.35</v>
      </c>
      <c r="MX542" s="25">
        <f t="shared" si="1306"/>
        <v>47179.35</v>
      </c>
      <c r="MY542" s="25">
        <f t="shared" si="1307"/>
        <v>0</v>
      </c>
      <c r="MZ542" s="25">
        <f t="shared" si="876"/>
        <v>0</v>
      </c>
      <c r="NA542" s="25">
        <f t="shared" si="877"/>
        <v>0</v>
      </c>
      <c r="NB542" s="25">
        <f t="shared" si="1308"/>
        <v>0</v>
      </c>
      <c r="NC542" s="25">
        <f t="shared" si="878"/>
        <v>0</v>
      </c>
      <c r="ND542" s="25">
        <f t="shared" si="879"/>
        <v>0</v>
      </c>
      <c r="NE542" s="30"/>
      <c r="NF542" s="30"/>
      <c r="NG542" s="30"/>
      <c r="NH542" s="25">
        <f t="shared" si="1310"/>
        <v>0</v>
      </c>
      <c r="NI542" s="25">
        <f t="shared" si="1311"/>
        <v>0</v>
      </c>
      <c r="NJ542" s="25">
        <f t="shared" si="1312"/>
        <v>0</v>
      </c>
      <c r="NK542" s="25">
        <f t="shared" si="1313"/>
        <v>0</v>
      </c>
      <c r="NL542" s="25">
        <f t="shared" si="1314"/>
        <v>0</v>
      </c>
      <c r="NM542" s="25">
        <f t="shared" si="1315"/>
        <v>0</v>
      </c>
      <c r="NN542" s="25">
        <f t="shared" si="1316"/>
        <v>116868.6</v>
      </c>
      <c r="NO542" s="25">
        <f t="shared" si="1317"/>
        <v>122088.58</v>
      </c>
      <c r="NP542" s="25">
        <f t="shared" si="1318"/>
        <v>122088.58</v>
      </c>
      <c r="NQ542" s="25">
        <f t="shared" si="1319"/>
        <v>32846.53</v>
      </c>
      <c r="NR542" s="25">
        <f t="shared" si="1320"/>
        <v>34412.730000000003</v>
      </c>
      <c r="NS542" s="25">
        <f t="shared" si="1321"/>
        <v>34412.730000000003</v>
      </c>
      <c r="NT542" s="25">
        <f t="shared" si="1322"/>
        <v>0</v>
      </c>
      <c r="NU542" s="25">
        <f t="shared" si="880"/>
        <v>0</v>
      </c>
      <c r="NV542" s="25">
        <f t="shared" si="881"/>
        <v>0</v>
      </c>
      <c r="NW542" s="25">
        <f t="shared" si="1323"/>
        <v>0</v>
      </c>
      <c r="NX542" s="25">
        <f t="shared" si="882"/>
        <v>0</v>
      </c>
      <c r="NY542" s="25">
        <f t="shared" si="883"/>
        <v>0</v>
      </c>
      <c r="NZ542" s="30"/>
      <c r="OA542" s="30"/>
      <c r="OB542" s="30"/>
      <c r="OC542" s="25">
        <f t="shared" si="1324"/>
        <v>0</v>
      </c>
      <c r="OD542" s="25">
        <f t="shared" si="1325"/>
        <v>0</v>
      </c>
      <c r="OE542" s="25">
        <f t="shared" si="1326"/>
        <v>0</v>
      </c>
      <c r="OF542" s="25">
        <f t="shared" si="1327"/>
        <v>0</v>
      </c>
      <c r="OG542" s="25">
        <f t="shared" si="1328"/>
        <v>0</v>
      </c>
      <c r="OH542" s="25">
        <f t="shared" si="1329"/>
        <v>0</v>
      </c>
      <c r="OI542" s="25">
        <f t="shared" si="1330"/>
        <v>116868.33</v>
      </c>
      <c r="OJ542" s="25">
        <f t="shared" si="1331"/>
        <v>121638.39999999999</v>
      </c>
      <c r="OK542" s="25">
        <f t="shared" si="1332"/>
        <v>121638.39999999999</v>
      </c>
      <c r="OL542" s="25">
        <f t="shared" si="1333"/>
        <v>42537.52</v>
      </c>
      <c r="OM542" s="25">
        <f t="shared" si="1334"/>
        <v>44630.73</v>
      </c>
      <c r="ON542" s="25">
        <f t="shared" si="1335"/>
        <v>44630.73</v>
      </c>
      <c r="OO542" s="25">
        <f t="shared" si="1336"/>
        <v>0</v>
      </c>
      <c r="OP542" s="25">
        <f t="shared" si="884"/>
        <v>0</v>
      </c>
      <c r="OQ542" s="25">
        <f t="shared" si="885"/>
        <v>0</v>
      </c>
      <c r="OR542" s="25">
        <f t="shared" si="1337"/>
        <v>0</v>
      </c>
      <c r="OS542" s="25">
        <f t="shared" si="886"/>
        <v>0</v>
      </c>
      <c r="OT542" s="25">
        <f t="shared" si="887"/>
        <v>0</v>
      </c>
      <c r="OU542" s="30">
        <v>90</v>
      </c>
      <c r="OV542" s="30">
        <v>90</v>
      </c>
      <c r="OW542" s="30">
        <v>90</v>
      </c>
      <c r="OX542" s="25">
        <f t="shared" si="1338"/>
        <v>10518120</v>
      </c>
      <c r="OY542" s="25">
        <f t="shared" si="1339"/>
        <v>10947510</v>
      </c>
      <c r="OZ542" s="25">
        <f t="shared" si="1340"/>
        <v>10947510</v>
      </c>
      <c r="PA542" s="25">
        <f t="shared" si="1341"/>
        <v>6311853.9000000004</v>
      </c>
      <c r="PB542" s="25">
        <f t="shared" si="1342"/>
        <v>6407433.9000000004</v>
      </c>
      <c r="PC542" s="25">
        <f t="shared" si="1343"/>
        <v>6407433.9000000004</v>
      </c>
      <c r="PD542" s="25">
        <f t="shared" si="1344"/>
        <v>116867.78</v>
      </c>
      <c r="PE542" s="25">
        <f t="shared" si="1345"/>
        <v>121638.89</v>
      </c>
      <c r="PF542" s="25">
        <f t="shared" si="1346"/>
        <v>121638.89</v>
      </c>
      <c r="PG542" s="25">
        <f t="shared" si="1347"/>
        <v>36288.660000000003</v>
      </c>
      <c r="PH542" s="25">
        <f t="shared" si="1348"/>
        <v>38031.86</v>
      </c>
      <c r="PI542" s="25">
        <f t="shared" si="1349"/>
        <v>38031.86</v>
      </c>
      <c r="PJ542" s="25">
        <f t="shared" si="1350"/>
        <v>10518100.199999999</v>
      </c>
      <c r="PK542" s="25">
        <f t="shared" si="888"/>
        <v>10947500.1</v>
      </c>
      <c r="PL542" s="25">
        <f t="shared" si="889"/>
        <v>10947500.1</v>
      </c>
      <c r="PM542" s="25">
        <f t="shared" si="1351"/>
        <v>3265979.4</v>
      </c>
      <c r="PN542" s="25">
        <f t="shared" si="890"/>
        <v>3422867.4</v>
      </c>
      <c r="PO542" s="25">
        <f t="shared" si="891"/>
        <v>3422867.4</v>
      </c>
      <c r="PP542" s="30"/>
      <c r="PQ542" s="30"/>
      <c r="PR542" s="30"/>
      <c r="PS542" s="25">
        <f t="shared" si="1352"/>
        <v>0</v>
      </c>
      <c r="PT542" s="25">
        <f t="shared" si="1353"/>
        <v>0</v>
      </c>
      <c r="PU542" s="25">
        <f t="shared" si="1354"/>
        <v>0</v>
      </c>
      <c r="PV542" s="25">
        <f t="shared" si="1355"/>
        <v>0</v>
      </c>
      <c r="PW542" s="25">
        <f t="shared" si="1356"/>
        <v>0</v>
      </c>
      <c r="PX542" s="25">
        <f t="shared" si="1357"/>
        <v>0</v>
      </c>
      <c r="PY542" s="25">
        <f t="shared" si="1358"/>
        <v>116868.31</v>
      </c>
      <c r="PZ542" s="25">
        <f t="shared" si="1359"/>
        <v>121639.19</v>
      </c>
      <c r="QA542" s="25">
        <f t="shared" si="1360"/>
        <v>121639.19</v>
      </c>
      <c r="QB542" s="25">
        <f t="shared" si="1361"/>
        <v>41187</v>
      </c>
      <c r="QC542" s="25">
        <f t="shared" si="1362"/>
        <v>43218.47</v>
      </c>
      <c r="QD542" s="25">
        <f t="shared" si="1363"/>
        <v>43218.47</v>
      </c>
      <c r="QE542" s="25">
        <f t="shared" si="1364"/>
        <v>0</v>
      </c>
      <c r="QF542" s="25">
        <f t="shared" si="892"/>
        <v>0</v>
      </c>
      <c r="QG542" s="25">
        <f t="shared" si="893"/>
        <v>0</v>
      </c>
      <c r="QH542" s="25">
        <f t="shared" si="1365"/>
        <v>0</v>
      </c>
      <c r="QI542" s="25">
        <f t="shared" si="894"/>
        <v>0</v>
      </c>
      <c r="QJ542" s="25">
        <f t="shared" si="895"/>
        <v>0</v>
      </c>
      <c r="QK542" s="30"/>
      <c r="QL542" s="30"/>
      <c r="QM542" s="30"/>
      <c r="QN542" s="25">
        <f t="shared" si="1367"/>
        <v>0</v>
      </c>
      <c r="QO542" s="25">
        <f t="shared" si="1368"/>
        <v>0</v>
      </c>
      <c r="QP542" s="25">
        <f t="shared" si="1369"/>
        <v>0</v>
      </c>
      <c r="QQ542" s="25">
        <f t="shared" si="1370"/>
        <v>0</v>
      </c>
      <c r="QR542" s="25">
        <f t="shared" si="1371"/>
        <v>0</v>
      </c>
      <c r="QS542" s="25">
        <f t="shared" si="1372"/>
        <v>0</v>
      </c>
      <c r="QT542" s="25">
        <f t="shared" si="1373"/>
        <v>116868.92</v>
      </c>
      <c r="QU542" s="25">
        <f t="shared" si="1374"/>
        <v>122076.31</v>
      </c>
      <c r="QV542" s="25">
        <f t="shared" si="1375"/>
        <v>122076.31</v>
      </c>
      <c r="QW542" s="25">
        <f t="shared" si="1376"/>
        <v>36749.14</v>
      </c>
      <c r="QX542" s="25">
        <f t="shared" si="1377"/>
        <v>38484.94</v>
      </c>
      <c r="QY542" s="25">
        <f t="shared" si="1378"/>
        <v>38484.94</v>
      </c>
      <c r="QZ542" s="25">
        <f t="shared" si="1379"/>
        <v>0</v>
      </c>
      <c r="RA542" s="25">
        <f t="shared" si="896"/>
        <v>0</v>
      </c>
      <c r="RB542" s="25">
        <f t="shared" si="897"/>
        <v>0</v>
      </c>
      <c r="RC542" s="25">
        <f t="shared" si="1380"/>
        <v>0</v>
      </c>
      <c r="RD542" s="25">
        <f t="shared" si="898"/>
        <v>0</v>
      </c>
      <c r="RE542" s="25">
        <f t="shared" si="899"/>
        <v>0</v>
      </c>
      <c r="RF542" s="30"/>
      <c r="RG542" s="30"/>
      <c r="RH542" s="30"/>
      <c r="RI542" s="25">
        <f t="shared" si="1382"/>
        <v>0</v>
      </c>
      <c r="RJ542" s="25">
        <f t="shared" si="1383"/>
        <v>0</v>
      </c>
      <c r="RK542" s="25">
        <f t="shared" si="1384"/>
        <v>0</v>
      </c>
      <c r="RL542" s="25">
        <f t="shared" si="1385"/>
        <v>0</v>
      </c>
      <c r="RM542" s="25">
        <f t="shared" si="1386"/>
        <v>0</v>
      </c>
      <c r="RN542" s="25">
        <f t="shared" si="1387"/>
        <v>0</v>
      </c>
      <c r="RO542" s="25">
        <f t="shared" si="1388"/>
        <v>116868.23</v>
      </c>
      <c r="RP542" s="25">
        <f t="shared" si="1389"/>
        <v>123645.92</v>
      </c>
      <c r="RQ542" s="25">
        <f t="shared" si="1390"/>
        <v>123645.92</v>
      </c>
      <c r="RR542" s="25">
        <f t="shared" si="1391"/>
        <v>26802.6</v>
      </c>
      <c r="RS542" s="25">
        <f t="shared" si="1392"/>
        <v>28038.91</v>
      </c>
      <c r="RT542" s="25">
        <f t="shared" si="1393"/>
        <v>28038.91</v>
      </c>
      <c r="RU542" s="25">
        <f t="shared" si="1394"/>
        <v>0</v>
      </c>
      <c r="RV542" s="25">
        <f t="shared" si="900"/>
        <v>0</v>
      </c>
      <c r="RW542" s="25">
        <f t="shared" si="901"/>
        <v>0</v>
      </c>
      <c r="RX542" s="25">
        <f t="shared" si="1395"/>
        <v>0</v>
      </c>
      <c r="RY542" s="25">
        <f t="shared" si="902"/>
        <v>0</v>
      </c>
      <c r="RZ542" s="25">
        <f t="shared" si="903"/>
        <v>0</v>
      </c>
      <c r="SA542" s="30">
        <v>11</v>
      </c>
      <c r="SB542" s="30">
        <v>11</v>
      </c>
      <c r="SC542" s="30">
        <v>11</v>
      </c>
      <c r="SD542" s="25">
        <f t="shared" si="1397"/>
        <v>1285548</v>
      </c>
      <c r="SE542" s="25">
        <f t="shared" si="1398"/>
        <v>1338029</v>
      </c>
      <c r="SF542" s="25">
        <f t="shared" si="1399"/>
        <v>1338029</v>
      </c>
      <c r="SG542" s="25">
        <f t="shared" si="1400"/>
        <v>771448.81</v>
      </c>
      <c r="SH542" s="25">
        <f t="shared" si="1401"/>
        <v>783130.81</v>
      </c>
      <c r="SI542" s="25">
        <f t="shared" si="1402"/>
        <v>783130.81</v>
      </c>
      <c r="SJ542" s="25">
        <f t="shared" si="1403"/>
        <v>116867.95</v>
      </c>
      <c r="SK542" s="25">
        <f t="shared" si="1404"/>
        <v>122001.19</v>
      </c>
      <c r="SL542" s="25">
        <f t="shared" si="1405"/>
        <v>122001.19</v>
      </c>
      <c r="SM542" s="25">
        <f t="shared" si="1406"/>
        <v>36273.089999999997</v>
      </c>
      <c r="SN542" s="25">
        <f t="shared" si="1407"/>
        <v>37955.300000000003</v>
      </c>
      <c r="SO542" s="25">
        <f t="shared" si="1408"/>
        <v>37955.300000000003</v>
      </c>
      <c r="SP542" s="25">
        <f t="shared" si="1409"/>
        <v>1285547.45</v>
      </c>
      <c r="SQ542" s="25">
        <f t="shared" si="904"/>
        <v>1342013.0900000001</v>
      </c>
      <c r="SR542" s="25">
        <f t="shared" si="905"/>
        <v>1342013.0900000001</v>
      </c>
      <c r="SS542" s="25">
        <f t="shared" si="1410"/>
        <v>399003.99</v>
      </c>
      <c r="ST542" s="25">
        <f t="shared" si="906"/>
        <v>417508.3</v>
      </c>
      <c r="SU542" s="25">
        <f t="shared" si="907"/>
        <v>417508.3</v>
      </c>
      <c r="SV542" s="30"/>
      <c r="SW542" s="30"/>
      <c r="SX542" s="30"/>
      <c r="SY542" s="25">
        <f t="shared" si="1412"/>
        <v>0</v>
      </c>
      <c r="SZ542" s="25">
        <f t="shared" si="1413"/>
        <v>0</v>
      </c>
      <c r="TA542" s="25">
        <f t="shared" si="1414"/>
        <v>0</v>
      </c>
      <c r="TB542" s="25">
        <f t="shared" si="1415"/>
        <v>0</v>
      </c>
      <c r="TC542" s="25">
        <f t="shared" si="1416"/>
        <v>0</v>
      </c>
      <c r="TD542" s="25">
        <f t="shared" si="1417"/>
        <v>0</v>
      </c>
      <c r="TE542" s="25">
        <f t="shared" si="1418"/>
        <v>116868.35</v>
      </c>
      <c r="TF542" s="25">
        <f t="shared" si="1419"/>
        <v>122639.56</v>
      </c>
      <c r="TG542" s="25">
        <f t="shared" si="1420"/>
        <v>122639.56</v>
      </c>
      <c r="TH542" s="25">
        <f t="shared" si="1421"/>
        <v>33679.19</v>
      </c>
      <c r="TI542" s="25">
        <f t="shared" si="1422"/>
        <v>35334.94</v>
      </c>
      <c r="TJ542" s="25">
        <f t="shared" si="1423"/>
        <v>35334.94</v>
      </c>
      <c r="TK542" s="25">
        <f t="shared" si="1424"/>
        <v>0</v>
      </c>
      <c r="TL542" s="25">
        <f t="shared" si="908"/>
        <v>0</v>
      </c>
      <c r="TM542" s="25">
        <f t="shared" si="909"/>
        <v>0</v>
      </c>
      <c r="TN542" s="25">
        <f t="shared" si="1425"/>
        <v>0</v>
      </c>
      <c r="TO542" s="25">
        <f t="shared" si="910"/>
        <v>0</v>
      </c>
      <c r="TP542" s="25">
        <f t="shared" si="911"/>
        <v>0</v>
      </c>
      <c r="TQ542" s="30"/>
      <c r="TR542" s="30"/>
      <c r="TS542" s="30"/>
      <c r="TT542" s="25">
        <f t="shared" si="1427"/>
        <v>0</v>
      </c>
      <c r="TU542" s="25">
        <f t="shared" si="1428"/>
        <v>0</v>
      </c>
      <c r="TV542" s="25">
        <f t="shared" si="1429"/>
        <v>0</v>
      </c>
      <c r="TW542" s="25">
        <f t="shared" si="1430"/>
        <v>0</v>
      </c>
      <c r="TX542" s="25">
        <f t="shared" si="1431"/>
        <v>0</v>
      </c>
      <c r="TY542" s="25">
        <f t="shared" si="1432"/>
        <v>0</v>
      </c>
      <c r="TZ542" s="25">
        <f t="shared" si="1433"/>
        <v>88858.05</v>
      </c>
      <c r="UA542" s="25">
        <f t="shared" si="1434"/>
        <v>123931.74</v>
      </c>
      <c r="UB542" s="25">
        <f t="shared" si="1435"/>
        <v>123931.74</v>
      </c>
      <c r="UC542" s="25">
        <f t="shared" si="1436"/>
        <v>29058.33</v>
      </c>
      <c r="UD542" s="25">
        <f t="shared" si="1437"/>
        <v>40515.06</v>
      </c>
      <c r="UE542" s="25">
        <f t="shared" si="1438"/>
        <v>40515.06</v>
      </c>
      <c r="UF542" s="25">
        <f t="shared" si="1439"/>
        <v>0</v>
      </c>
      <c r="UG542" s="25">
        <f t="shared" si="913"/>
        <v>0</v>
      </c>
      <c r="UH542" s="25">
        <f t="shared" si="914"/>
        <v>0</v>
      </c>
      <c r="UI542" s="25">
        <f t="shared" si="1440"/>
        <v>0</v>
      </c>
      <c r="UJ542" s="25">
        <f t="shared" si="915"/>
        <v>0</v>
      </c>
      <c r="UK542" s="25">
        <f t="shared" si="916"/>
        <v>0</v>
      </c>
      <c r="UL542" s="30">
        <v>27</v>
      </c>
      <c r="UM542" s="30">
        <v>27</v>
      </c>
      <c r="UN542" s="30">
        <v>27</v>
      </c>
      <c r="UO542" s="25">
        <f t="shared" si="1442"/>
        <v>3155436</v>
      </c>
      <c r="UP542" s="25">
        <f t="shared" si="1443"/>
        <v>3284253</v>
      </c>
      <c r="UQ542" s="25">
        <f t="shared" si="1444"/>
        <v>3284253</v>
      </c>
      <c r="UR542" s="25">
        <f t="shared" si="1445"/>
        <v>1893556.17</v>
      </c>
      <c r="US542" s="25">
        <f t="shared" si="1446"/>
        <v>1922230.17</v>
      </c>
      <c r="UT542" s="25">
        <f t="shared" si="1447"/>
        <v>1922230.17</v>
      </c>
      <c r="UU542" s="25">
        <f t="shared" si="1448"/>
        <v>116868.44</v>
      </c>
      <c r="UV542" s="25">
        <f t="shared" si="1449"/>
        <v>122569.03</v>
      </c>
      <c r="UW542" s="25">
        <f t="shared" si="1450"/>
        <v>122569.03</v>
      </c>
      <c r="UX542" s="25">
        <f t="shared" si="1451"/>
        <v>35477.49</v>
      </c>
      <c r="UY542" s="25">
        <f t="shared" si="1452"/>
        <v>37060.449999999997</v>
      </c>
      <c r="UZ542" s="25">
        <f t="shared" si="1453"/>
        <v>37060.449999999997</v>
      </c>
      <c r="VA542" s="25">
        <f t="shared" si="1454"/>
        <v>3155447.88</v>
      </c>
      <c r="VB542" s="25">
        <f t="shared" si="917"/>
        <v>3309363.81</v>
      </c>
      <c r="VC542" s="25">
        <f t="shared" si="918"/>
        <v>3309363.81</v>
      </c>
      <c r="VD542" s="25">
        <f t="shared" si="1455"/>
        <v>957892.23</v>
      </c>
      <c r="VE542" s="25">
        <f t="shared" si="919"/>
        <v>1000632.15</v>
      </c>
      <c r="VF542" s="25">
        <f t="shared" si="920"/>
        <v>1000632.15</v>
      </c>
      <c r="VG542" s="30"/>
      <c r="VH542" s="30"/>
      <c r="VI542" s="30"/>
      <c r="VJ542" s="25">
        <f t="shared" si="1457"/>
        <v>0</v>
      </c>
      <c r="VK542" s="25">
        <f t="shared" si="1458"/>
        <v>0</v>
      </c>
      <c r="VL542" s="25">
        <f t="shared" si="1459"/>
        <v>0</v>
      </c>
      <c r="VM542" s="25">
        <f t="shared" si="1460"/>
        <v>0</v>
      </c>
      <c r="VN542" s="25">
        <f t="shared" si="1461"/>
        <v>0</v>
      </c>
      <c r="VO542" s="25">
        <f t="shared" si="1462"/>
        <v>0</v>
      </c>
      <c r="VP542" s="25">
        <f t="shared" si="1463"/>
        <v>0</v>
      </c>
      <c r="VQ542" s="25">
        <f t="shared" si="1464"/>
        <v>0</v>
      </c>
      <c r="VR542" s="25">
        <f t="shared" si="1465"/>
        <v>0</v>
      </c>
      <c r="VS542" s="25">
        <f t="shared" si="1466"/>
        <v>0</v>
      </c>
      <c r="VT542" s="25">
        <f t="shared" si="1467"/>
        <v>0</v>
      </c>
      <c r="VU542" s="25">
        <f t="shared" si="1468"/>
        <v>0</v>
      </c>
      <c r="VV542" s="25">
        <f t="shared" si="1469"/>
        <v>0</v>
      </c>
      <c r="VW542" s="25">
        <f t="shared" si="922"/>
        <v>0</v>
      </c>
      <c r="VX542" s="25">
        <f t="shared" si="923"/>
        <v>0</v>
      </c>
      <c r="VY542" s="25">
        <f t="shared" si="1470"/>
        <v>0</v>
      </c>
      <c r="VZ542" s="25">
        <f t="shared" si="924"/>
        <v>0</v>
      </c>
      <c r="WA542" s="25">
        <f t="shared" si="925"/>
        <v>0</v>
      </c>
      <c r="WB542" s="30"/>
      <c r="WC542" s="30"/>
      <c r="WD542" s="30"/>
      <c r="WE542" s="25">
        <f t="shared" si="1471"/>
        <v>0</v>
      </c>
      <c r="WF542" s="25">
        <f t="shared" si="1472"/>
        <v>0</v>
      </c>
      <c r="WG542" s="25">
        <f t="shared" si="1473"/>
        <v>0</v>
      </c>
      <c r="WH542" s="25">
        <f t="shared" si="1474"/>
        <v>0</v>
      </c>
      <c r="WI542" s="25">
        <f t="shared" si="1475"/>
        <v>0</v>
      </c>
      <c r="WJ542" s="25">
        <f t="shared" si="1476"/>
        <v>0</v>
      </c>
      <c r="WK542" s="25">
        <f t="shared" si="1477"/>
        <v>116868.16</v>
      </c>
      <c r="WL542" s="25">
        <f t="shared" si="1478"/>
        <v>121639.53</v>
      </c>
      <c r="WM542" s="25">
        <f t="shared" si="1479"/>
        <v>121639.53</v>
      </c>
      <c r="WN542" s="25">
        <f t="shared" si="1480"/>
        <v>26520.41</v>
      </c>
      <c r="WO542" s="25">
        <f t="shared" si="1481"/>
        <v>27848.87</v>
      </c>
      <c r="WP542" s="25">
        <f t="shared" si="1482"/>
        <v>27848.87</v>
      </c>
      <c r="WQ542" s="25">
        <f t="shared" si="1483"/>
        <v>0</v>
      </c>
      <c r="WR542" s="25">
        <f t="shared" si="926"/>
        <v>0</v>
      </c>
      <c r="WS542" s="25">
        <f t="shared" si="927"/>
        <v>0</v>
      </c>
      <c r="WT542" s="25">
        <f t="shared" si="1484"/>
        <v>0</v>
      </c>
      <c r="WU542" s="25">
        <f t="shared" si="928"/>
        <v>0</v>
      </c>
      <c r="WV542" s="25">
        <f t="shared" si="929"/>
        <v>0</v>
      </c>
      <c r="WW542" s="30">
        <v>30</v>
      </c>
      <c r="WX542" s="30">
        <v>30</v>
      </c>
      <c r="WY542" s="30">
        <v>30</v>
      </c>
      <c r="WZ542" s="25">
        <f t="shared" si="1486"/>
        <v>3506040</v>
      </c>
      <c r="XA542" s="25">
        <f t="shared" si="1487"/>
        <v>3649170</v>
      </c>
      <c r="XB542" s="25">
        <f t="shared" si="1488"/>
        <v>3649170</v>
      </c>
      <c r="XC542" s="25">
        <f t="shared" si="1489"/>
        <v>2103951.2999999998</v>
      </c>
      <c r="XD542" s="25">
        <f t="shared" si="1490"/>
        <v>2135811.2999999998</v>
      </c>
      <c r="XE542" s="25">
        <f t="shared" si="1491"/>
        <v>2135811.2999999998</v>
      </c>
      <c r="XF542" s="25">
        <f t="shared" si="1492"/>
        <v>116867.4</v>
      </c>
      <c r="XG542" s="25">
        <f t="shared" si="1493"/>
        <v>121941.89</v>
      </c>
      <c r="XH542" s="25">
        <f t="shared" si="1494"/>
        <v>121941.89</v>
      </c>
      <c r="XI542" s="25">
        <f t="shared" si="1495"/>
        <v>28133.16</v>
      </c>
      <c r="XJ542" s="25">
        <f t="shared" si="1496"/>
        <v>29439.03</v>
      </c>
      <c r="XK542" s="25">
        <f t="shared" si="1497"/>
        <v>29439.03</v>
      </c>
      <c r="XL542" s="25">
        <f t="shared" si="1498"/>
        <v>3506022</v>
      </c>
      <c r="XM542" s="25">
        <f t="shared" si="930"/>
        <v>3658256.7</v>
      </c>
      <c r="XN542" s="25">
        <f t="shared" si="931"/>
        <v>3658256.7</v>
      </c>
      <c r="XO542" s="25">
        <f t="shared" si="1499"/>
        <v>843994.8</v>
      </c>
      <c r="XP542" s="25">
        <f t="shared" si="932"/>
        <v>883170.9</v>
      </c>
      <c r="XQ542" s="25">
        <f t="shared" si="933"/>
        <v>883170.9</v>
      </c>
      <c r="XR542" s="30">
        <v>15</v>
      </c>
      <c r="XS542" s="30">
        <v>15</v>
      </c>
      <c r="XT542" s="30">
        <v>15</v>
      </c>
      <c r="XU542" s="25">
        <f t="shared" si="1501"/>
        <v>1753020</v>
      </c>
      <c r="XV542" s="25">
        <f t="shared" si="1502"/>
        <v>1824585</v>
      </c>
      <c r="XW542" s="25">
        <f t="shared" si="1503"/>
        <v>1824585</v>
      </c>
      <c r="XX542" s="25">
        <f t="shared" si="1504"/>
        <v>1051975.6499999999</v>
      </c>
      <c r="XY542" s="25">
        <f t="shared" si="1505"/>
        <v>1067905.6499999999</v>
      </c>
      <c r="XZ542" s="25">
        <f t="shared" si="1506"/>
        <v>1067905.6499999999</v>
      </c>
      <c r="YA542" s="25">
        <f t="shared" si="1507"/>
        <v>116867.58</v>
      </c>
      <c r="YB542" s="25">
        <f t="shared" si="1508"/>
        <v>125797.32</v>
      </c>
      <c r="YC542" s="25">
        <f t="shared" si="1509"/>
        <v>125797.32</v>
      </c>
      <c r="YD542" s="25">
        <f t="shared" si="1510"/>
        <v>27819.61</v>
      </c>
      <c r="YE542" s="25">
        <f t="shared" si="1511"/>
        <v>29124.02</v>
      </c>
      <c r="YF542" s="25">
        <f t="shared" si="1512"/>
        <v>29124.02</v>
      </c>
      <c r="YG542" s="25">
        <f t="shared" si="1513"/>
        <v>1753013.7</v>
      </c>
      <c r="YH542" s="25">
        <f t="shared" si="934"/>
        <v>1886959.8</v>
      </c>
      <c r="YI542" s="25">
        <f t="shared" si="935"/>
        <v>1886959.8</v>
      </c>
      <c r="YJ542" s="25">
        <f t="shared" si="1514"/>
        <v>417294.15</v>
      </c>
      <c r="YK542" s="25">
        <f t="shared" si="936"/>
        <v>436860.3</v>
      </c>
      <c r="YL542" s="25">
        <f t="shared" si="937"/>
        <v>436860.3</v>
      </c>
      <c r="YM542" s="30"/>
      <c r="YN542" s="30"/>
      <c r="YO542" s="30"/>
      <c r="YP542" s="25">
        <f t="shared" si="1516"/>
        <v>0</v>
      </c>
      <c r="YQ542" s="25">
        <f t="shared" si="1517"/>
        <v>0</v>
      </c>
      <c r="YR542" s="25">
        <f t="shared" si="1518"/>
        <v>0</v>
      </c>
      <c r="YS542" s="25">
        <f t="shared" si="1519"/>
        <v>0</v>
      </c>
      <c r="YT542" s="25">
        <f t="shared" si="1520"/>
        <v>0</v>
      </c>
      <c r="YU542" s="25">
        <f t="shared" si="1521"/>
        <v>0</v>
      </c>
      <c r="YV542" s="25">
        <f t="shared" si="1522"/>
        <v>116867.52</v>
      </c>
      <c r="YW542" s="25">
        <f t="shared" si="1523"/>
        <v>125951.03</v>
      </c>
      <c r="YX542" s="25">
        <f t="shared" si="1524"/>
        <v>125951.03</v>
      </c>
      <c r="YY542" s="25">
        <f t="shared" si="1525"/>
        <v>30803.72</v>
      </c>
      <c r="YZ542" s="25">
        <f t="shared" si="1526"/>
        <v>32283.67</v>
      </c>
      <c r="ZA542" s="25">
        <f t="shared" si="1527"/>
        <v>32283.67</v>
      </c>
      <c r="ZB542" s="25">
        <f t="shared" si="1528"/>
        <v>0</v>
      </c>
      <c r="ZC542" s="25">
        <f t="shared" si="938"/>
        <v>0</v>
      </c>
      <c r="ZD542" s="25">
        <f t="shared" si="939"/>
        <v>0</v>
      </c>
      <c r="ZE542" s="25">
        <f t="shared" si="1529"/>
        <v>0</v>
      </c>
      <c r="ZF542" s="25">
        <f t="shared" si="940"/>
        <v>0</v>
      </c>
      <c r="ZG542" s="25">
        <f t="shared" si="941"/>
        <v>0</v>
      </c>
      <c r="ZH542" s="30"/>
      <c r="ZI542" s="30"/>
      <c r="ZJ542" s="30"/>
      <c r="ZK542" s="25">
        <f t="shared" si="1531"/>
        <v>0</v>
      </c>
      <c r="ZL542" s="25">
        <f t="shared" si="1532"/>
        <v>0</v>
      </c>
      <c r="ZM542" s="25">
        <f t="shared" si="1533"/>
        <v>0</v>
      </c>
      <c r="ZN542" s="25">
        <f t="shared" si="1534"/>
        <v>0</v>
      </c>
      <c r="ZO542" s="25">
        <f t="shared" si="1535"/>
        <v>0</v>
      </c>
      <c r="ZP542" s="25">
        <f t="shared" si="1536"/>
        <v>0</v>
      </c>
      <c r="ZQ542" s="25">
        <f t="shared" si="1537"/>
        <v>116867.44</v>
      </c>
      <c r="ZR542" s="25">
        <f t="shared" si="1538"/>
        <v>124843.98</v>
      </c>
      <c r="ZS542" s="25">
        <f t="shared" si="1539"/>
        <v>124843.98</v>
      </c>
      <c r="ZT542" s="25">
        <f t="shared" si="1540"/>
        <v>36251.25</v>
      </c>
      <c r="ZU542" s="25">
        <f t="shared" si="1541"/>
        <v>37975.01</v>
      </c>
      <c r="ZV542" s="25">
        <f t="shared" si="1542"/>
        <v>37975.01</v>
      </c>
      <c r="ZW542" s="25">
        <f t="shared" si="1543"/>
        <v>0</v>
      </c>
      <c r="ZX542" s="25">
        <f t="shared" si="942"/>
        <v>0</v>
      </c>
      <c r="ZY542" s="25">
        <f t="shared" si="943"/>
        <v>0</v>
      </c>
      <c r="ZZ542" s="25">
        <f t="shared" si="1544"/>
        <v>0</v>
      </c>
      <c r="AAA542" s="25">
        <f t="shared" si="944"/>
        <v>0</v>
      </c>
      <c r="AAB542" s="25">
        <f t="shared" si="945"/>
        <v>0</v>
      </c>
      <c r="AAC542" s="30"/>
      <c r="AAD542" s="30"/>
      <c r="AAE542" s="30"/>
      <c r="AAF542" s="25">
        <f t="shared" si="1545"/>
        <v>0</v>
      </c>
      <c r="AAG542" s="25">
        <f t="shared" si="1546"/>
        <v>0</v>
      </c>
      <c r="AAH542" s="25">
        <f t="shared" si="1547"/>
        <v>0</v>
      </c>
      <c r="AAI542" s="25">
        <f t="shared" si="1548"/>
        <v>0</v>
      </c>
      <c r="AAJ542" s="25">
        <f t="shared" si="1549"/>
        <v>0</v>
      </c>
      <c r="AAK542" s="25">
        <f t="shared" si="1550"/>
        <v>0</v>
      </c>
      <c r="AAL542" s="25">
        <f t="shared" si="1551"/>
        <v>116868.46</v>
      </c>
      <c r="AAM542" s="25">
        <f t="shared" si="1552"/>
        <v>121638.67</v>
      </c>
      <c r="AAN542" s="25">
        <f t="shared" si="1553"/>
        <v>121638.67</v>
      </c>
      <c r="AAO542" s="25">
        <f t="shared" si="1554"/>
        <v>34357.839999999997</v>
      </c>
      <c r="AAP542" s="25">
        <f t="shared" si="1555"/>
        <v>36014.620000000003</v>
      </c>
      <c r="AAQ542" s="25">
        <f t="shared" si="1556"/>
        <v>36014.620000000003</v>
      </c>
      <c r="AAR542" s="25">
        <f t="shared" si="1557"/>
        <v>0</v>
      </c>
      <c r="AAS542" s="25">
        <f t="shared" si="946"/>
        <v>0</v>
      </c>
      <c r="AAT542" s="25">
        <f t="shared" si="947"/>
        <v>0</v>
      </c>
      <c r="AAU542" s="25">
        <f t="shared" si="1558"/>
        <v>0</v>
      </c>
      <c r="AAV542" s="25">
        <f t="shared" si="948"/>
        <v>0</v>
      </c>
      <c r="AAW542" s="25">
        <f t="shared" si="949"/>
        <v>0</v>
      </c>
      <c r="AAX542" s="30">
        <v>73</v>
      </c>
      <c r="AAY542" s="30">
        <v>73</v>
      </c>
      <c r="AAZ542" s="30">
        <v>73</v>
      </c>
      <c r="ABA542" s="25">
        <f t="shared" si="1560"/>
        <v>8531364</v>
      </c>
      <c r="ABB542" s="25">
        <f t="shared" si="1561"/>
        <v>8879647</v>
      </c>
      <c r="ABC542" s="25">
        <f t="shared" si="1562"/>
        <v>8879647</v>
      </c>
      <c r="ABD542" s="25">
        <f t="shared" si="1563"/>
        <v>5119614.83</v>
      </c>
      <c r="ABE542" s="25">
        <f t="shared" si="1564"/>
        <v>5197140.83</v>
      </c>
      <c r="ABF542" s="25">
        <f t="shared" si="1565"/>
        <v>5197140.83</v>
      </c>
      <c r="ABG542" s="25">
        <f t="shared" si="1566"/>
        <v>116868.83</v>
      </c>
      <c r="ABH542" s="25">
        <f t="shared" si="1567"/>
        <v>121921.82</v>
      </c>
      <c r="ABI542" s="25">
        <f t="shared" si="1568"/>
        <v>121921.82</v>
      </c>
      <c r="ABJ542" s="25">
        <f t="shared" si="1569"/>
        <v>23825.23</v>
      </c>
      <c r="ABK542" s="25">
        <f t="shared" si="1570"/>
        <v>24875.71</v>
      </c>
      <c r="ABL542" s="25">
        <f t="shared" si="1571"/>
        <v>24875.71</v>
      </c>
      <c r="ABM542" s="25">
        <f t="shared" si="1572"/>
        <v>8531424.5899999999</v>
      </c>
      <c r="ABN542" s="25">
        <f t="shared" si="950"/>
        <v>8900292.8599999994</v>
      </c>
      <c r="ABO542" s="25">
        <f t="shared" si="951"/>
        <v>8900292.8599999994</v>
      </c>
      <c r="ABP542" s="25">
        <f t="shared" si="1573"/>
        <v>1739241.79</v>
      </c>
      <c r="ABQ542" s="25">
        <f t="shared" si="952"/>
        <v>1815926.83</v>
      </c>
      <c r="ABR542" s="25">
        <f t="shared" si="953"/>
        <v>1815926.83</v>
      </c>
      <c r="ABS542" s="30">
        <v>16</v>
      </c>
      <c r="ABT542" s="30">
        <v>16</v>
      </c>
      <c r="ABU542" s="30">
        <v>16</v>
      </c>
      <c r="ABV542" s="25">
        <f t="shared" si="1574"/>
        <v>1869888</v>
      </c>
      <c r="ABW542" s="25">
        <f t="shared" si="1575"/>
        <v>1946224</v>
      </c>
      <c r="ABX542" s="25">
        <f t="shared" si="1576"/>
        <v>1946224</v>
      </c>
      <c r="ABY542" s="25">
        <f t="shared" si="1577"/>
        <v>1122107.3600000001</v>
      </c>
      <c r="ABZ542" s="25">
        <f t="shared" si="1578"/>
        <v>1139099.3600000001</v>
      </c>
      <c r="ACA542" s="25">
        <f t="shared" si="1579"/>
        <v>1139099.3600000001</v>
      </c>
      <c r="ACB542" s="25">
        <f t="shared" si="1580"/>
        <v>116870.41</v>
      </c>
      <c r="ACC542" s="25">
        <f t="shared" si="1581"/>
        <v>126239.89</v>
      </c>
      <c r="ACD542" s="25">
        <f t="shared" si="1582"/>
        <v>126239.89</v>
      </c>
      <c r="ACE542" s="25">
        <f t="shared" si="1583"/>
        <v>25939.88</v>
      </c>
      <c r="ACF542" s="25">
        <f t="shared" si="1584"/>
        <v>27158.49</v>
      </c>
      <c r="ACG542" s="25">
        <f t="shared" si="1585"/>
        <v>27158.49</v>
      </c>
      <c r="ACH542" s="25">
        <f t="shared" si="1586"/>
        <v>1869926.56</v>
      </c>
      <c r="ACI542" s="25">
        <f t="shared" si="954"/>
        <v>2019838.24</v>
      </c>
      <c r="ACJ542" s="25">
        <f t="shared" si="955"/>
        <v>2019838.24</v>
      </c>
      <c r="ACK542" s="25">
        <f t="shared" si="1587"/>
        <v>415038.08</v>
      </c>
      <c r="ACL542" s="25">
        <f t="shared" si="956"/>
        <v>434535.84</v>
      </c>
      <c r="ACM542" s="25">
        <f t="shared" si="957"/>
        <v>434535.84</v>
      </c>
      <c r="ACN542" s="30"/>
      <c r="ACO542" s="30"/>
      <c r="ACP542" s="30"/>
      <c r="ACQ542" s="25">
        <f t="shared" si="1588"/>
        <v>0</v>
      </c>
      <c r="ACR542" s="25">
        <f t="shared" si="1589"/>
        <v>0</v>
      </c>
      <c r="ACS542" s="25">
        <f t="shared" si="1590"/>
        <v>0</v>
      </c>
      <c r="ACT542" s="25">
        <f t="shared" si="1591"/>
        <v>0</v>
      </c>
      <c r="ACU542" s="25">
        <f t="shared" si="1592"/>
        <v>0</v>
      </c>
      <c r="ACV542" s="25">
        <f t="shared" si="1593"/>
        <v>0</v>
      </c>
      <c r="ACW542" s="25">
        <f t="shared" si="1594"/>
        <v>116867.91</v>
      </c>
      <c r="ACX542" s="25">
        <f t="shared" si="1595"/>
        <v>121638.22</v>
      </c>
      <c r="ACY542" s="25">
        <f t="shared" si="1596"/>
        <v>121638.22</v>
      </c>
      <c r="ACZ542" s="25">
        <f t="shared" si="1597"/>
        <v>34695.74</v>
      </c>
      <c r="ADA542" s="25">
        <f t="shared" si="1598"/>
        <v>36367.39</v>
      </c>
      <c r="ADB542" s="25">
        <f t="shared" si="1599"/>
        <v>36367.39</v>
      </c>
      <c r="ADC542" s="25">
        <f t="shared" si="1600"/>
        <v>0</v>
      </c>
      <c r="ADD542" s="25">
        <f t="shared" si="958"/>
        <v>0</v>
      </c>
      <c r="ADE542" s="25">
        <f t="shared" si="959"/>
        <v>0</v>
      </c>
      <c r="ADF542" s="25">
        <f t="shared" si="1601"/>
        <v>0</v>
      </c>
      <c r="ADG542" s="25">
        <f t="shared" si="960"/>
        <v>0</v>
      </c>
      <c r="ADH542" s="25">
        <f t="shared" si="961"/>
        <v>0</v>
      </c>
      <c r="ADI542" s="30"/>
      <c r="ADJ542" s="30"/>
      <c r="ADK542" s="30"/>
      <c r="ADL542" s="25">
        <f t="shared" si="1603"/>
        <v>0</v>
      </c>
      <c r="ADM542" s="25">
        <f t="shared" si="1604"/>
        <v>0</v>
      </c>
      <c r="ADN542" s="25">
        <f t="shared" si="1605"/>
        <v>0</v>
      </c>
      <c r="ADO542" s="25">
        <f t="shared" si="1606"/>
        <v>0</v>
      </c>
      <c r="ADP542" s="25">
        <f t="shared" si="1607"/>
        <v>0</v>
      </c>
      <c r="ADQ542" s="25">
        <f t="shared" si="1608"/>
        <v>0</v>
      </c>
      <c r="ADR542" s="25">
        <f t="shared" si="1609"/>
        <v>116867.67</v>
      </c>
      <c r="ADS542" s="25">
        <f t="shared" si="1610"/>
        <v>122340.67</v>
      </c>
      <c r="ADT542" s="25">
        <f t="shared" si="1611"/>
        <v>122340.67</v>
      </c>
      <c r="ADU542" s="25">
        <f t="shared" si="1612"/>
        <v>20979.759999999998</v>
      </c>
      <c r="ADV542" s="25">
        <f t="shared" si="1613"/>
        <v>22071.4</v>
      </c>
      <c r="ADW542" s="25">
        <f t="shared" si="1614"/>
        <v>22071.4</v>
      </c>
      <c r="ADX542" s="25">
        <f t="shared" si="1615"/>
        <v>0</v>
      </c>
      <c r="ADY542" s="25">
        <f t="shared" si="962"/>
        <v>0</v>
      </c>
      <c r="ADZ542" s="25">
        <f t="shared" si="963"/>
        <v>0</v>
      </c>
      <c r="AEA542" s="25">
        <f t="shared" si="1616"/>
        <v>0</v>
      </c>
      <c r="AEB542" s="25">
        <f t="shared" si="964"/>
        <v>0</v>
      </c>
      <c r="AEC542" s="25">
        <f t="shared" si="965"/>
        <v>0</v>
      </c>
      <c r="AED542" s="30"/>
      <c r="AEE542" s="30"/>
      <c r="AEF542" s="30"/>
      <c r="AEG542" s="25">
        <f t="shared" si="1617"/>
        <v>0</v>
      </c>
      <c r="AEH542" s="25">
        <f t="shared" si="1618"/>
        <v>0</v>
      </c>
      <c r="AEI542" s="25">
        <f t="shared" si="1619"/>
        <v>0</v>
      </c>
      <c r="AEJ542" s="25">
        <f t="shared" si="1620"/>
        <v>0</v>
      </c>
      <c r="AEK542" s="25">
        <f t="shared" si="1621"/>
        <v>0</v>
      </c>
      <c r="AEL542" s="25">
        <f t="shared" si="1622"/>
        <v>0</v>
      </c>
      <c r="AEM542" s="25">
        <f t="shared" si="1623"/>
        <v>116868.36</v>
      </c>
      <c r="AEN542" s="25">
        <f t="shared" si="1624"/>
        <v>121639.86</v>
      </c>
      <c r="AEO542" s="25">
        <f t="shared" si="1625"/>
        <v>121639.86</v>
      </c>
      <c r="AEP542" s="25">
        <f t="shared" si="1626"/>
        <v>31278.97</v>
      </c>
      <c r="AEQ542" s="25">
        <f t="shared" si="1627"/>
        <v>32713.16</v>
      </c>
      <c r="AER542" s="25">
        <f t="shared" si="1628"/>
        <v>32713.16</v>
      </c>
      <c r="AES542" s="25">
        <f t="shared" si="1629"/>
        <v>0</v>
      </c>
      <c r="AET542" s="25">
        <f t="shared" si="966"/>
        <v>0</v>
      </c>
      <c r="AEU542" s="25">
        <f t="shared" si="967"/>
        <v>0</v>
      </c>
      <c r="AEV542" s="25">
        <f t="shared" si="1630"/>
        <v>0</v>
      </c>
      <c r="AEW542" s="25">
        <f t="shared" si="968"/>
        <v>0</v>
      </c>
      <c r="AEX542" s="25">
        <f t="shared" si="969"/>
        <v>0</v>
      </c>
      <c r="AEY542" s="30"/>
      <c r="AEZ542" s="30"/>
      <c r="AFA542" s="30"/>
      <c r="AFB542" s="25">
        <f t="shared" si="1631"/>
        <v>0</v>
      </c>
      <c r="AFC542" s="25">
        <f t="shared" si="1632"/>
        <v>0</v>
      </c>
      <c r="AFD542" s="25">
        <f t="shared" si="1633"/>
        <v>0</v>
      </c>
      <c r="AFE542" s="25">
        <f t="shared" si="1634"/>
        <v>0</v>
      </c>
      <c r="AFF542" s="25">
        <f t="shared" si="1635"/>
        <v>0</v>
      </c>
      <c r="AFG542" s="25">
        <f t="shared" si="1636"/>
        <v>0</v>
      </c>
      <c r="AFH542" s="25">
        <f t="shared" si="1637"/>
        <v>116867.73</v>
      </c>
      <c r="AFI542" s="25">
        <f t="shared" si="1638"/>
        <v>121638.77</v>
      </c>
      <c r="AFJ542" s="25">
        <f t="shared" si="1639"/>
        <v>121638.77</v>
      </c>
      <c r="AFK542" s="25">
        <f t="shared" si="1640"/>
        <v>31070.1</v>
      </c>
      <c r="AFL542" s="25">
        <f t="shared" si="1641"/>
        <v>32680.18</v>
      </c>
      <c r="AFM542" s="25">
        <f t="shared" si="1642"/>
        <v>32680.18</v>
      </c>
      <c r="AFN542" s="25">
        <f t="shared" si="1643"/>
        <v>0</v>
      </c>
      <c r="AFO542" s="25">
        <f t="shared" si="970"/>
        <v>0</v>
      </c>
      <c r="AFP542" s="25">
        <f t="shared" si="971"/>
        <v>0</v>
      </c>
      <c r="AFQ542" s="25">
        <f t="shared" si="1644"/>
        <v>0</v>
      </c>
      <c r="AFR542" s="25">
        <f t="shared" si="972"/>
        <v>0</v>
      </c>
      <c r="AFS542" s="25">
        <f t="shared" si="973"/>
        <v>0</v>
      </c>
      <c r="AFT542" s="30"/>
      <c r="AFU542" s="30"/>
      <c r="AFV542" s="30"/>
      <c r="AFW542" s="25">
        <f t="shared" si="1646"/>
        <v>0</v>
      </c>
      <c r="AFX542" s="25">
        <f t="shared" si="1647"/>
        <v>0</v>
      </c>
      <c r="AFY542" s="25">
        <f t="shared" si="1648"/>
        <v>0</v>
      </c>
      <c r="AFZ542" s="25">
        <f t="shared" si="1649"/>
        <v>0</v>
      </c>
      <c r="AGA542" s="25">
        <f t="shared" si="1650"/>
        <v>0</v>
      </c>
      <c r="AGB542" s="25">
        <f t="shared" si="1651"/>
        <v>0</v>
      </c>
      <c r="AGC542" s="25">
        <f t="shared" si="1652"/>
        <v>116868.66</v>
      </c>
      <c r="AGD542" s="25">
        <f t="shared" si="1653"/>
        <v>122158.37</v>
      </c>
      <c r="AGE542" s="25">
        <f t="shared" si="1654"/>
        <v>122158.37</v>
      </c>
      <c r="AGF542" s="25">
        <f t="shared" si="1655"/>
        <v>32708.47</v>
      </c>
      <c r="AGG542" s="25">
        <f t="shared" si="1656"/>
        <v>34288.629999999997</v>
      </c>
      <c r="AGH542" s="25">
        <f t="shared" si="1657"/>
        <v>34288.629999999997</v>
      </c>
      <c r="AGI542" s="25">
        <f t="shared" si="1658"/>
        <v>0</v>
      </c>
      <c r="AGJ542" s="25">
        <f t="shared" si="974"/>
        <v>0</v>
      </c>
      <c r="AGK542" s="25">
        <f t="shared" si="975"/>
        <v>0</v>
      </c>
      <c r="AGL542" s="25">
        <f t="shared" si="1659"/>
        <v>0</v>
      </c>
      <c r="AGM542" s="25">
        <f t="shared" si="976"/>
        <v>0</v>
      </c>
      <c r="AGN542" s="25">
        <f t="shared" si="977"/>
        <v>0</v>
      </c>
      <c r="AGO542" s="30"/>
      <c r="AGP542" s="30"/>
      <c r="AGQ542" s="30"/>
      <c r="AGR542" s="25">
        <f t="shared" si="1660"/>
        <v>0</v>
      </c>
      <c r="AGS542" s="25">
        <f t="shared" si="1661"/>
        <v>0</v>
      </c>
      <c r="AGT542" s="25">
        <f t="shared" si="1662"/>
        <v>0</v>
      </c>
      <c r="AGU542" s="25">
        <f t="shared" si="1663"/>
        <v>0</v>
      </c>
      <c r="AGV542" s="25">
        <f t="shared" si="1664"/>
        <v>0</v>
      </c>
      <c r="AGW542" s="25">
        <f t="shared" si="1665"/>
        <v>0</v>
      </c>
      <c r="AGX542" s="25">
        <f t="shared" si="1666"/>
        <v>116866.78</v>
      </c>
      <c r="AGY542" s="25">
        <f t="shared" si="1667"/>
        <v>123602.59</v>
      </c>
      <c r="AGZ542" s="25">
        <f t="shared" si="1668"/>
        <v>123602.59</v>
      </c>
      <c r="AHA542" s="25">
        <f t="shared" si="1669"/>
        <v>53665.74</v>
      </c>
      <c r="AHB542" s="25">
        <f t="shared" si="1670"/>
        <v>56375.64</v>
      </c>
      <c r="AHC542" s="25">
        <f t="shared" si="1671"/>
        <v>56375.64</v>
      </c>
      <c r="AHD542" s="25">
        <f t="shared" si="1672"/>
        <v>0</v>
      </c>
      <c r="AHE542" s="25">
        <f t="shared" si="978"/>
        <v>0</v>
      </c>
      <c r="AHF542" s="25">
        <f t="shared" si="979"/>
        <v>0</v>
      </c>
      <c r="AHG542" s="25">
        <f t="shared" si="1673"/>
        <v>0</v>
      </c>
      <c r="AHH542" s="25">
        <f t="shared" si="980"/>
        <v>0</v>
      </c>
      <c r="AHI542" s="25">
        <f t="shared" si="981"/>
        <v>0</v>
      </c>
      <c r="AHJ542" s="30"/>
      <c r="AHK542" s="30"/>
      <c r="AHL542" s="30"/>
      <c r="AHM542" s="25">
        <f t="shared" si="1675"/>
        <v>0</v>
      </c>
      <c r="AHN542" s="25">
        <f t="shared" si="1676"/>
        <v>0</v>
      </c>
      <c r="AHO542" s="25">
        <f t="shared" si="1677"/>
        <v>0</v>
      </c>
      <c r="AHP542" s="25">
        <f t="shared" si="1678"/>
        <v>0</v>
      </c>
      <c r="AHQ542" s="25">
        <f t="shared" si="1679"/>
        <v>0</v>
      </c>
      <c r="AHR542" s="25">
        <f t="shared" si="1680"/>
        <v>0</v>
      </c>
      <c r="AHS542" s="25">
        <f t="shared" si="1681"/>
        <v>116867.18</v>
      </c>
      <c r="AHT542" s="25">
        <f t="shared" si="1682"/>
        <v>124570.84</v>
      </c>
      <c r="AHU542" s="25">
        <f t="shared" si="1683"/>
        <v>124570.84</v>
      </c>
      <c r="AHV542" s="25">
        <f t="shared" si="1684"/>
        <v>30091.8</v>
      </c>
      <c r="AHW542" s="25">
        <f t="shared" si="1685"/>
        <v>31559.75</v>
      </c>
      <c r="AHX542" s="25">
        <f t="shared" si="1686"/>
        <v>31559.75</v>
      </c>
      <c r="AHY542" s="25">
        <f t="shared" si="1687"/>
        <v>0</v>
      </c>
      <c r="AHZ542" s="25">
        <f t="shared" si="982"/>
        <v>0</v>
      </c>
      <c r="AIA542" s="25">
        <f t="shared" si="983"/>
        <v>0</v>
      </c>
      <c r="AIB542" s="25">
        <f t="shared" si="1688"/>
        <v>0</v>
      </c>
      <c r="AIC542" s="25">
        <f t="shared" si="984"/>
        <v>0</v>
      </c>
      <c r="AID542" s="25">
        <f t="shared" si="985"/>
        <v>0</v>
      </c>
      <c r="AIE542" s="30"/>
      <c r="AIF542" s="30"/>
      <c r="AIG542" s="30"/>
      <c r="AIH542" s="25">
        <f t="shared" si="1690"/>
        <v>0</v>
      </c>
      <c r="AII542" s="25">
        <f t="shared" si="1691"/>
        <v>0</v>
      </c>
      <c r="AIJ542" s="25">
        <f t="shared" si="1692"/>
        <v>0</v>
      </c>
      <c r="AIK542" s="25">
        <f t="shared" si="1693"/>
        <v>0</v>
      </c>
      <c r="AIL542" s="25">
        <f t="shared" si="1694"/>
        <v>0</v>
      </c>
      <c r="AIM542" s="25">
        <f t="shared" si="1695"/>
        <v>0</v>
      </c>
      <c r="AIN542" s="25">
        <f t="shared" si="1696"/>
        <v>116868.11</v>
      </c>
      <c r="AIO542" s="25">
        <f t="shared" si="1697"/>
        <v>122420.05</v>
      </c>
      <c r="AIP542" s="25">
        <f t="shared" si="1698"/>
        <v>122420.05</v>
      </c>
      <c r="AIQ542" s="25">
        <f t="shared" si="1699"/>
        <v>32644.2</v>
      </c>
      <c r="AIR542" s="25">
        <f t="shared" si="1700"/>
        <v>34266.959999999999</v>
      </c>
      <c r="AIS542" s="25">
        <f t="shared" si="1701"/>
        <v>34266.959999999999</v>
      </c>
      <c r="AIT542" s="25">
        <f t="shared" si="1702"/>
        <v>0</v>
      </c>
      <c r="AIU542" s="25">
        <f t="shared" si="986"/>
        <v>0</v>
      </c>
      <c r="AIV542" s="25">
        <f t="shared" si="987"/>
        <v>0</v>
      </c>
      <c r="AIW542" s="25">
        <f t="shared" si="1703"/>
        <v>0</v>
      </c>
      <c r="AIX542" s="25">
        <f t="shared" si="988"/>
        <v>0</v>
      </c>
      <c r="AIY542" s="25">
        <f t="shared" si="989"/>
        <v>0</v>
      </c>
      <c r="AIZ542" s="30"/>
      <c r="AJA542" s="30"/>
      <c r="AJB542" s="30"/>
      <c r="AJC542" s="25">
        <f t="shared" si="1705"/>
        <v>0</v>
      </c>
      <c r="AJD542" s="25">
        <f t="shared" si="1706"/>
        <v>0</v>
      </c>
      <c r="AJE542" s="25">
        <f t="shared" si="1707"/>
        <v>0</v>
      </c>
      <c r="AJF542" s="25">
        <f t="shared" si="1708"/>
        <v>0</v>
      </c>
      <c r="AJG542" s="25">
        <f t="shared" si="1709"/>
        <v>0</v>
      </c>
      <c r="AJH542" s="25">
        <f t="shared" si="1710"/>
        <v>0</v>
      </c>
      <c r="AJI542" s="25">
        <f t="shared" si="1711"/>
        <v>116868.88</v>
      </c>
      <c r="AJJ542" s="25">
        <f t="shared" si="1712"/>
        <v>122169.49</v>
      </c>
      <c r="AJK542" s="25">
        <f t="shared" si="1713"/>
        <v>122169.49</v>
      </c>
      <c r="AJL542" s="25">
        <f t="shared" si="1714"/>
        <v>31971.71</v>
      </c>
      <c r="AJM542" s="25">
        <f t="shared" si="1715"/>
        <v>33509.230000000003</v>
      </c>
      <c r="AJN542" s="25">
        <f t="shared" si="1716"/>
        <v>33509.230000000003</v>
      </c>
      <c r="AJO542" s="25">
        <f t="shared" si="1717"/>
        <v>0</v>
      </c>
      <c r="AJP542" s="25">
        <f t="shared" si="990"/>
        <v>0</v>
      </c>
      <c r="AJQ542" s="25">
        <f t="shared" si="991"/>
        <v>0</v>
      </c>
      <c r="AJR542" s="25">
        <f t="shared" si="1718"/>
        <v>0</v>
      </c>
      <c r="AJS542" s="25">
        <f t="shared" si="992"/>
        <v>0</v>
      </c>
      <c r="AJT542" s="25">
        <f t="shared" si="993"/>
        <v>0</v>
      </c>
      <c r="AJU542" s="30"/>
      <c r="AJV542" s="30"/>
      <c r="AJW542" s="30"/>
      <c r="AJX542" s="25">
        <f t="shared" si="1719"/>
        <v>0</v>
      </c>
      <c r="AJY542" s="25">
        <f t="shared" si="1720"/>
        <v>0</v>
      </c>
      <c r="AJZ542" s="25">
        <f t="shared" si="1721"/>
        <v>0</v>
      </c>
      <c r="AKA542" s="25">
        <f t="shared" si="1722"/>
        <v>0</v>
      </c>
      <c r="AKB542" s="25">
        <f t="shared" si="1723"/>
        <v>0</v>
      </c>
      <c r="AKC542" s="25">
        <f t="shared" si="1724"/>
        <v>0</v>
      </c>
      <c r="AKD542" s="25">
        <f t="shared" si="1725"/>
        <v>116868.75</v>
      </c>
      <c r="AKE542" s="25">
        <f t="shared" si="1726"/>
        <v>121639.45</v>
      </c>
      <c r="AKF542" s="25">
        <f t="shared" si="1727"/>
        <v>121639.45</v>
      </c>
      <c r="AKG542" s="25">
        <f t="shared" si="1728"/>
        <v>30323.79</v>
      </c>
      <c r="AKH542" s="25">
        <f t="shared" si="1729"/>
        <v>31820.11</v>
      </c>
      <c r="AKI542" s="25">
        <f t="shared" si="1730"/>
        <v>31820.11</v>
      </c>
      <c r="AKJ542" s="25">
        <f t="shared" si="1731"/>
        <v>0</v>
      </c>
      <c r="AKK542" s="25">
        <f t="shared" si="994"/>
        <v>0</v>
      </c>
      <c r="AKL542" s="25">
        <f t="shared" si="995"/>
        <v>0</v>
      </c>
      <c r="AKM542" s="25">
        <f t="shared" si="1732"/>
        <v>0</v>
      </c>
      <c r="AKN542" s="25">
        <f t="shared" si="996"/>
        <v>0</v>
      </c>
      <c r="AKO542" s="25">
        <f t="shared" si="997"/>
        <v>0</v>
      </c>
      <c r="AKP542" s="30"/>
      <c r="AKQ542" s="30"/>
      <c r="AKR542" s="30"/>
      <c r="AKS542" s="25">
        <f t="shared" si="1734"/>
        <v>0</v>
      </c>
      <c r="AKT542" s="25">
        <f t="shared" si="1735"/>
        <v>0</v>
      </c>
      <c r="AKU542" s="25">
        <f t="shared" si="1736"/>
        <v>0</v>
      </c>
      <c r="AKV542" s="25">
        <f t="shared" si="1737"/>
        <v>0</v>
      </c>
      <c r="AKW542" s="25">
        <f t="shared" si="1738"/>
        <v>0</v>
      </c>
      <c r="AKX542" s="25">
        <f t="shared" si="1739"/>
        <v>0</v>
      </c>
      <c r="AKY542" s="25">
        <f t="shared" si="1740"/>
        <v>116868.35</v>
      </c>
      <c r="AKZ542" s="25">
        <f t="shared" si="1741"/>
        <v>127472.62</v>
      </c>
      <c r="ALA542" s="25">
        <f t="shared" si="1742"/>
        <v>127472.62</v>
      </c>
      <c r="ALB542" s="25">
        <f t="shared" si="1743"/>
        <v>32197.47</v>
      </c>
      <c r="ALC542" s="25">
        <f t="shared" si="1744"/>
        <v>33755.75</v>
      </c>
      <c r="ALD542" s="25">
        <f t="shared" si="1745"/>
        <v>33755.75</v>
      </c>
      <c r="ALE542" s="25">
        <f t="shared" si="1746"/>
        <v>0</v>
      </c>
      <c r="ALF542" s="25">
        <f t="shared" si="998"/>
        <v>0</v>
      </c>
      <c r="ALG542" s="25">
        <f t="shared" si="999"/>
        <v>0</v>
      </c>
      <c r="ALH542" s="25">
        <f t="shared" si="1747"/>
        <v>0</v>
      </c>
      <c r="ALI542" s="25">
        <f t="shared" si="1000"/>
        <v>0</v>
      </c>
      <c r="ALJ542" s="25">
        <f t="shared" si="1001"/>
        <v>0</v>
      </c>
      <c r="ALK542" s="30"/>
      <c r="ALL542" s="30"/>
      <c r="ALM542" s="30"/>
      <c r="ALN542" s="25">
        <f t="shared" si="1749"/>
        <v>0</v>
      </c>
      <c r="ALO542" s="25">
        <f t="shared" si="1750"/>
        <v>0</v>
      </c>
      <c r="ALP542" s="25">
        <f t="shared" si="1751"/>
        <v>0</v>
      </c>
      <c r="ALQ542" s="25">
        <f t="shared" si="1752"/>
        <v>0</v>
      </c>
      <c r="ALR542" s="25">
        <f t="shared" si="1753"/>
        <v>0</v>
      </c>
      <c r="ALS542" s="25">
        <f t="shared" si="1754"/>
        <v>0</v>
      </c>
      <c r="ALT542" s="25">
        <f t="shared" si="1755"/>
        <v>116867.45</v>
      </c>
      <c r="ALU542" s="25">
        <f t="shared" si="1756"/>
        <v>123242.2</v>
      </c>
      <c r="ALV542" s="25">
        <f t="shared" si="1757"/>
        <v>123242.2</v>
      </c>
      <c r="ALW542" s="25">
        <f t="shared" si="1758"/>
        <v>36236.160000000003</v>
      </c>
      <c r="ALX542" s="25">
        <f t="shared" si="1759"/>
        <v>37943.279999999999</v>
      </c>
      <c r="ALY542" s="25">
        <f t="shared" si="1760"/>
        <v>37943.279999999999</v>
      </c>
      <c r="ALZ542" s="25">
        <f t="shared" si="1761"/>
        <v>0</v>
      </c>
      <c r="AMA542" s="25">
        <f t="shared" si="1002"/>
        <v>0</v>
      </c>
      <c r="AMB542" s="25">
        <f t="shared" si="1003"/>
        <v>0</v>
      </c>
      <c r="AMC542" s="25">
        <f t="shared" si="1762"/>
        <v>0</v>
      </c>
      <c r="AMD542" s="25">
        <f t="shared" si="1004"/>
        <v>0</v>
      </c>
      <c r="AME542" s="25">
        <f t="shared" si="1005"/>
        <v>0</v>
      </c>
      <c r="AMF542" s="30">
        <v>47</v>
      </c>
      <c r="AMG542" s="30">
        <v>47</v>
      </c>
      <c r="AMH542" s="30">
        <v>47</v>
      </c>
      <c r="AMI542" s="25">
        <f t="shared" si="1763"/>
        <v>5492796</v>
      </c>
      <c r="AMJ542" s="25">
        <f t="shared" si="1764"/>
        <v>5717033</v>
      </c>
      <c r="AMK542" s="25">
        <f t="shared" si="1765"/>
        <v>5717033</v>
      </c>
      <c r="AML542" s="25">
        <f t="shared" si="1766"/>
        <v>3296190.37</v>
      </c>
      <c r="AMM542" s="25">
        <f t="shared" si="1767"/>
        <v>3346104.37</v>
      </c>
      <c r="AMN542" s="25">
        <f t="shared" si="1768"/>
        <v>3346104.37</v>
      </c>
      <c r="AMO542" s="25">
        <f t="shared" si="1769"/>
        <v>116867.94</v>
      </c>
      <c r="AMP542" s="25">
        <f t="shared" si="1770"/>
        <v>121638.86</v>
      </c>
      <c r="AMQ542" s="25">
        <f t="shared" si="1771"/>
        <v>121638.86</v>
      </c>
      <c r="AMR542" s="25">
        <f t="shared" si="1772"/>
        <v>30357.29</v>
      </c>
      <c r="AMS542" s="25">
        <f t="shared" si="1773"/>
        <v>31769.7</v>
      </c>
      <c r="AMT542" s="25">
        <f t="shared" si="1774"/>
        <v>31769.7</v>
      </c>
      <c r="AMU542" s="25">
        <f t="shared" si="1775"/>
        <v>5492793.1799999997</v>
      </c>
      <c r="AMV542" s="25">
        <f t="shared" si="1006"/>
        <v>5717026.4199999999</v>
      </c>
      <c r="AMW542" s="25">
        <f t="shared" si="1007"/>
        <v>5717026.4199999999</v>
      </c>
      <c r="AMX542" s="25">
        <f t="shared" si="1776"/>
        <v>1426792.63</v>
      </c>
      <c r="AMY542" s="25">
        <f t="shared" si="1008"/>
        <v>1493175.9</v>
      </c>
      <c r="AMZ542" s="25">
        <f t="shared" si="1009"/>
        <v>1493175.9</v>
      </c>
      <c r="ANA542" s="30"/>
      <c r="ANB542" s="30"/>
      <c r="ANC542" s="30"/>
      <c r="AND542" s="25">
        <f t="shared" si="1777"/>
        <v>0</v>
      </c>
      <c r="ANE542" s="25">
        <f t="shared" si="1778"/>
        <v>0</v>
      </c>
      <c r="ANF542" s="25">
        <f t="shared" si="1779"/>
        <v>0</v>
      </c>
      <c r="ANG542" s="25">
        <f t="shared" si="1780"/>
        <v>0</v>
      </c>
      <c r="ANH542" s="25">
        <f t="shared" si="1781"/>
        <v>0</v>
      </c>
      <c r="ANI542" s="25">
        <f t="shared" si="1782"/>
        <v>0</v>
      </c>
      <c r="ANJ542" s="25">
        <f t="shared" si="1783"/>
        <v>0</v>
      </c>
      <c r="ANK542" s="25">
        <f t="shared" si="1784"/>
        <v>0</v>
      </c>
      <c r="ANL542" s="25">
        <f t="shared" si="1785"/>
        <v>0</v>
      </c>
      <c r="ANM542" s="25">
        <f t="shared" si="1786"/>
        <v>0</v>
      </c>
      <c r="ANN542" s="25">
        <f t="shared" si="1787"/>
        <v>0</v>
      </c>
      <c r="ANO542" s="25">
        <f t="shared" si="1788"/>
        <v>0</v>
      </c>
      <c r="ANP542" s="25">
        <f t="shared" si="1789"/>
        <v>0</v>
      </c>
      <c r="ANQ542" s="25">
        <f t="shared" si="1010"/>
        <v>0</v>
      </c>
      <c r="ANR542" s="25">
        <f t="shared" si="1011"/>
        <v>0</v>
      </c>
      <c r="ANS542" s="25">
        <f t="shared" si="1790"/>
        <v>0</v>
      </c>
      <c r="ANT542" s="25">
        <f t="shared" si="1012"/>
        <v>0</v>
      </c>
      <c r="ANU542" s="25">
        <f t="shared" si="1013"/>
        <v>0</v>
      </c>
      <c r="ANV542" s="30">
        <v>35</v>
      </c>
      <c r="ANW542" s="30">
        <v>35</v>
      </c>
      <c r="ANX542" s="30">
        <v>35</v>
      </c>
      <c r="ANY542" s="25">
        <f t="shared" si="1792"/>
        <v>4090380</v>
      </c>
      <c r="ANZ542" s="25">
        <f t="shared" si="1793"/>
        <v>4257365</v>
      </c>
      <c r="AOA542" s="25">
        <f t="shared" si="1794"/>
        <v>4257365</v>
      </c>
      <c r="AOB542" s="25">
        <f t="shared" si="1795"/>
        <v>2454609.85</v>
      </c>
      <c r="AOC542" s="25">
        <f t="shared" si="1796"/>
        <v>2491779.85</v>
      </c>
      <c r="AOD542" s="25">
        <f t="shared" si="1797"/>
        <v>2491779.85</v>
      </c>
      <c r="AOE542" s="25">
        <f t="shared" si="1798"/>
        <v>116869.04</v>
      </c>
      <c r="AOF542" s="25">
        <f t="shared" si="1799"/>
        <v>122330.93</v>
      </c>
      <c r="AOG542" s="25">
        <f t="shared" si="1800"/>
        <v>122330.93</v>
      </c>
      <c r="AOH542" s="25">
        <f t="shared" si="1801"/>
        <v>30840.12</v>
      </c>
      <c r="AOI542" s="25">
        <f t="shared" si="1802"/>
        <v>32281.85</v>
      </c>
      <c r="AOJ542" s="25">
        <f t="shared" si="1803"/>
        <v>32281.85</v>
      </c>
      <c r="AOK542" s="25">
        <f t="shared" si="1804"/>
        <v>4090416.4</v>
      </c>
      <c r="AOL542" s="25">
        <f t="shared" si="1014"/>
        <v>4281582.55</v>
      </c>
      <c r="AOM542" s="25">
        <f t="shared" si="1015"/>
        <v>4281582.55</v>
      </c>
      <c r="AON542" s="25">
        <f t="shared" si="1805"/>
        <v>1079404.2</v>
      </c>
      <c r="AOO542" s="25">
        <f t="shared" si="1016"/>
        <v>1129864.75</v>
      </c>
      <c r="AOP542" s="25">
        <f t="shared" si="1017"/>
        <v>1129864.75</v>
      </c>
      <c r="AOQ542" s="30"/>
      <c r="AOR542" s="30"/>
      <c r="AOS542" s="30"/>
      <c r="AOT542" s="25">
        <f t="shared" si="1807"/>
        <v>0</v>
      </c>
      <c r="AOU542" s="25">
        <f t="shared" si="1808"/>
        <v>0</v>
      </c>
      <c r="AOV542" s="25">
        <f t="shared" si="1809"/>
        <v>0</v>
      </c>
      <c r="AOW542" s="25">
        <f t="shared" si="1810"/>
        <v>0</v>
      </c>
      <c r="AOX542" s="25">
        <f t="shared" si="1811"/>
        <v>0</v>
      </c>
      <c r="AOY542" s="25">
        <f t="shared" si="1812"/>
        <v>0</v>
      </c>
      <c r="AOZ542" s="25">
        <f t="shared" si="1813"/>
        <v>116866.59</v>
      </c>
      <c r="APA542" s="25">
        <f t="shared" si="1814"/>
        <v>123963.59</v>
      </c>
      <c r="APB542" s="25">
        <f t="shared" si="1815"/>
        <v>123963.59</v>
      </c>
      <c r="APC542" s="25">
        <f t="shared" si="1816"/>
        <v>36669.68</v>
      </c>
      <c r="APD542" s="25">
        <f t="shared" si="1817"/>
        <v>38387.129999999997</v>
      </c>
      <c r="APE542" s="25">
        <f t="shared" si="1818"/>
        <v>38387.129999999997</v>
      </c>
      <c r="APF542" s="25">
        <f t="shared" si="1819"/>
        <v>0</v>
      </c>
      <c r="APG542" s="25">
        <f t="shared" si="1018"/>
        <v>0</v>
      </c>
      <c r="APH542" s="25">
        <f t="shared" si="1019"/>
        <v>0</v>
      </c>
      <c r="API542" s="25">
        <f t="shared" si="1820"/>
        <v>0</v>
      </c>
      <c r="APJ542" s="25">
        <f t="shared" si="1020"/>
        <v>0</v>
      </c>
      <c r="APK542" s="25">
        <f t="shared" si="1021"/>
        <v>0</v>
      </c>
      <c r="APL542" s="30"/>
      <c r="APM542" s="30"/>
      <c r="APN542" s="30"/>
      <c r="APO542" s="25">
        <f t="shared" si="1821"/>
        <v>0</v>
      </c>
      <c r="APP542" s="25">
        <f t="shared" si="1822"/>
        <v>0</v>
      </c>
      <c r="APQ542" s="25">
        <f t="shared" si="1823"/>
        <v>0</v>
      </c>
      <c r="APR542" s="25">
        <f t="shared" si="1824"/>
        <v>0</v>
      </c>
      <c r="APS542" s="25">
        <f t="shared" si="1825"/>
        <v>0</v>
      </c>
      <c r="APT542" s="25">
        <f t="shared" si="1826"/>
        <v>0</v>
      </c>
      <c r="APU542" s="25">
        <f t="shared" si="1827"/>
        <v>116866.78</v>
      </c>
      <c r="APV542" s="25">
        <f t="shared" si="1828"/>
        <v>121638.8</v>
      </c>
      <c r="APW542" s="25">
        <f t="shared" si="1829"/>
        <v>121638.8</v>
      </c>
      <c r="APX542" s="25">
        <f t="shared" si="1830"/>
        <v>30547.439999999999</v>
      </c>
      <c r="APY542" s="25">
        <f t="shared" si="1831"/>
        <v>32023.06</v>
      </c>
      <c r="APZ542" s="25">
        <f t="shared" si="1832"/>
        <v>32023.06</v>
      </c>
      <c r="AQA542" s="25">
        <f t="shared" si="1833"/>
        <v>0</v>
      </c>
      <c r="AQB542" s="25">
        <f t="shared" si="1022"/>
        <v>0</v>
      </c>
      <c r="AQC542" s="25">
        <f t="shared" si="1023"/>
        <v>0</v>
      </c>
      <c r="AQD542" s="25">
        <f t="shared" si="1834"/>
        <v>0</v>
      </c>
      <c r="AQE542" s="25">
        <f t="shared" si="1024"/>
        <v>0</v>
      </c>
      <c r="AQF542" s="25">
        <f t="shared" si="1025"/>
        <v>0</v>
      </c>
      <c r="AQG542" s="30">
        <v>48</v>
      </c>
      <c r="AQH542" s="30">
        <v>48</v>
      </c>
      <c r="AQI542" s="30">
        <v>48</v>
      </c>
      <c r="AQJ542" s="25">
        <f t="shared" si="1835"/>
        <v>5609664</v>
      </c>
      <c r="AQK542" s="25">
        <f t="shared" si="1836"/>
        <v>5838672</v>
      </c>
      <c r="AQL542" s="25">
        <f t="shared" si="1837"/>
        <v>5838672</v>
      </c>
      <c r="AQM542" s="25">
        <f t="shared" si="1838"/>
        <v>3366322.08</v>
      </c>
      <c r="AQN542" s="25">
        <f t="shared" si="1839"/>
        <v>3417298.08</v>
      </c>
      <c r="AQO542" s="25">
        <f t="shared" si="1840"/>
        <v>3417298.08</v>
      </c>
      <c r="AQP542" s="25">
        <f t="shared" si="1841"/>
        <v>116868.37</v>
      </c>
      <c r="AQQ542" s="25">
        <f t="shared" si="1842"/>
        <v>121639.05</v>
      </c>
      <c r="AQR542" s="25">
        <f t="shared" si="1843"/>
        <v>121639.05</v>
      </c>
      <c r="AQS542" s="25">
        <f t="shared" si="1844"/>
        <v>27213.05</v>
      </c>
      <c r="AQT542" s="25">
        <f t="shared" si="1845"/>
        <v>28560.85</v>
      </c>
      <c r="AQU542" s="25">
        <f t="shared" si="1846"/>
        <v>28560.85</v>
      </c>
      <c r="AQV542" s="25">
        <f t="shared" si="1847"/>
        <v>5609681.7599999998</v>
      </c>
      <c r="AQW542" s="25">
        <f t="shared" si="1026"/>
        <v>5838674.4000000004</v>
      </c>
      <c r="AQX542" s="25">
        <f t="shared" si="1027"/>
        <v>5838674.4000000004</v>
      </c>
      <c r="AQY542" s="25">
        <f t="shared" si="1848"/>
        <v>1306226.3999999999</v>
      </c>
      <c r="AQZ542" s="25">
        <f t="shared" si="1028"/>
        <v>1370920.8</v>
      </c>
      <c r="ARA542" s="25">
        <f t="shared" si="1029"/>
        <v>1370920.8</v>
      </c>
      <c r="ARB542" s="30"/>
      <c r="ARC542" s="30"/>
      <c r="ARD542" s="30"/>
      <c r="ARE542" s="25">
        <f t="shared" si="1850"/>
        <v>0</v>
      </c>
      <c r="ARF542" s="25">
        <f t="shared" si="1851"/>
        <v>0</v>
      </c>
      <c r="ARG542" s="25">
        <f t="shared" si="1852"/>
        <v>0</v>
      </c>
      <c r="ARH542" s="25">
        <f t="shared" si="1853"/>
        <v>0</v>
      </c>
      <c r="ARI542" s="25">
        <f t="shared" si="1854"/>
        <v>0</v>
      </c>
      <c r="ARJ542" s="25">
        <f t="shared" si="1855"/>
        <v>0</v>
      </c>
      <c r="ARK542" s="25">
        <f t="shared" si="1856"/>
        <v>116868.54</v>
      </c>
      <c r="ARL542" s="25">
        <f t="shared" si="1857"/>
        <v>132144.13</v>
      </c>
      <c r="ARM542" s="25">
        <f t="shared" si="1858"/>
        <v>132144.13</v>
      </c>
      <c r="ARN542" s="25">
        <f t="shared" si="1859"/>
        <v>31720.87</v>
      </c>
      <c r="ARO542" s="25">
        <f t="shared" si="1860"/>
        <v>33134.879999999997</v>
      </c>
      <c r="ARP542" s="25">
        <f t="shared" si="1861"/>
        <v>33134.879999999997</v>
      </c>
      <c r="ARQ542" s="25">
        <f t="shared" si="1862"/>
        <v>0</v>
      </c>
      <c r="ARR542" s="25">
        <f t="shared" si="1030"/>
        <v>0</v>
      </c>
      <c r="ARS542" s="25">
        <f t="shared" si="1031"/>
        <v>0</v>
      </c>
      <c r="ART542" s="25">
        <f t="shared" si="1863"/>
        <v>0</v>
      </c>
      <c r="ARU542" s="25">
        <f t="shared" si="1032"/>
        <v>0</v>
      </c>
      <c r="ARV542" s="25">
        <f t="shared" si="1033"/>
        <v>0</v>
      </c>
      <c r="ARW542" s="30"/>
      <c r="ARX542" s="30"/>
      <c r="ARY542" s="30"/>
      <c r="ARZ542" s="25">
        <f t="shared" si="1864"/>
        <v>0</v>
      </c>
      <c r="ASA542" s="25">
        <f t="shared" si="1865"/>
        <v>0</v>
      </c>
      <c r="ASB542" s="25">
        <f t="shared" si="1866"/>
        <v>0</v>
      </c>
      <c r="ASC542" s="25">
        <f t="shared" si="1867"/>
        <v>0</v>
      </c>
      <c r="ASD542" s="25">
        <f t="shared" si="1868"/>
        <v>0</v>
      </c>
      <c r="ASE542" s="25">
        <f t="shared" si="1869"/>
        <v>0</v>
      </c>
      <c r="ASF542" s="25">
        <f t="shared" si="1870"/>
        <v>116868.48</v>
      </c>
      <c r="ASG542" s="25">
        <f t="shared" si="1871"/>
        <v>121638.93</v>
      </c>
      <c r="ASH542" s="25">
        <f t="shared" si="1872"/>
        <v>121638.93</v>
      </c>
      <c r="ASI542" s="25">
        <f t="shared" si="1873"/>
        <v>31345.06</v>
      </c>
      <c r="ASJ542" s="25">
        <f t="shared" si="1874"/>
        <v>32813.46</v>
      </c>
      <c r="ASK542" s="25">
        <f t="shared" si="1875"/>
        <v>32813.46</v>
      </c>
      <c r="ASL542" s="25">
        <f t="shared" si="1876"/>
        <v>0</v>
      </c>
      <c r="ASM542" s="25">
        <f t="shared" si="1034"/>
        <v>0</v>
      </c>
      <c r="ASN542" s="25">
        <f t="shared" si="1035"/>
        <v>0</v>
      </c>
      <c r="ASO542" s="25">
        <f t="shared" si="1877"/>
        <v>0</v>
      </c>
      <c r="ASP542" s="25">
        <f t="shared" si="1036"/>
        <v>0</v>
      </c>
      <c r="ASQ542" s="25">
        <f t="shared" si="1037"/>
        <v>0</v>
      </c>
      <c r="ASR542" s="30">
        <v>26</v>
      </c>
      <c r="ASS542" s="30">
        <v>26</v>
      </c>
      <c r="AST542" s="30">
        <v>26</v>
      </c>
      <c r="ASU542" s="25">
        <f t="shared" si="1878"/>
        <v>3038568</v>
      </c>
      <c r="ASV542" s="25">
        <f t="shared" si="1879"/>
        <v>3162614</v>
      </c>
      <c r="ASW542" s="25">
        <f t="shared" si="1880"/>
        <v>3162614</v>
      </c>
      <c r="ASX542" s="25">
        <f t="shared" si="1881"/>
        <v>1823424.46</v>
      </c>
      <c r="ASY542" s="25">
        <f t="shared" si="1882"/>
        <v>1851036.46</v>
      </c>
      <c r="ASZ542" s="25">
        <f t="shared" si="1883"/>
        <v>1851036.46</v>
      </c>
      <c r="ATA542" s="25">
        <f t="shared" si="1884"/>
        <v>116868.28</v>
      </c>
      <c r="ATB542" s="25">
        <f t="shared" si="1885"/>
        <v>121638.65</v>
      </c>
      <c r="ATC542" s="25">
        <f t="shared" si="1886"/>
        <v>121638.65</v>
      </c>
      <c r="ATD542" s="25">
        <f t="shared" si="1887"/>
        <v>27606.3</v>
      </c>
      <c r="ATE542" s="25">
        <f t="shared" si="1888"/>
        <v>28882.16</v>
      </c>
      <c r="ATF542" s="25">
        <f t="shared" si="1889"/>
        <v>28882.16</v>
      </c>
      <c r="ATG542" s="25">
        <f t="shared" si="1890"/>
        <v>3038575.28</v>
      </c>
      <c r="ATH542" s="25">
        <f t="shared" si="1038"/>
        <v>3162604.9</v>
      </c>
      <c r="ATI542" s="25">
        <f t="shared" si="1039"/>
        <v>3162604.9</v>
      </c>
      <c r="ATJ542" s="25">
        <f t="shared" si="1891"/>
        <v>717763.8</v>
      </c>
      <c r="ATK542" s="25">
        <f t="shared" si="1040"/>
        <v>750936.16</v>
      </c>
      <c r="ATL542" s="25">
        <f t="shared" si="1041"/>
        <v>750936.16</v>
      </c>
      <c r="ATM542" s="30">
        <v>21</v>
      </c>
      <c r="ATN542" s="30">
        <v>21</v>
      </c>
      <c r="ATO542" s="30">
        <v>21</v>
      </c>
      <c r="ATP542" s="25">
        <f t="shared" si="1892"/>
        <v>2454228</v>
      </c>
      <c r="ATQ542" s="25">
        <f t="shared" si="1893"/>
        <v>2554419</v>
      </c>
      <c r="ATR542" s="25">
        <f t="shared" si="1894"/>
        <v>2554419</v>
      </c>
      <c r="ATS542" s="25">
        <f t="shared" si="1895"/>
        <v>1472765.91</v>
      </c>
      <c r="ATT542" s="25">
        <f t="shared" si="1896"/>
        <v>1495067.91</v>
      </c>
      <c r="ATU542" s="25">
        <f t="shared" si="1897"/>
        <v>1495067.91</v>
      </c>
      <c r="ATV542" s="25">
        <f t="shared" si="1898"/>
        <v>116868.17</v>
      </c>
      <c r="ATW542" s="25">
        <f t="shared" si="1899"/>
        <v>121638.98</v>
      </c>
      <c r="ATX542" s="25">
        <f t="shared" si="1900"/>
        <v>121638.98</v>
      </c>
      <c r="ATY542" s="25">
        <f t="shared" si="1901"/>
        <v>30098.400000000001</v>
      </c>
      <c r="ATZ542" s="25">
        <f t="shared" si="1902"/>
        <v>31466.92</v>
      </c>
      <c r="AUA542" s="25">
        <f t="shared" si="1903"/>
        <v>31466.92</v>
      </c>
      <c r="AUB542" s="25">
        <f t="shared" si="1904"/>
        <v>2454231.5699999998</v>
      </c>
      <c r="AUC542" s="25">
        <f t="shared" si="1042"/>
        <v>2554418.58</v>
      </c>
      <c r="AUD542" s="25">
        <f t="shared" si="1043"/>
        <v>2554418.58</v>
      </c>
      <c r="AUE542" s="25">
        <f t="shared" si="1905"/>
        <v>632066.4</v>
      </c>
      <c r="AUF542" s="25">
        <f t="shared" si="1044"/>
        <v>660805.31999999995</v>
      </c>
      <c r="AUG542" s="25">
        <f t="shared" si="1045"/>
        <v>660805.31999999995</v>
      </c>
      <c r="AUH542" s="186">
        <v>27</v>
      </c>
      <c r="AUI542" s="186">
        <v>27</v>
      </c>
      <c r="AUJ542" s="186">
        <v>27</v>
      </c>
      <c r="AUK542" s="25">
        <f t="shared" si="1907"/>
        <v>3155436</v>
      </c>
      <c r="AUL542" s="25">
        <f t="shared" si="1908"/>
        <v>3284253</v>
      </c>
      <c r="AUM542" s="25">
        <f t="shared" si="1909"/>
        <v>3284253</v>
      </c>
      <c r="AUN542" s="25">
        <f t="shared" si="1910"/>
        <v>1893556.17</v>
      </c>
      <c r="AUO542" s="25">
        <f t="shared" si="1911"/>
        <v>1922230.17</v>
      </c>
      <c r="AUP542" s="25">
        <f t="shared" si="1912"/>
        <v>1922230.17</v>
      </c>
      <c r="AUQ542" s="25">
        <f t="shared" si="1913"/>
        <v>116865.5</v>
      </c>
      <c r="AUR542" s="25">
        <f t="shared" si="1914"/>
        <v>121936.85</v>
      </c>
      <c r="AUS542" s="25">
        <f t="shared" si="1915"/>
        <v>121936.85</v>
      </c>
      <c r="AUT542" s="25">
        <f t="shared" si="1916"/>
        <v>32306.58</v>
      </c>
      <c r="AUU542" s="25">
        <f t="shared" si="1917"/>
        <v>33837.15</v>
      </c>
      <c r="AUV542" s="25">
        <f t="shared" si="1918"/>
        <v>33837.15</v>
      </c>
      <c r="AUW542" s="25">
        <f t="shared" si="1919"/>
        <v>3155368.5</v>
      </c>
      <c r="AUX542" s="25">
        <f t="shared" si="1046"/>
        <v>3292294.95</v>
      </c>
      <c r="AUY542" s="25">
        <f t="shared" si="1047"/>
        <v>3292294.95</v>
      </c>
      <c r="AUZ542" s="25">
        <f t="shared" si="1920"/>
        <v>872277.66</v>
      </c>
      <c r="AVA542" s="25">
        <f t="shared" si="1048"/>
        <v>913603.05</v>
      </c>
      <c r="AVB542" s="25">
        <f t="shared" si="1049"/>
        <v>913603.05</v>
      </c>
      <c r="AVC542" s="59">
        <f t="shared" si="1921"/>
        <v>636</v>
      </c>
      <c r="AVD542" s="59">
        <f t="shared" si="1050"/>
        <v>636</v>
      </c>
      <c r="AVE542" s="59">
        <f t="shared" si="1051"/>
        <v>636</v>
      </c>
      <c r="AVF542" s="25">
        <f t="shared" si="1052"/>
        <v>74328048</v>
      </c>
      <c r="AVG542" s="25">
        <f t="shared" si="1053"/>
        <v>77362404</v>
      </c>
      <c r="AVH542" s="25">
        <f t="shared" si="1054"/>
        <v>77362404</v>
      </c>
      <c r="AVI542" s="25">
        <f t="shared" si="1055"/>
        <v>44603767.560000002</v>
      </c>
      <c r="AVJ542" s="25">
        <f t="shared" si="1056"/>
        <v>45279199.560000002</v>
      </c>
      <c r="AVK542" s="25">
        <f t="shared" si="1057"/>
        <v>45279199.560000002</v>
      </c>
      <c r="AVL542" s="25"/>
      <c r="AVM542" s="25"/>
      <c r="AVN542" s="25"/>
      <c r="AVO542" s="25"/>
      <c r="AVP542" s="25"/>
      <c r="AVQ542" s="25"/>
      <c r="AVR542" s="25">
        <f t="shared" si="1058"/>
        <v>73589835.209999993</v>
      </c>
      <c r="AVS542" s="25">
        <f t="shared" si="1059"/>
        <v>77615827.579999998</v>
      </c>
      <c r="AVT542" s="25">
        <f t="shared" si="1060"/>
        <v>77615827.579999998</v>
      </c>
      <c r="AVU542" s="25">
        <f t="shared" si="1061"/>
        <v>20914602.899999999</v>
      </c>
      <c r="AVV542" s="25">
        <f t="shared" si="1062"/>
        <v>22078782.600000001</v>
      </c>
      <c r="AVW542" s="25">
        <f t="shared" si="1063"/>
        <v>22078782.600000001</v>
      </c>
    </row>
    <row r="543" spans="1:1271" ht="86.25" customHeight="1">
      <c r="A543" s="26" t="s">
        <v>76</v>
      </c>
      <c r="B543" s="88" t="s">
        <v>82</v>
      </c>
      <c r="C543" s="5"/>
      <c r="D543" s="99"/>
      <c r="E543" s="77"/>
      <c r="F543" s="38">
        <f t="shared" si="1064"/>
        <v>255578</v>
      </c>
      <c r="G543" s="38">
        <f t="shared" si="1064"/>
        <v>266039</v>
      </c>
      <c r="H543" s="38">
        <f t="shared" si="1064"/>
        <v>266039</v>
      </c>
      <c r="I543" s="25">
        <f t="shared" si="1065"/>
        <v>101739.66</v>
      </c>
      <c r="J543" s="25">
        <f t="shared" si="1065"/>
        <v>103386.66</v>
      </c>
      <c r="K543" s="25">
        <f t="shared" si="1065"/>
        <v>103386.66</v>
      </c>
      <c r="L543" s="30"/>
      <c r="M543" s="30"/>
      <c r="N543" s="30"/>
      <c r="O543" s="25">
        <f t="shared" si="1066"/>
        <v>0</v>
      </c>
      <c r="P543" s="25">
        <f t="shared" si="1067"/>
        <v>0</v>
      </c>
      <c r="Q543" s="25">
        <f t="shared" si="1068"/>
        <v>0</v>
      </c>
      <c r="R543" s="25">
        <f t="shared" si="1069"/>
        <v>0</v>
      </c>
      <c r="S543" s="25">
        <f t="shared" si="1070"/>
        <v>0</v>
      </c>
      <c r="T543" s="25">
        <f t="shared" si="1071"/>
        <v>0</v>
      </c>
      <c r="U543" s="25">
        <f t="shared" si="1072"/>
        <v>255577.66</v>
      </c>
      <c r="V543" s="25">
        <f t="shared" si="1073"/>
        <v>0</v>
      </c>
      <c r="W543" s="25">
        <f t="shared" si="1074"/>
        <v>0</v>
      </c>
      <c r="X543" s="25">
        <f t="shared" si="1075"/>
        <v>81408.2</v>
      </c>
      <c r="Y543" s="25">
        <f t="shared" si="1076"/>
        <v>0</v>
      </c>
      <c r="Z543" s="25">
        <f t="shared" si="1077"/>
        <v>0</v>
      </c>
      <c r="AA543" s="25">
        <f t="shared" si="1078"/>
        <v>0</v>
      </c>
      <c r="AB543" s="25">
        <f t="shared" si="812"/>
        <v>0</v>
      </c>
      <c r="AC543" s="25">
        <f t="shared" si="812"/>
        <v>0</v>
      </c>
      <c r="AD543" s="25">
        <f t="shared" si="1079"/>
        <v>0</v>
      </c>
      <c r="AE543" s="25">
        <f t="shared" si="813"/>
        <v>0</v>
      </c>
      <c r="AF543" s="25">
        <f t="shared" si="813"/>
        <v>0</v>
      </c>
      <c r="AG543" s="30"/>
      <c r="AH543" s="30"/>
      <c r="AI543" s="30"/>
      <c r="AJ543" s="25">
        <f t="shared" si="1080"/>
        <v>0</v>
      </c>
      <c r="AK543" s="25">
        <f t="shared" si="1081"/>
        <v>0</v>
      </c>
      <c r="AL543" s="25">
        <f t="shared" si="1082"/>
        <v>0</v>
      </c>
      <c r="AM543" s="25">
        <f t="shared" si="1083"/>
        <v>0</v>
      </c>
      <c r="AN543" s="25">
        <f t="shared" si="1084"/>
        <v>0</v>
      </c>
      <c r="AO543" s="25">
        <f t="shared" si="1085"/>
        <v>0</v>
      </c>
      <c r="AP543" s="25">
        <f t="shared" si="1086"/>
        <v>255577.49</v>
      </c>
      <c r="AQ543" s="25">
        <f t="shared" si="1087"/>
        <v>266039.13</v>
      </c>
      <c r="AR543" s="25">
        <f t="shared" si="1088"/>
        <v>266039.13</v>
      </c>
      <c r="AS543" s="25">
        <f t="shared" si="1089"/>
        <v>55890.49</v>
      </c>
      <c r="AT543" s="25">
        <f t="shared" si="1090"/>
        <v>58608.89</v>
      </c>
      <c r="AU543" s="25">
        <f t="shared" si="1091"/>
        <v>58608.89</v>
      </c>
      <c r="AV543" s="25">
        <f t="shared" si="1092"/>
        <v>0</v>
      </c>
      <c r="AW543" s="25">
        <f t="shared" si="814"/>
        <v>0</v>
      </c>
      <c r="AX543" s="25">
        <f t="shared" si="815"/>
        <v>0</v>
      </c>
      <c r="AY543" s="25">
        <f t="shared" si="1093"/>
        <v>0</v>
      </c>
      <c r="AZ543" s="25">
        <f t="shared" si="816"/>
        <v>0</v>
      </c>
      <c r="BA543" s="25">
        <f t="shared" si="817"/>
        <v>0</v>
      </c>
      <c r="BB543" s="30"/>
      <c r="BC543" s="30"/>
      <c r="BD543" s="30"/>
      <c r="BE543" s="25">
        <f t="shared" si="1094"/>
        <v>0</v>
      </c>
      <c r="BF543" s="25">
        <f t="shared" si="1095"/>
        <v>0</v>
      </c>
      <c r="BG543" s="25">
        <f t="shared" si="1096"/>
        <v>0</v>
      </c>
      <c r="BH543" s="25">
        <f t="shared" si="1097"/>
        <v>0</v>
      </c>
      <c r="BI543" s="25">
        <f t="shared" si="1098"/>
        <v>0</v>
      </c>
      <c r="BJ543" s="25">
        <f t="shared" si="1099"/>
        <v>0</v>
      </c>
      <c r="BK543" s="25">
        <f t="shared" si="1100"/>
        <v>255577.44</v>
      </c>
      <c r="BL543" s="25">
        <f t="shared" si="1101"/>
        <v>266037.99</v>
      </c>
      <c r="BM543" s="25">
        <f t="shared" si="1102"/>
        <v>266037.99</v>
      </c>
      <c r="BN543" s="25">
        <f t="shared" si="1103"/>
        <v>48699.22</v>
      </c>
      <c r="BO543" s="25">
        <f t="shared" si="1104"/>
        <v>51279.34</v>
      </c>
      <c r="BP543" s="25">
        <f t="shared" si="1105"/>
        <v>51279.34</v>
      </c>
      <c r="BQ543" s="25">
        <f t="shared" si="1106"/>
        <v>0</v>
      </c>
      <c r="BR543" s="25">
        <f t="shared" si="818"/>
        <v>0</v>
      </c>
      <c r="BS543" s="25">
        <f t="shared" si="819"/>
        <v>0</v>
      </c>
      <c r="BT543" s="25">
        <f t="shared" si="1107"/>
        <v>0</v>
      </c>
      <c r="BU543" s="25">
        <f t="shared" si="820"/>
        <v>0</v>
      </c>
      <c r="BV543" s="25">
        <f t="shared" si="821"/>
        <v>0</v>
      </c>
      <c r="BW543" s="30"/>
      <c r="BX543" s="30"/>
      <c r="BY543" s="30"/>
      <c r="BZ543" s="25">
        <f t="shared" si="1108"/>
        <v>0</v>
      </c>
      <c r="CA543" s="25">
        <f t="shared" si="1109"/>
        <v>0</v>
      </c>
      <c r="CB543" s="25">
        <f t="shared" si="1110"/>
        <v>0</v>
      </c>
      <c r="CC543" s="25">
        <f t="shared" si="1111"/>
        <v>0</v>
      </c>
      <c r="CD543" s="25">
        <f t="shared" si="1112"/>
        <v>0</v>
      </c>
      <c r="CE543" s="25">
        <f t="shared" si="1113"/>
        <v>0</v>
      </c>
      <c r="CF543" s="25">
        <f t="shared" si="1114"/>
        <v>0</v>
      </c>
      <c r="CG543" s="25">
        <f t="shared" si="1115"/>
        <v>0</v>
      </c>
      <c r="CH543" s="25">
        <f t="shared" si="1116"/>
        <v>0</v>
      </c>
      <c r="CI543" s="25">
        <f t="shared" si="1117"/>
        <v>0</v>
      </c>
      <c r="CJ543" s="25">
        <f t="shared" si="1118"/>
        <v>0</v>
      </c>
      <c r="CK543" s="25">
        <f t="shared" si="1119"/>
        <v>0</v>
      </c>
      <c r="CL543" s="25">
        <f t="shared" si="1120"/>
        <v>0</v>
      </c>
      <c r="CM543" s="25">
        <f t="shared" si="822"/>
        <v>0</v>
      </c>
      <c r="CN543" s="25">
        <f t="shared" si="823"/>
        <v>0</v>
      </c>
      <c r="CO543" s="25">
        <f t="shared" si="1121"/>
        <v>0</v>
      </c>
      <c r="CP543" s="25">
        <f t="shared" si="824"/>
        <v>0</v>
      </c>
      <c r="CQ543" s="25">
        <f t="shared" si="825"/>
        <v>0</v>
      </c>
      <c r="CR543" s="30"/>
      <c r="CS543" s="30"/>
      <c r="CT543" s="30"/>
      <c r="CU543" s="25">
        <f t="shared" si="1122"/>
        <v>0</v>
      </c>
      <c r="CV543" s="25">
        <f t="shared" si="1123"/>
        <v>0</v>
      </c>
      <c r="CW543" s="25">
        <f t="shared" si="1124"/>
        <v>0</v>
      </c>
      <c r="CX543" s="25">
        <f t="shared" si="1125"/>
        <v>0</v>
      </c>
      <c r="CY543" s="25">
        <f t="shared" si="1126"/>
        <v>0</v>
      </c>
      <c r="CZ543" s="25">
        <f t="shared" si="1127"/>
        <v>0</v>
      </c>
      <c r="DA543" s="25">
        <f t="shared" si="1128"/>
        <v>255579.47</v>
      </c>
      <c r="DB543" s="25">
        <f t="shared" si="1129"/>
        <v>266039.71999999997</v>
      </c>
      <c r="DC543" s="25">
        <f t="shared" si="1130"/>
        <v>266039.71999999997</v>
      </c>
      <c r="DD543" s="25">
        <f t="shared" si="1131"/>
        <v>55108.75</v>
      </c>
      <c r="DE543" s="25">
        <f t="shared" si="1132"/>
        <v>58165.77</v>
      </c>
      <c r="DF543" s="25">
        <f t="shared" si="1133"/>
        <v>58165.77</v>
      </c>
      <c r="DG543" s="25">
        <f t="shared" si="1134"/>
        <v>0</v>
      </c>
      <c r="DH543" s="25">
        <f t="shared" si="826"/>
        <v>0</v>
      </c>
      <c r="DI543" s="25">
        <f t="shared" si="827"/>
        <v>0</v>
      </c>
      <c r="DJ543" s="25">
        <f t="shared" si="1135"/>
        <v>0</v>
      </c>
      <c r="DK543" s="25">
        <f t="shared" si="828"/>
        <v>0</v>
      </c>
      <c r="DL543" s="25">
        <f t="shared" si="829"/>
        <v>0</v>
      </c>
      <c r="DM543" s="30"/>
      <c r="DN543" s="30"/>
      <c r="DO543" s="30"/>
      <c r="DP543" s="25">
        <f t="shared" si="1136"/>
        <v>0</v>
      </c>
      <c r="DQ543" s="25">
        <f t="shared" si="1137"/>
        <v>0</v>
      </c>
      <c r="DR543" s="25">
        <f t="shared" si="1138"/>
        <v>0</v>
      </c>
      <c r="DS543" s="25">
        <f t="shared" si="1139"/>
        <v>0</v>
      </c>
      <c r="DT543" s="25">
        <f t="shared" si="1140"/>
        <v>0</v>
      </c>
      <c r="DU543" s="25">
        <f t="shared" si="1141"/>
        <v>0</v>
      </c>
      <c r="DV543" s="25">
        <f t="shared" si="1142"/>
        <v>255578.18</v>
      </c>
      <c r="DW543" s="25">
        <f t="shared" si="1143"/>
        <v>266037.95</v>
      </c>
      <c r="DX543" s="25">
        <f t="shared" si="1144"/>
        <v>266037.95</v>
      </c>
      <c r="DY543" s="25">
        <f t="shared" si="1145"/>
        <v>56985.71</v>
      </c>
      <c r="DZ543" s="25">
        <f t="shared" si="1146"/>
        <v>59988.63</v>
      </c>
      <c r="EA543" s="25">
        <f t="shared" si="1147"/>
        <v>59988.63</v>
      </c>
      <c r="EB543" s="25">
        <f t="shared" si="1148"/>
        <v>0</v>
      </c>
      <c r="EC543" s="25">
        <f t="shared" si="830"/>
        <v>0</v>
      </c>
      <c r="ED543" s="25">
        <f t="shared" si="831"/>
        <v>0</v>
      </c>
      <c r="EE543" s="25">
        <f t="shared" si="1149"/>
        <v>0</v>
      </c>
      <c r="EF543" s="25">
        <f t="shared" si="832"/>
        <v>0</v>
      </c>
      <c r="EG543" s="25">
        <f t="shared" si="833"/>
        <v>0</v>
      </c>
      <c r="EH543" s="30"/>
      <c r="EI543" s="30"/>
      <c r="EJ543" s="30"/>
      <c r="EK543" s="25">
        <f t="shared" si="1150"/>
        <v>0</v>
      </c>
      <c r="EL543" s="25">
        <f t="shared" si="1151"/>
        <v>0</v>
      </c>
      <c r="EM543" s="25">
        <f t="shared" si="1152"/>
        <v>0</v>
      </c>
      <c r="EN543" s="25">
        <f t="shared" si="1153"/>
        <v>0</v>
      </c>
      <c r="EO543" s="25">
        <f t="shared" si="1154"/>
        <v>0</v>
      </c>
      <c r="EP543" s="25">
        <f t="shared" si="1155"/>
        <v>0</v>
      </c>
      <c r="EQ543" s="25">
        <f t="shared" si="1156"/>
        <v>255579.13</v>
      </c>
      <c r="ER543" s="25">
        <f t="shared" si="1157"/>
        <v>266038.76</v>
      </c>
      <c r="ES543" s="25">
        <f t="shared" si="1158"/>
        <v>266038.76</v>
      </c>
      <c r="ET543" s="25">
        <f t="shared" si="1159"/>
        <v>55304.62</v>
      </c>
      <c r="EU543" s="25">
        <f t="shared" si="1160"/>
        <v>57836.37</v>
      </c>
      <c r="EV543" s="25">
        <f t="shared" si="1161"/>
        <v>57836.37</v>
      </c>
      <c r="EW543" s="25">
        <f t="shared" si="1162"/>
        <v>0</v>
      </c>
      <c r="EX543" s="25">
        <f t="shared" si="834"/>
        <v>0</v>
      </c>
      <c r="EY543" s="25">
        <f t="shared" si="835"/>
        <v>0</v>
      </c>
      <c r="EZ543" s="25">
        <f t="shared" si="1163"/>
        <v>0</v>
      </c>
      <c r="FA543" s="25">
        <f t="shared" si="836"/>
        <v>0</v>
      </c>
      <c r="FB543" s="25">
        <f t="shared" si="837"/>
        <v>0</v>
      </c>
      <c r="FC543" s="30"/>
      <c r="FD543" s="30"/>
      <c r="FE543" s="30"/>
      <c r="FF543" s="25">
        <f t="shared" si="1165"/>
        <v>0</v>
      </c>
      <c r="FG543" s="25">
        <f t="shared" si="1166"/>
        <v>0</v>
      </c>
      <c r="FH543" s="25">
        <f t="shared" si="1167"/>
        <v>0</v>
      </c>
      <c r="FI543" s="25">
        <f t="shared" si="1168"/>
        <v>0</v>
      </c>
      <c r="FJ543" s="25">
        <f t="shared" si="1169"/>
        <v>0</v>
      </c>
      <c r="FK543" s="25">
        <f t="shared" si="1170"/>
        <v>0</v>
      </c>
      <c r="FL543" s="25">
        <f t="shared" si="1171"/>
        <v>255579.39</v>
      </c>
      <c r="FM543" s="25">
        <f t="shared" si="1172"/>
        <v>269230.02</v>
      </c>
      <c r="FN543" s="25">
        <f t="shared" si="1173"/>
        <v>269230.02</v>
      </c>
      <c r="FO543" s="25">
        <f t="shared" si="1174"/>
        <v>44958.04</v>
      </c>
      <c r="FP543" s="25">
        <f t="shared" si="1175"/>
        <v>47233.36</v>
      </c>
      <c r="FQ543" s="25">
        <f t="shared" si="1176"/>
        <v>47233.36</v>
      </c>
      <c r="FR543" s="25">
        <f t="shared" si="1177"/>
        <v>0</v>
      </c>
      <c r="FS543" s="25">
        <f t="shared" si="838"/>
        <v>0</v>
      </c>
      <c r="FT543" s="25">
        <f t="shared" si="839"/>
        <v>0</v>
      </c>
      <c r="FU543" s="25">
        <f t="shared" si="1178"/>
        <v>0</v>
      </c>
      <c r="FV543" s="25">
        <f t="shared" si="840"/>
        <v>0</v>
      </c>
      <c r="FW543" s="25">
        <f t="shared" si="841"/>
        <v>0</v>
      </c>
      <c r="FX543" s="30"/>
      <c r="FY543" s="30"/>
      <c r="FZ543" s="30"/>
      <c r="GA543" s="25">
        <f t="shared" si="1180"/>
        <v>0</v>
      </c>
      <c r="GB543" s="25">
        <f t="shared" si="1181"/>
        <v>0</v>
      </c>
      <c r="GC543" s="25">
        <f t="shared" si="1182"/>
        <v>0</v>
      </c>
      <c r="GD543" s="25">
        <f t="shared" si="1183"/>
        <v>0</v>
      </c>
      <c r="GE543" s="25">
        <f t="shared" si="1184"/>
        <v>0</v>
      </c>
      <c r="GF543" s="25">
        <f t="shared" si="1185"/>
        <v>0</v>
      </c>
      <c r="GG543" s="25">
        <f t="shared" si="1186"/>
        <v>0</v>
      </c>
      <c r="GH543" s="25">
        <f t="shared" si="1187"/>
        <v>0</v>
      </c>
      <c r="GI543" s="25">
        <f t="shared" si="1188"/>
        <v>0</v>
      </c>
      <c r="GJ543" s="25">
        <f t="shared" si="1189"/>
        <v>0</v>
      </c>
      <c r="GK543" s="25">
        <f t="shared" si="1190"/>
        <v>0</v>
      </c>
      <c r="GL543" s="25">
        <f t="shared" si="1191"/>
        <v>0</v>
      </c>
      <c r="GM543" s="25">
        <f t="shared" si="1192"/>
        <v>0</v>
      </c>
      <c r="GN543" s="25">
        <f t="shared" si="843"/>
        <v>0</v>
      </c>
      <c r="GO543" s="25">
        <f t="shared" si="844"/>
        <v>0</v>
      </c>
      <c r="GP543" s="25">
        <f t="shared" si="1193"/>
        <v>0</v>
      </c>
      <c r="GQ543" s="25">
        <f t="shared" si="845"/>
        <v>0</v>
      </c>
      <c r="GR543" s="25">
        <f t="shared" si="846"/>
        <v>0</v>
      </c>
      <c r="GS543" s="30"/>
      <c r="GT543" s="30"/>
      <c r="GU543" s="30"/>
      <c r="GV543" s="25">
        <f t="shared" si="1195"/>
        <v>0</v>
      </c>
      <c r="GW543" s="25">
        <f t="shared" si="1196"/>
        <v>0</v>
      </c>
      <c r="GX543" s="25">
        <f t="shared" si="1197"/>
        <v>0</v>
      </c>
      <c r="GY543" s="25">
        <f t="shared" si="1198"/>
        <v>0</v>
      </c>
      <c r="GZ543" s="25">
        <f t="shared" si="1199"/>
        <v>0</v>
      </c>
      <c r="HA543" s="25">
        <f t="shared" si="1200"/>
        <v>0</v>
      </c>
      <c r="HB543" s="25">
        <f t="shared" si="1201"/>
        <v>255580.51</v>
      </c>
      <c r="HC543" s="25">
        <f t="shared" si="1202"/>
        <v>268456.38</v>
      </c>
      <c r="HD543" s="25">
        <f t="shared" si="1203"/>
        <v>268456.38</v>
      </c>
      <c r="HE543" s="25">
        <f t="shared" si="1204"/>
        <v>86446.25</v>
      </c>
      <c r="HF543" s="25">
        <f t="shared" si="1205"/>
        <v>91131.82</v>
      </c>
      <c r="HG543" s="25">
        <f t="shared" si="1206"/>
        <v>91131.82</v>
      </c>
      <c r="HH543" s="25">
        <f t="shared" si="1207"/>
        <v>0</v>
      </c>
      <c r="HI543" s="25">
        <f t="shared" si="847"/>
        <v>0</v>
      </c>
      <c r="HJ543" s="25">
        <f t="shared" si="848"/>
        <v>0</v>
      </c>
      <c r="HK543" s="25">
        <f t="shared" si="1208"/>
        <v>0</v>
      </c>
      <c r="HL543" s="25">
        <f t="shared" si="849"/>
        <v>0</v>
      </c>
      <c r="HM543" s="25">
        <f t="shared" si="850"/>
        <v>0</v>
      </c>
      <c r="HN543" s="30"/>
      <c r="HO543" s="30"/>
      <c r="HP543" s="30"/>
      <c r="HQ543" s="25">
        <f t="shared" si="1210"/>
        <v>0</v>
      </c>
      <c r="HR543" s="25">
        <f t="shared" si="1211"/>
        <v>0</v>
      </c>
      <c r="HS543" s="25">
        <f t="shared" si="1212"/>
        <v>0</v>
      </c>
      <c r="HT543" s="25">
        <f t="shared" si="1213"/>
        <v>0</v>
      </c>
      <c r="HU543" s="25">
        <f t="shared" si="1214"/>
        <v>0</v>
      </c>
      <c r="HV543" s="25">
        <f t="shared" si="1215"/>
        <v>0</v>
      </c>
      <c r="HW543" s="25">
        <f t="shared" si="1216"/>
        <v>197912.29</v>
      </c>
      <c r="HX543" s="25">
        <f t="shared" si="1217"/>
        <v>268098.3</v>
      </c>
      <c r="HY543" s="25">
        <f t="shared" si="1218"/>
        <v>268098.3</v>
      </c>
      <c r="HZ543" s="25">
        <f t="shared" si="1219"/>
        <v>44911.57</v>
      </c>
      <c r="IA543" s="25">
        <f t="shared" si="1220"/>
        <v>56395.33</v>
      </c>
      <c r="IB543" s="25">
        <f t="shared" si="1221"/>
        <v>56395.33</v>
      </c>
      <c r="IC543" s="25">
        <f t="shared" si="1222"/>
        <v>0</v>
      </c>
      <c r="ID543" s="25">
        <f t="shared" si="852"/>
        <v>0</v>
      </c>
      <c r="IE543" s="25">
        <f t="shared" si="853"/>
        <v>0</v>
      </c>
      <c r="IF543" s="25">
        <f t="shared" si="1223"/>
        <v>0</v>
      </c>
      <c r="IG543" s="25">
        <f t="shared" si="854"/>
        <v>0</v>
      </c>
      <c r="IH543" s="25">
        <f t="shared" si="855"/>
        <v>0</v>
      </c>
      <c r="II543" s="30"/>
      <c r="IJ543" s="30"/>
      <c r="IK543" s="30"/>
      <c r="IL543" s="25">
        <f t="shared" si="1224"/>
        <v>0</v>
      </c>
      <c r="IM543" s="25">
        <f t="shared" si="1225"/>
        <v>0</v>
      </c>
      <c r="IN543" s="25">
        <f t="shared" si="1226"/>
        <v>0</v>
      </c>
      <c r="IO543" s="25">
        <f t="shared" si="1227"/>
        <v>0</v>
      </c>
      <c r="IP543" s="25">
        <f t="shared" si="1228"/>
        <v>0</v>
      </c>
      <c r="IQ543" s="25">
        <f t="shared" si="1229"/>
        <v>0</v>
      </c>
      <c r="IR543" s="25">
        <f t="shared" si="1230"/>
        <v>255579.13</v>
      </c>
      <c r="IS543" s="25">
        <f t="shared" si="1231"/>
        <v>266038.90000000002</v>
      </c>
      <c r="IT543" s="25">
        <f t="shared" si="1232"/>
        <v>266038.90000000002</v>
      </c>
      <c r="IU543" s="25">
        <f t="shared" si="1233"/>
        <v>46881.43</v>
      </c>
      <c r="IV543" s="25">
        <f t="shared" si="1234"/>
        <v>49124.58</v>
      </c>
      <c r="IW543" s="25">
        <f t="shared" si="1235"/>
        <v>49124.58</v>
      </c>
      <c r="IX543" s="25">
        <f t="shared" si="1236"/>
        <v>0</v>
      </c>
      <c r="IY543" s="25">
        <f t="shared" si="856"/>
        <v>0</v>
      </c>
      <c r="IZ543" s="25">
        <f t="shared" si="857"/>
        <v>0</v>
      </c>
      <c r="JA543" s="25">
        <f t="shared" si="1237"/>
        <v>0</v>
      </c>
      <c r="JB543" s="25">
        <f t="shared" si="858"/>
        <v>0</v>
      </c>
      <c r="JC543" s="25">
        <f t="shared" si="859"/>
        <v>0</v>
      </c>
      <c r="JD543" s="30"/>
      <c r="JE543" s="30"/>
      <c r="JF543" s="30"/>
      <c r="JG543" s="25">
        <f t="shared" si="1238"/>
        <v>0</v>
      </c>
      <c r="JH543" s="25">
        <f t="shared" si="1239"/>
        <v>0</v>
      </c>
      <c r="JI543" s="25">
        <f t="shared" si="1240"/>
        <v>0</v>
      </c>
      <c r="JJ543" s="25">
        <f t="shared" si="1241"/>
        <v>0</v>
      </c>
      <c r="JK543" s="25">
        <f t="shared" si="1242"/>
        <v>0</v>
      </c>
      <c r="JL543" s="25">
        <f t="shared" si="1243"/>
        <v>0</v>
      </c>
      <c r="JM543" s="25">
        <f t="shared" si="1244"/>
        <v>255579.37</v>
      </c>
      <c r="JN543" s="25">
        <f t="shared" si="1245"/>
        <v>266039.46999999997</v>
      </c>
      <c r="JO543" s="25">
        <f t="shared" si="1246"/>
        <v>266039.46999999997</v>
      </c>
      <c r="JP543" s="25">
        <f t="shared" si="1247"/>
        <v>70846.8</v>
      </c>
      <c r="JQ543" s="25">
        <f t="shared" si="1248"/>
        <v>74507.45</v>
      </c>
      <c r="JR543" s="25">
        <f t="shared" si="1249"/>
        <v>74507.45</v>
      </c>
      <c r="JS543" s="25">
        <f t="shared" si="1250"/>
        <v>0</v>
      </c>
      <c r="JT543" s="25">
        <f t="shared" si="860"/>
        <v>0</v>
      </c>
      <c r="JU543" s="25">
        <f t="shared" si="861"/>
        <v>0</v>
      </c>
      <c r="JV543" s="25">
        <f t="shared" si="1251"/>
        <v>0</v>
      </c>
      <c r="JW543" s="25">
        <f t="shared" si="862"/>
        <v>0</v>
      </c>
      <c r="JX543" s="25">
        <f t="shared" si="863"/>
        <v>0</v>
      </c>
      <c r="JY543" s="30"/>
      <c r="JZ543" s="30"/>
      <c r="KA543" s="30"/>
      <c r="KB543" s="25">
        <f t="shared" si="1252"/>
        <v>0</v>
      </c>
      <c r="KC543" s="25">
        <f t="shared" si="1253"/>
        <v>0</v>
      </c>
      <c r="KD543" s="25">
        <f t="shared" si="1254"/>
        <v>0</v>
      </c>
      <c r="KE543" s="25">
        <f t="shared" si="1255"/>
        <v>0</v>
      </c>
      <c r="KF543" s="25">
        <f t="shared" si="1256"/>
        <v>0</v>
      </c>
      <c r="KG543" s="25">
        <f t="shared" si="1257"/>
        <v>0</v>
      </c>
      <c r="KH543" s="25">
        <f t="shared" si="1258"/>
        <v>255576.95999999999</v>
      </c>
      <c r="KI543" s="25">
        <f t="shared" si="1259"/>
        <v>266037.88</v>
      </c>
      <c r="KJ543" s="25">
        <f t="shared" si="1260"/>
        <v>266037.88</v>
      </c>
      <c r="KK543" s="25">
        <f t="shared" si="1261"/>
        <v>41869.370000000003</v>
      </c>
      <c r="KL543" s="25">
        <f t="shared" si="1262"/>
        <v>43966.28</v>
      </c>
      <c r="KM543" s="25">
        <f t="shared" si="1263"/>
        <v>43966.28</v>
      </c>
      <c r="KN543" s="25">
        <f t="shared" si="1264"/>
        <v>0</v>
      </c>
      <c r="KO543" s="25">
        <f t="shared" si="864"/>
        <v>0</v>
      </c>
      <c r="KP543" s="25">
        <f t="shared" si="865"/>
        <v>0</v>
      </c>
      <c r="KQ543" s="25">
        <f t="shared" si="1265"/>
        <v>0</v>
      </c>
      <c r="KR543" s="25">
        <f t="shared" si="866"/>
        <v>0</v>
      </c>
      <c r="KS543" s="25">
        <f t="shared" si="867"/>
        <v>0</v>
      </c>
      <c r="KT543" s="30"/>
      <c r="KU543" s="30"/>
      <c r="KV543" s="30"/>
      <c r="KW543" s="25">
        <f t="shared" si="1266"/>
        <v>0</v>
      </c>
      <c r="KX543" s="25">
        <f t="shared" si="1267"/>
        <v>0</v>
      </c>
      <c r="KY543" s="25">
        <f t="shared" si="1268"/>
        <v>0</v>
      </c>
      <c r="KZ543" s="25">
        <f t="shared" si="1269"/>
        <v>0</v>
      </c>
      <c r="LA543" s="25">
        <f t="shared" si="1270"/>
        <v>0</v>
      </c>
      <c r="LB543" s="25">
        <f t="shared" si="1271"/>
        <v>0</v>
      </c>
      <c r="LC543" s="25">
        <f t="shared" si="1272"/>
        <v>255578.07</v>
      </c>
      <c r="LD543" s="25">
        <f t="shared" si="1273"/>
        <v>266038.93</v>
      </c>
      <c r="LE543" s="25">
        <f t="shared" si="1274"/>
        <v>266038.93</v>
      </c>
      <c r="LF543" s="25">
        <f t="shared" si="1275"/>
        <v>38824.43</v>
      </c>
      <c r="LG543" s="25">
        <f t="shared" si="1276"/>
        <v>40805.230000000003</v>
      </c>
      <c r="LH543" s="25">
        <f t="shared" si="1277"/>
        <v>40805.230000000003</v>
      </c>
      <c r="LI543" s="25">
        <f t="shared" si="1278"/>
        <v>0</v>
      </c>
      <c r="LJ543" s="25">
        <f t="shared" si="868"/>
        <v>0</v>
      </c>
      <c r="LK543" s="25">
        <f t="shared" si="869"/>
        <v>0</v>
      </c>
      <c r="LL543" s="25">
        <f t="shared" si="1279"/>
        <v>0</v>
      </c>
      <c r="LM543" s="25">
        <f t="shared" si="870"/>
        <v>0</v>
      </c>
      <c r="LN543" s="25">
        <f t="shared" si="871"/>
        <v>0</v>
      </c>
      <c r="LO543" s="30"/>
      <c r="LP543" s="30"/>
      <c r="LQ543" s="30"/>
      <c r="LR543" s="25">
        <f t="shared" si="1280"/>
        <v>0</v>
      </c>
      <c r="LS543" s="25">
        <f t="shared" si="1281"/>
        <v>0</v>
      </c>
      <c r="LT543" s="25">
        <f t="shared" si="1282"/>
        <v>0</v>
      </c>
      <c r="LU543" s="25">
        <f t="shared" si="1283"/>
        <v>0</v>
      </c>
      <c r="LV543" s="25">
        <f t="shared" si="1284"/>
        <v>0</v>
      </c>
      <c r="LW543" s="25">
        <f t="shared" si="1285"/>
        <v>0</v>
      </c>
      <c r="LX543" s="25">
        <f t="shared" si="1286"/>
        <v>255583.71</v>
      </c>
      <c r="LY543" s="25">
        <f t="shared" si="1287"/>
        <v>266039.05</v>
      </c>
      <c r="LZ543" s="25">
        <f t="shared" si="1288"/>
        <v>266039.05</v>
      </c>
      <c r="MA543" s="25">
        <f t="shared" si="1289"/>
        <v>61310.02</v>
      </c>
      <c r="MB543" s="25">
        <f t="shared" si="1290"/>
        <v>64389.74</v>
      </c>
      <c r="MC543" s="25">
        <f t="shared" si="1291"/>
        <v>64389.74</v>
      </c>
      <c r="MD543" s="25">
        <f t="shared" si="1292"/>
        <v>0</v>
      </c>
      <c r="ME543" s="25">
        <f t="shared" si="872"/>
        <v>0</v>
      </c>
      <c r="MF543" s="25">
        <f t="shared" si="873"/>
        <v>0</v>
      </c>
      <c r="MG543" s="25">
        <f t="shared" si="1293"/>
        <v>0</v>
      </c>
      <c r="MH543" s="25">
        <f t="shared" si="874"/>
        <v>0</v>
      </c>
      <c r="MI543" s="25">
        <f t="shared" si="875"/>
        <v>0</v>
      </c>
      <c r="MJ543" s="30"/>
      <c r="MK543" s="30"/>
      <c r="ML543" s="30"/>
      <c r="MM543" s="25">
        <f t="shared" si="1295"/>
        <v>0</v>
      </c>
      <c r="MN543" s="25">
        <f t="shared" si="1296"/>
        <v>0</v>
      </c>
      <c r="MO543" s="25">
        <f t="shared" si="1297"/>
        <v>0</v>
      </c>
      <c r="MP543" s="25">
        <f t="shared" si="1298"/>
        <v>0</v>
      </c>
      <c r="MQ543" s="25">
        <f t="shared" si="1299"/>
        <v>0</v>
      </c>
      <c r="MR543" s="25">
        <f t="shared" si="1300"/>
        <v>0</v>
      </c>
      <c r="MS543" s="25">
        <f t="shared" si="1301"/>
        <v>255577.5</v>
      </c>
      <c r="MT543" s="25">
        <f t="shared" si="1302"/>
        <v>272405.49</v>
      </c>
      <c r="MU543" s="25">
        <f t="shared" si="1303"/>
        <v>272405.49</v>
      </c>
      <c r="MV543" s="25">
        <f t="shared" si="1304"/>
        <v>65206.15</v>
      </c>
      <c r="MW543" s="25">
        <f t="shared" si="1305"/>
        <v>68513.289999999994</v>
      </c>
      <c r="MX543" s="25">
        <f t="shared" si="1306"/>
        <v>68513.289999999994</v>
      </c>
      <c r="MY543" s="25">
        <f t="shared" si="1307"/>
        <v>0</v>
      </c>
      <c r="MZ543" s="25">
        <f t="shared" si="876"/>
        <v>0</v>
      </c>
      <c r="NA543" s="25">
        <f t="shared" si="877"/>
        <v>0</v>
      </c>
      <c r="NB543" s="25">
        <f t="shared" si="1308"/>
        <v>0</v>
      </c>
      <c r="NC543" s="25">
        <f t="shared" si="878"/>
        <v>0</v>
      </c>
      <c r="ND543" s="25">
        <f t="shared" si="879"/>
        <v>0</v>
      </c>
      <c r="NE543" s="30"/>
      <c r="NF543" s="30"/>
      <c r="NG543" s="30"/>
      <c r="NH543" s="25">
        <f t="shared" si="1310"/>
        <v>0</v>
      </c>
      <c r="NI543" s="25">
        <f t="shared" si="1311"/>
        <v>0</v>
      </c>
      <c r="NJ543" s="25">
        <f t="shared" si="1312"/>
        <v>0</v>
      </c>
      <c r="NK543" s="25">
        <f t="shared" si="1313"/>
        <v>0</v>
      </c>
      <c r="NL543" s="25">
        <f t="shared" si="1314"/>
        <v>0</v>
      </c>
      <c r="NM543" s="25">
        <f t="shared" si="1315"/>
        <v>0</v>
      </c>
      <c r="NN543" s="25">
        <f t="shared" si="1316"/>
        <v>255579.3</v>
      </c>
      <c r="NO543" s="25">
        <f t="shared" si="1317"/>
        <v>267022.3</v>
      </c>
      <c r="NP543" s="25">
        <f t="shared" si="1318"/>
        <v>267022.3</v>
      </c>
      <c r="NQ543" s="25">
        <f t="shared" si="1319"/>
        <v>47650.27</v>
      </c>
      <c r="NR543" s="25">
        <f t="shared" si="1320"/>
        <v>49973.75</v>
      </c>
      <c r="NS543" s="25">
        <f t="shared" si="1321"/>
        <v>49973.75</v>
      </c>
      <c r="NT543" s="25">
        <f t="shared" si="1322"/>
        <v>0</v>
      </c>
      <c r="NU543" s="25">
        <f t="shared" si="880"/>
        <v>0</v>
      </c>
      <c r="NV543" s="25">
        <f t="shared" si="881"/>
        <v>0</v>
      </c>
      <c r="NW543" s="25">
        <f t="shared" si="1323"/>
        <v>0</v>
      </c>
      <c r="NX543" s="25">
        <f t="shared" si="882"/>
        <v>0</v>
      </c>
      <c r="NY543" s="25">
        <f t="shared" si="883"/>
        <v>0</v>
      </c>
      <c r="NZ543" s="30"/>
      <c r="OA543" s="30"/>
      <c r="OB543" s="30"/>
      <c r="OC543" s="25">
        <f t="shared" si="1324"/>
        <v>0</v>
      </c>
      <c r="OD543" s="25">
        <f t="shared" si="1325"/>
        <v>0</v>
      </c>
      <c r="OE543" s="25">
        <f t="shared" si="1326"/>
        <v>0</v>
      </c>
      <c r="OF543" s="25">
        <f t="shared" si="1327"/>
        <v>0</v>
      </c>
      <c r="OG543" s="25">
        <f t="shared" si="1328"/>
        <v>0</v>
      </c>
      <c r="OH543" s="25">
        <f t="shared" si="1329"/>
        <v>0</v>
      </c>
      <c r="OI543" s="25">
        <f t="shared" si="1330"/>
        <v>255578.73</v>
      </c>
      <c r="OJ543" s="25">
        <f t="shared" si="1331"/>
        <v>266037.69</v>
      </c>
      <c r="OK543" s="25">
        <f t="shared" si="1332"/>
        <v>266037.69</v>
      </c>
      <c r="OL543" s="25">
        <f t="shared" si="1333"/>
        <v>61708.93</v>
      </c>
      <c r="OM543" s="25">
        <f t="shared" si="1334"/>
        <v>64812.21</v>
      </c>
      <c r="ON543" s="25">
        <f t="shared" si="1335"/>
        <v>64812.21</v>
      </c>
      <c r="OO543" s="25">
        <f t="shared" si="1336"/>
        <v>0</v>
      </c>
      <c r="OP543" s="25">
        <f t="shared" si="884"/>
        <v>0</v>
      </c>
      <c r="OQ543" s="25">
        <f t="shared" si="885"/>
        <v>0</v>
      </c>
      <c r="OR543" s="25">
        <f t="shared" si="1337"/>
        <v>0</v>
      </c>
      <c r="OS543" s="25">
        <f t="shared" si="886"/>
        <v>0</v>
      </c>
      <c r="OT543" s="25">
        <f t="shared" si="887"/>
        <v>0</v>
      </c>
      <c r="OU543" s="30"/>
      <c r="OV543" s="30"/>
      <c r="OW543" s="30"/>
      <c r="OX543" s="25">
        <f t="shared" si="1338"/>
        <v>0</v>
      </c>
      <c r="OY543" s="25">
        <f t="shared" si="1339"/>
        <v>0</v>
      </c>
      <c r="OZ543" s="25">
        <f t="shared" si="1340"/>
        <v>0</v>
      </c>
      <c r="PA543" s="25">
        <f t="shared" si="1341"/>
        <v>0</v>
      </c>
      <c r="PB543" s="25">
        <f t="shared" si="1342"/>
        <v>0</v>
      </c>
      <c r="PC543" s="25">
        <f t="shared" si="1343"/>
        <v>0</v>
      </c>
      <c r="PD543" s="25">
        <f t="shared" si="1344"/>
        <v>255577.51</v>
      </c>
      <c r="PE543" s="25">
        <f t="shared" si="1345"/>
        <v>266038.76</v>
      </c>
      <c r="PF543" s="25">
        <f t="shared" si="1346"/>
        <v>266038.76</v>
      </c>
      <c r="PG543" s="25">
        <f t="shared" si="1347"/>
        <v>52643.74</v>
      </c>
      <c r="PH543" s="25">
        <f t="shared" si="1348"/>
        <v>55229.41</v>
      </c>
      <c r="PI543" s="25">
        <f t="shared" si="1349"/>
        <v>55229.41</v>
      </c>
      <c r="PJ543" s="25">
        <f t="shared" si="1350"/>
        <v>0</v>
      </c>
      <c r="PK543" s="25">
        <f t="shared" si="888"/>
        <v>0</v>
      </c>
      <c r="PL543" s="25">
        <f t="shared" si="889"/>
        <v>0</v>
      </c>
      <c r="PM543" s="25">
        <f t="shared" si="1351"/>
        <v>0</v>
      </c>
      <c r="PN543" s="25">
        <f t="shared" si="890"/>
        <v>0</v>
      </c>
      <c r="PO543" s="25">
        <f t="shared" si="891"/>
        <v>0</v>
      </c>
      <c r="PP543" s="30"/>
      <c r="PQ543" s="30"/>
      <c r="PR543" s="30"/>
      <c r="PS543" s="25">
        <f t="shared" si="1352"/>
        <v>0</v>
      </c>
      <c r="PT543" s="25">
        <f t="shared" si="1353"/>
        <v>0</v>
      </c>
      <c r="PU543" s="25">
        <f t="shared" si="1354"/>
        <v>0</v>
      </c>
      <c r="PV543" s="25">
        <f t="shared" si="1355"/>
        <v>0</v>
      </c>
      <c r="PW543" s="25">
        <f t="shared" si="1356"/>
        <v>0</v>
      </c>
      <c r="PX543" s="25">
        <f t="shared" si="1357"/>
        <v>0</v>
      </c>
      <c r="PY543" s="25">
        <f t="shared" si="1358"/>
        <v>255578.68</v>
      </c>
      <c r="PZ543" s="25">
        <f t="shared" si="1359"/>
        <v>266039.40999999997</v>
      </c>
      <c r="QA543" s="25">
        <f t="shared" si="1360"/>
        <v>266039.40999999997</v>
      </c>
      <c r="QB543" s="25">
        <f t="shared" si="1361"/>
        <v>59749.73</v>
      </c>
      <c r="QC543" s="25">
        <f t="shared" si="1362"/>
        <v>62761.35</v>
      </c>
      <c r="QD543" s="25">
        <f t="shared" si="1363"/>
        <v>62761.35</v>
      </c>
      <c r="QE543" s="25">
        <f t="shared" si="1364"/>
        <v>0</v>
      </c>
      <c r="QF543" s="25">
        <f t="shared" si="892"/>
        <v>0</v>
      </c>
      <c r="QG543" s="25">
        <f t="shared" si="893"/>
        <v>0</v>
      </c>
      <c r="QH543" s="25">
        <f t="shared" si="1365"/>
        <v>0</v>
      </c>
      <c r="QI543" s="25">
        <f t="shared" si="894"/>
        <v>0</v>
      </c>
      <c r="QJ543" s="25">
        <f t="shared" si="895"/>
        <v>0</v>
      </c>
      <c r="QK543" s="30"/>
      <c r="QL543" s="30"/>
      <c r="QM543" s="30"/>
      <c r="QN543" s="25">
        <f t="shared" si="1367"/>
        <v>0</v>
      </c>
      <c r="QO543" s="25">
        <f t="shared" si="1368"/>
        <v>0</v>
      </c>
      <c r="QP543" s="25">
        <f t="shared" si="1369"/>
        <v>0</v>
      </c>
      <c r="QQ543" s="25">
        <f t="shared" si="1370"/>
        <v>0</v>
      </c>
      <c r="QR543" s="25">
        <f t="shared" si="1371"/>
        <v>0</v>
      </c>
      <c r="QS543" s="25">
        <f t="shared" si="1372"/>
        <v>0</v>
      </c>
      <c r="QT543" s="25">
        <f t="shared" si="1373"/>
        <v>255580</v>
      </c>
      <c r="QU543" s="25">
        <f t="shared" si="1374"/>
        <v>266995.45</v>
      </c>
      <c r="QV543" s="25">
        <f t="shared" si="1375"/>
        <v>266995.45</v>
      </c>
      <c r="QW543" s="25">
        <f t="shared" si="1376"/>
        <v>53311.77</v>
      </c>
      <c r="QX543" s="25">
        <f t="shared" si="1377"/>
        <v>55887.38</v>
      </c>
      <c r="QY543" s="25">
        <f t="shared" si="1378"/>
        <v>55887.38</v>
      </c>
      <c r="QZ543" s="25">
        <f t="shared" si="1379"/>
        <v>0</v>
      </c>
      <c r="RA543" s="25">
        <f t="shared" si="896"/>
        <v>0</v>
      </c>
      <c r="RB543" s="25">
        <f t="shared" si="897"/>
        <v>0</v>
      </c>
      <c r="RC543" s="25">
        <f t="shared" si="1380"/>
        <v>0</v>
      </c>
      <c r="RD543" s="25">
        <f t="shared" si="898"/>
        <v>0</v>
      </c>
      <c r="RE543" s="25">
        <f t="shared" si="899"/>
        <v>0</v>
      </c>
      <c r="RF543" s="30"/>
      <c r="RG543" s="30"/>
      <c r="RH543" s="30"/>
      <c r="RI543" s="25">
        <f t="shared" si="1382"/>
        <v>0</v>
      </c>
      <c r="RJ543" s="25">
        <f t="shared" si="1383"/>
        <v>0</v>
      </c>
      <c r="RK543" s="25">
        <f t="shared" si="1384"/>
        <v>0</v>
      </c>
      <c r="RL543" s="25">
        <f t="shared" si="1385"/>
        <v>0</v>
      </c>
      <c r="RM543" s="25">
        <f t="shared" si="1386"/>
        <v>0</v>
      </c>
      <c r="RN543" s="25">
        <f t="shared" si="1387"/>
        <v>0</v>
      </c>
      <c r="RO543" s="25">
        <f t="shared" si="1388"/>
        <v>255578.49</v>
      </c>
      <c r="RP543" s="25">
        <f t="shared" si="1389"/>
        <v>270428.37</v>
      </c>
      <c r="RQ543" s="25">
        <f t="shared" si="1390"/>
        <v>270428.37</v>
      </c>
      <c r="RR543" s="25">
        <f t="shared" si="1391"/>
        <v>38882.379999999997</v>
      </c>
      <c r="RS543" s="25">
        <f t="shared" si="1392"/>
        <v>40717.78</v>
      </c>
      <c r="RT543" s="25">
        <f t="shared" si="1393"/>
        <v>40717.78</v>
      </c>
      <c r="RU543" s="25">
        <f t="shared" si="1394"/>
        <v>0</v>
      </c>
      <c r="RV543" s="25">
        <f t="shared" si="900"/>
        <v>0</v>
      </c>
      <c r="RW543" s="25">
        <f t="shared" si="901"/>
        <v>0</v>
      </c>
      <c r="RX543" s="25">
        <f t="shared" si="1395"/>
        <v>0</v>
      </c>
      <c r="RY543" s="25">
        <f t="shared" si="902"/>
        <v>0</v>
      </c>
      <c r="RZ543" s="25">
        <f t="shared" si="903"/>
        <v>0</v>
      </c>
      <c r="SA543" s="30"/>
      <c r="SB543" s="30"/>
      <c r="SC543" s="30"/>
      <c r="SD543" s="25">
        <f t="shared" si="1397"/>
        <v>0</v>
      </c>
      <c r="SE543" s="25">
        <f t="shared" si="1398"/>
        <v>0</v>
      </c>
      <c r="SF543" s="25">
        <f t="shared" si="1399"/>
        <v>0</v>
      </c>
      <c r="SG543" s="25">
        <f t="shared" si="1400"/>
        <v>0</v>
      </c>
      <c r="SH543" s="25">
        <f t="shared" si="1401"/>
        <v>0</v>
      </c>
      <c r="SI543" s="25">
        <f t="shared" si="1402"/>
        <v>0</v>
      </c>
      <c r="SJ543" s="25">
        <f t="shared" si="1403"/>
        <v>255577.88</v>
      </c>
      <c r="SK543" s="25">
        <f t="shared" si="1404"/>
        <v>266831.14</v>
      </c>
      <c r="SL543" s="25">
        <f t="shared" si="1405"/>
        <v>266831.14</v>
      </c>
      <c r="SM543" s="25">
        <f t="shared" si="1406"/>
        <v>52621.16</v>
      </c>
      <c r="SN543" s="25">
        <f t="shared" si="1407"/>
        <v>55118.239999999998</v>
      </c>
      <c r="SO543" s="25">
        <f t="shared" si="1408"/>
        <v>55118.239999999998</v>
      </c>
      <c r="SP543" s="25">
        <f t="shared" si="1409"/>
        <v>0</v>
      </c>
      <c r="SQ543" s="25">
        <f t="shared" si="904"/>
        <v>0</v>
      </c>
      <c r="SR543" s="25">
        <f t="shared" si="905"/>
        <v>0</v>
      </c>
      <c r="SS543" s="25">
        <f t="shared" si="1410"/>
        <v>0</v>
      </c>
      <c r="ST543" s="25">
        <f t="shared" si="906"/>
        <v>0</v>
      </c>
      <c r="SU543" s="25">
        <f t="shared" si="907"/>
        <v>0</v>
      </c>
      <c r="SV543" s="30"/>
      <c r="SW543" s="30"/>
      <c r="SX543" s="30"/>
      <c r="SY543" s="25">
        <f t="shared" si="1412"/>
        <v>0</v>
      </c>
      <c r="SZ543" s="25">
        <f t="shared" si="1413"/>
        <v>0</v>
      </c>
      <c r="TA543" s="25">
        <f t="shared" si="1414"/>
        <v>0</v>
      </c>
      <c r="TB543" s="25">
        <f t="shared" si="1415"/>
        <v>0</v>
      </c>
      <c r="TC543" s="25">
        <f t="shared" si="1416"/>
        <v>0</v>
      </c>
      <c r="TD543" s="25">
        <f t="shared" si="1417"/>
        <v>0</v>
      </c>
      <c r="TE543" s="25">
        <f t="shared" si="1418"/>
        <v>255578.77</v>
      </c>
      <c r="TF543" s="25">
        <f t="shared" si="1419"/>
        <v>268227.34000000003</v>
      </c>
      <c r="TG543" s="25">
        <f t="shared" si="1420"/>
        <v>268227.34000000003</v>
      </c>
      <c r="TH543" s="25">
        <f t="shared" si="1421"/>
        <v>48858.2</v>
      </c>
      <c r="TI543" s="25">
        <f t="shared" si="1422"/>
        <v>51312.98</v>
      </c>
      <c r="TJ543" s="25">
        <f t="shared" si="1423"/>
        <v>51312.98</v>
      </c>
      <c r="TK543" s="25">
        <f t="shared" si="1424"/>
        <v>0</v>
      </c>
      <c r="TL543" s="25">
        <f t="shared" si="908"/>
        <v>0</v>
      </c>
      <c r="TM543" s="25">
        <f t="shared" si="909"/>
        <v>0</v>
      </c>
      <c r="TN543" s="25">
        <f t="shared" si="1425"/>
        <v>0</v>
      </c>
      <c r="TO543" s="25">
        <f t="shared" si="910"/>
        <v>0</v>
      </c>
      <c r="TP543" s="25">
        <f t="shared" si="911"/>
        <v>0</v>
      </c>
      <c r="TQ543" s="30"/>
      <c r="TR543" s="30"/>
      <c r="TS543" s="30"/>
      <c r="TT543" s="25">
        <f t="shared" si="1427"/>
        <v>0</v>
      </c>
      <c r="TU543" s="25">
        <f t="shared" si="1428"/>
        <v>0</v>
      </c>
      <c r="TV543" s="25">
        <f t="shared" si="1429"/>
        <v>0</v>
      </c>
      <c r="TW543" s="25">
        <f t="shared" si="1430"/>
        <v>0</v>
      </c>
      <c r="TX543" s="25">
        <f t="shared" si="1431"/>
        <v>0</v>
      </c>
      <c r="TY543" s="25">
        <f t="shared" si="1432"/>
        <v>0</v>
      </c>
      <c r="TZ543" s="25">
        <f t="shared" si="1433"/>
        <v>194323.19</v>
      </c>
      <c r="UA543" s="25">
        <f t="shared" si="1434"/>
        <v>271053.49</v>
      </c>
      <c r="UB543" s="25">
        <f t="shared" si="1435"/>
        <v>271053.49</v>
      </c>
      <c r="UC543" s="25">
        <f t="shared" si="1436"/>
        <v>42154.75</v>
      </c>
      <c r="UD543" s="25">
        <f t="shared" si="1437"/>
        <v>58835.49</v>
      </c>
      <c r="UE543" s="25">
        <f t="shared" si="1438"/>
        <v>58835.49</v>
      </c>
      <c r="UF543" s="25">
        <f t="shared" si="1439"/>
        <v>0</v>
      </c>
      <c r="UG543" s="25">
        <f t="shared" si="913"/>
        <v>0</v>
      </c>
      <c r="UH543" s="25">
        <f t="shared" si="914"/>
        <v>0</v>
      </c>
      <c r="UI543" s="25">
        <f t="shared" si="1440"/>
        <v>0</v>
      </c>
      <c r="UJ543" s="25">
        <f t="shared" si="915"/>
        <v>0</v>
      </c>
      <c r="UK543" s="25">
        <f t="shared" si="916"/>
        <v>0</v>
      </c>
      <c r="UL543" s="30"/>
      <c r="UM543" s="30"/>
      <c r="UN543" s="30"/>
      <c r="UO543" s="25">
        <f t="shared" si="1442"/>
        <v>0</v>
      </c>
      <c r="UP543" s="25">
        <f t="shared" si="1443"/>
        <v>0</v>
      </c>
      <c r="UQ543" s="25">
        <f t="shared" si="1444"/>
        <v>0</v>
      </c>
      <c r="UR543" s="25">
        <f t="shared" si="1445"/>
        <v>0</v>
      </c>
      <c r="US543" s="25">
        <f t="shared" si="1446"/>
        <v>0</v>
      </c>
      <c r="UT543" s="25">
        <f t="shared" si="1447"/>
        <v>0</v>
      </c>
      <c r="UU543" s="25">
        <f t="shared" si="1448"/>
        <v>255578.97</v>
      </c>
      <c r="UV543" s="25">
        <f t="shared" si="1449"/>
        <v>268073.09999999998</v>
      </c>
      <c r="UW543" s="25">
        <f t="shared" si="1450"/>
        <v>268073.09999999998</v>
      </c>
      <c r="UX543" s="25">
        <f t="shared" si="1451"/>
        <v>51466.98</v>
      </c>
      <c r="UY543" s="25">
        <f t="shared" si="1452"/>
        <v>53818.74</v>
      </c>
      <c r="UZ543" s="25">
        <f t="shared" si="1453"/>
        <v>53818.74</v>
      </c>
      <c r="VA543" s="25">
        <f t="shared" si="1454"/>
        <v>0</v>
      </c>
      <c r="VB543" s="25">
        <f t="shared" si="917"/>
        <v>0</v>
      </c>
      <c r="VC543" s="25">
        <f t="shared" si="918"/>
        <v>0</v>
      </c>
      <c r="VD543" s="25">
        <f t="shared" si="1455"/>
        <v>0</v>
      </c>
      <c r="VE543" s="25">
        <f t="shared" si="919"/>
        <v>0</v>
      </c>
      <c r="VF543" s="25">
        <f t="shared" si="920"/>
        <v>0</v>
      </c>
      <c r="VG543" s="30"/>
      <c r="VH543" s="30"/>
      <c r="VI543" s="30"/>
      <c r="VJ543" s="25">
        <f t="shared" si="1457"/>
        <v>0</v>
      </c>
      <c r="VK543" s="25">
        <f t="shared" si="1458"/>
        <v>0</v>
      </c>
      <c r="VL543" s="25">
        <f t="shared" si="1459"/>
        <v>0</v>
      </c>
      <c r="VM543" s="25">
        <f t="shared" si="1460"/>
        <v>0</v>
      </c>
      <c r="VN543" s="25">
        <f t="shared" si="1461"/>
        <v>0</v>
      </c>
      <c r="VO543" s="25">
        <f t="shared" si="1462"/>
        <v>0</v>
      </c>
      <c r="VP543" s="25">
        <f t="shared" si="1463"/>
        <v>0</v>
      </c>
      <c r="VQ543" s="25">
        <f t="shared" si="1464"/>
        <v>0</v>
      </c>
      <c r="VR543" s="25">
        <f t="shared" si="1465"/>
        <v>0</v>
      </c>
      <c r="VS543" s="25">
        <f t="shared" si="1466"/>
        <v>0</v>
      </c>
      <c r="VT543" s="25">
        <f t="shared" si="1467"/>
        <v>0</v>
      </c>
      <c r="VU543" s="25">
        <f t="shared" si="1468"/>
        <v>0</v>
      </c>
      <c r="VV543" s="25">
        <f t="shared" si="1469"/>
        <v>0</v>
      </c>
      <c r="VW543" s="25">
        <f t="shared" si="922"/>
        <v>0</v>
      </c>
      <c r="VX543" s="25">
        <f t="shared" si="923"/>
        <v>0</v>
      </c>
      <c r="VY543" s="25">
        <f t="shared" si="1470"/>
        <v>0</v>
      </c>
      <c r="VZ543" s="25">
        <f t="shared" si="924"/>
        <v>0</v>
      </c>
      <c r="WA543" s="25">
        <f t="shared" si="925"/>
        <v>0</v>
      </c>
      <c r="WB543" s="30"/>
      <c r="WC543" s="30"/>
      <c r="WD543" s="30"/>
      <c r="WE543" s="25">
        <f t="shared" si="1471"/>
        <v>0</v>
      </c>
      <c r="WF543" s="25">
        <f t="shared" si="1472"/>
        <v>0</v>
      </c>
      <c r="WG543" s="25">
        <f t="shared" si="1473"/>
        <v>0</v>
      </c>
      <c r="WH543" s="25">
        <f t="shared" si="1474"/>
        <v>0</v>
      </c>
      <c r="WI543" s="25">
        <f t="shared" si="1475"/>
        <v>0</v>
      </c>
      <c r="WJ543" s="25">
        <f t="shared" si="1476"/>
        <v>0</v>
      </c>
      <c r="WK543" s="25">
        <f t="shared" si="1477"/>
        <v>255578.35</v>
      </c>
      <c r="WL543" s="25">
        <f t="shared" si="1478"/>
        <v>266040.15999999997</v>
      </c>
      <c r="WM543" s="25">
        <f t="shared" si="1479"/>
        <v>266040.15999999997</v>
      </c>
      <c r="WN543" s="25">
        <f t="shared" si="1480"/>
        <v>38473.01</v>
      </c>
      <c r="WO543" s="25">
        <f t="shared" si="1481"/>
        <v>40441.79</v>
      </c>
      <c r="WP543" s="25">
        <f t="shared" si="1482"/>
        <v>40441.79</v>
      </c>
      <c r="WQ543" s="25">
        <f t="shared" si="1483"/>
        <v>0</v>
      </c>
      <c r="WR543" s="25">
        <f t="shared" si="926"/>
        <v>0</v>
      </c>
      <c r="WS543" s="25">
        <f t="shared" si="927"/>
        <v>0</v>
      </c>
      <c r="WT543" s="25">
        <f t="shared" si="1484"/>
        <v>0</v>
      </c>
      <c r="WU543" s="25">
        <f t="shared" si="928"/>
        <v>0</v>
      </c>
      <c r="WV543" s="25">
        <f t="shared" si="929"/>
        <v>0</v>
      </c>
      <c r="WW543" s="30"/>
      <c r="WX543" s="30"/>
      <c r="WY543" s="30"/>
      <c r="WZ543" s="25">
        <f t="shared" si="1486"/>
        <v>0</v>
      </c>
      <c r="XA543" s="25">
        <f t="shared" si="1487"/>
        <v>0</v>
      </c>
      <c r="XB543" s="25">
        <f t="shared" si="1488"/>
        <v>0</v>
      </c>
      <c r="XC543" s="25">
        <f t="shared" si="1489"/>
        <v>0</v>
      </c>
      <c r="XD543" s="25">
        <f t="shared" si="1490"/>
        <v>0</v>
      </c>
      <c r="XE543" s="25">
        <f t="shared" si="1491"/>
        <v>0</v>
      </c>
      <c r="XF543" s="25">
        <f t="shared" si="1492"/>
        <v>255576.7</v>
      </c>
      <c r="XG543" s="25">
        <f t="shared" si="1493"/>
        <v>266701.45</v>
      </c>
      <c r="XH543" s="25">
        <f t="shared" si="1494"/>
        <v>266701.45</v>
      </c>
      <c r="XI543" s="25">
        <f t="shared" si="1495"/>
        <v>40812.61</v>
      </c>
      <c r="XJ543" s="25">
        <f t="shared" si="1496"/>
        <v>42751.01</v>
      </c>
      <c r="XK543" s="25">
        <f t="shared" si="1497"/>
        <v>42751.01</v>
      </c>
      <c r="XL543" s="25">
        <f t="shared" si="1498"/>
        <v>0</v>
      </c>
      <c r="XM543" s="25">
        <f t="shared" si="930"/>
        <v>0</v>
      </c>
      <c r="XN543" s="25">
        <f t="shared" si="931"/>
        <v>0</v>
      </c>
      <c r="XO543" s="25">
        <f t="shared" si="1499"/>
        <v>0</v>
      </c>
      <c r="XP543" s="25">
        <f t="shared" si="932"/>
        <v>0</v>
      </c>
      <c r="XQ543" s="25">
        <f t="shared" si="933"/>
        <v>0</v>
      </c>
      <c r="XR543" s="30"/>
      <c r="XS543" s="30"/>
      <c r="XT543" s="30"/>
      <c r="XU543" s="25">
        <f t="shared" si="1501"/>
        <v>0</v>
      </c>
      <c r="XV543" s="25">
        <f t="shared" si="1502"/>
        <v>0</v>
      </c>
      <c r="XW543" s="25">
        <f t="shared" si="1503"/>
        <v>0</v>
      </c>
      <c r="XX543" s="25">
        <f t="shared" si="1504"/>
        <v>0</v>
      </c>
      <c r="XY543" s="25">
        <f t="shared" si="1505"/>
        <v>0</v>
      </c>
      <c r="XZ543" s="25">
        <f t="shared" si="1506"/>
        <v>0</v>
      </c>
      <c r="YA543" s="25">
        <f t="shared" si="1507"/>
        <v>255577.09</v>
      </c>
      <c r="YB543" s="25">
        <f t="shared" si="1508"/>
        <v>275133.75</v>
      </c>
      <c r="YC543" s="25">
        <f t="shared" si="1509"/>
        <v>275133.75</v>
      </c>
      <c r="YD543" s="25">
        <f t="shared" si="1510"/>
        <v>40357.75</v>
      </c>
      <c r="YE543" s="25">
        <f t="shared" si="1511"/>
        <v>42293.55</v>
      </c>
      <c r="YF543" s="25">
        <f t="shared" si="1512"/>
        <v>42293.55</v>
      </c>
      <c r="YG543" s="25">
        <f t="shared" si="1513"/>
        <v>0</v>
      </c>
      <c r="YH543" s="25">
        <f t="shared" si="934"/>
        <v>0</v>
      </c>
      <c r="YI543" s="25">
        <f t="shared" si="935"/>
        <v>0</v>
      </c>
      <c r="YJ543" s="25">
        <f t="shared" si="1514"/>
        <v>0</v>
      </c>
      <c r="YK543" s="25">
        <f t="shared" si="936"/>
        <v>0</v>
      </c>
      <c r="YL543" s="25">
        <f t="shared" si="937"/>
        <v>0</v>
      </c>
      <c r="YM543" s="30"/>
      <c r="YN543" s="30"/>
      <c r="YO543" s="30"/>
      <c r="YP543" s="25">
        <f t="shared" si="1516"/>
        <v>0</v>
      </c>
      <c r="YQ543" s="25">
        <f t="shared" si="1517"/>
        <v>0</v>
      </c>
      <c r="YR543" s="25">
        <f t="shared" si="1518"/>
        <v>0</v>
      </c>
      <c r="YS543" s="25">
        <f t="shared" si="1519"/>
        <v>0</v>
      </c>
      <c r="YT543" s="25">
        <f t="shared" si="1520"/>
        <v>0</v>
      </c>
      <c r="YU543" s="25">
        <f t="shared" si="1521"/>
        <v>0</v>
      </c>
      <c r="YV543" s="25">
        <f t="shared" si="1522"/>
        <v>255576.95</v>
      </c>
      <c r="YW543" s="25">
        <f t="shared" si="1523"/>
        <v>275469.93</v>
      </c>
      <c r="YX543" s="25">
        <f t="shared" si="1524"/>
        <v>275469.93</v>
      </c>
      <c r="YY543" s="25">
        <f t="shared" si="1525"/>
        <v>44686.78</v>
      </c>
      <c r="YZ543" s="25">
        <f t="shared" si="1526"/>
        <v>46881.96</v>
      </c>
      <c r="ZA543" s="25">
        <f t="shared" si="1527"/>
        <v>46881.96</v>
      </c>
      <c r="ZB543" s="25">
        <f t="shared" si="1528"/>
        <v>0</v>
      </c>
      <c r="ZC543" s="25">
        <f t="shared" si="938"/>
        <v>0</v>
      </c>
      <c r="ZD543" s="25">
        <f t="shared" si="939"/>
        <v>0</v>
      </c>
      <c r="ZE543" s="25">
        <f t="shared" si="1529"/>
        <v>0</v>
      </c>
      <c r="ZF543" s="25">
        <f t="shared" si="940"/>
        <v>0</v>
      </c>
      <c r="ZG543" s="25">
        <f t="shared" si="941"/>
        <v>0</v>
      </c>
      <c r="ZH543" s="30"/>
      <c r="ZI543" s="30"/>
      <c r="ZJ543" s="30"/>
      <c r="ZK543" s="25">
        <f t="shared" si="1531"/>
        <v>0</v>
      </c>
      <c r="ZL543" s="25">
        <f t="shared" si="1532"/>
        <v>0</v>
      </c>
      <c r="ZM543" s="25">
        <f t="shared" si="1533"/>
        <v>0</v>
      </c>
      <c r="ZN543" s="25">
        <f t="shared" si="1534"/>
        <v>0</v>
      </c>
      <c r="ZO543" s="25">
        <f t="shared" si="1535"/>
        <v>0</v>
      </c>
      <c r="ZP543" s="25">
        <f t="shared" si="1536"/>
        <v>0</v>
      </c>
      <c r="ZQ543" s="25">
        <f t="shared" si="1537"/>
        <v>255576.76</v>
      </c>
      <c r="ZR543" s="25">
        <f t="shared" si="1538"/>
        <v>273048.67</v>
      </c>
      <c r="ZS543" s="25">
        <f t="shared" si="1539"/>
        <v>273048.67</v>
      </c>
      <c r="ZT543" s="25">
        <f t="shared" si="1540"/>
        <v>52589.48</v>
      </c>
      <c r="ZU543" s="25">
        <f t="shared" si="1541"/>
        <v>55146.86</v>
      </c>
      <c r="ZV543" s="25">
        <f t="shared" si="1542"/>
        <v>55146.86</v>
      </c>
      <c r="ZW543" s="25">
        <f t="shared" si="1543"/>
        <v>0</v>
      </c>
      <c r="ZX543" s="25">
        <f t="shared" si="942"/>
        <v>0</v>
      </c>
      <c r="ZY543" s="25">
        <f t="shared" si="943"/>
        <v>0</v>
      </c>
      <c r="ZZ543" s="25">
        <f t="shared" si="1544"/>
        <v>0</v>
      </c>
      <c r="AAA543" s="25">
        <f t="shared" si="944"/>
        <v>0</v>
      </c>
      <c r="AAB543" s="25">
        <f t="shared" si="945"/>
        <v>0</v>
      </c>
      <c r="AAC543" s="30"/>
      <c r="AAD543" s="30"/>
      <c r="AAE543" s="30"/>
      <c r="AAF543" s="25">
        <f t="shared" si="1545"/>
        <v>0</v>
      </c>
      <c r="AAG543" s="25">
        <f t="shared" si="1546"/>
        <v>0</v>
      </c>
      <c r="AAH543" s="25">
        <f t="shared" si="1547"/>
        <v>0</v>
      </c>
      <c r="AAI543" s="25">
        <f t="shared" si="1548"/>
        <v>0</v>
      </c>
      <c r="AAJ543" s="25">
        <f t="shared" si="1549"/>
        <v>0</v>
      </c>
      <c r="AAK543" s="25">
        <f t="shared" si="1550"/>
        <v>0</v>
      </c>
      <c r="AAL543" s="25">
        <f t="shared" si="1551"/>
        <v>255579.02</v>
      </c>
      <c r="AAM543" s="25">
        <f t="shared" si="1552"/>
        <v>266038.27</v>
      </c>
      <c r="AAN543" s="25">
        <f t="shared" si="1553"/>
        <v>266038.27</v>
      </c>
      <c r="AAO543" s="25">
        <f t="shared" si="1554"/>
        <v>49842.720000000001</v>
      </c>
      <c r="AAP543" s="25">
        <f t="shared" si="1555"/>
        <v>52300.01</v>
      </c>
      <c r="AAQ543" s="25">
        <f t="shared" si="1556"/>
        <v>52300.01</v>
      </c>
      <c r="AAR543" s="25">
        <f t="shared" si="1557"/>
        <v>0</v>
      </c>
      <c r="AAS543" s="25">
        <f t="shared" si="946"/>
        <v>0</v>
      </c>
      <c r="AAT543" s="25">
        <f t="shared" si="947"/>
        <v>0</v>
      </c>
      <c r="AAU543" s="25">
        <f t="shared" si="1558"/>
        <v>0</v>
      </c>
      <c r="AAV543" s="25">
        <f t="shared" si="948"/>
        <v>0</v>
      </c>
      <c r="AAW543" s="25">
        <f t="shared" si="949"/>
        <v>0</v>
      </c>
      <c r="AAX543" s="30"/>
      <c r="AAY543" s="30"/>
      <c r="AAZ543" s="30"/>
      <c r="ABA543" s="25">
        <f t="shared" si="1560"/>
        <v>0</v>
      </c>
      <c r="ABB543" s="25">
        <f t="shared" si="1561"/>
        <v>0</v>
      </c>
      <c r="ABC543" s="25">
        <f t="shared" si="1562"/>
        <v>0</v>
      </c>
      <c r="ABD543" s="25">
        <f t="shared" si="1563"/>
        <v>0</v>
      </c>
      <c r="ABE543" s="25">
        <f t="shared" si="1564"/>
        <v>0</v>
      </c>
      <c r="ABF543" s="25">
        <f t="shared" si="1565"/>
        <v>0</v>
      </c>
      <c r="ABG543" s="25">
        <f t="shared" si="1566"/>
        <v>255579.82</v>
      </c>
      <c r="ABH543" s="25">
        <f t="shared" si="1567"/>
        <v>266657.56</v>
      </c>
      <c r="ABI543" s="25">
        <f t="shared" si="1568"/>
        <v>266657.56</v>
      </c>
      <c r="ABJ543" s="25">
        <f t="shared" si="1569"/>
        <v>34563.120000000003</v>
      </c>
      <c r="ABK543" s="25">
        <f t="shared" si="1570"/>
        <v>36124.22</v>
      </c>
      <c r="ABL543" s="25">
        <f t="shared" si="1571"/>
        <v>36124.22</v>
      </c>
      <c r="ABM543" s="25">
        <f t="shared" si="1572"/>
        <v>0</v>
      </c>
      <c r="ABN543" s="25">
        <f t="shared" si="950"/>
        <v>0</v>
      </c>
      <c r="ABO543" s="25">
        <f t="shared" si="951"/>
        <v>0</v>
      </c>
      <c r="ABP543" s="25">
        <f t="shared" si="1573"/>
        <v>0</v>
      </c>
      <c r="ABQ543" s="25">
        <f t="shared" si="952"/>
        <v>0</v>
      </c>
      <c r="ABR543" s="25">
        <f t="shared" si="953"/>
        <v>0</v>
      </c>
      <c r="ABS543" s="30">
        <v>11</v>
      </c>
      <c r="ABT543" s="30">
        <v>11</v>
      </c>
      <c r="ABU543" s="30">
        <v>11</v>
      </c>
      <c r="ABV543" s="25">
        <f t="shared" si="1574"/>
        <v>2811358</v>
      </c>
      <c r="ABW543" s="25">
        <f t="shared" si="1575"/>
        <v>2926429</v>
      </c>
      <c r="ABX543" s="25">
        <f t="shared" si="1576"/>
        <v>2926429</v>
      </c>
      <c r="ABY543" s="25">
        <f t="shared" si="1577"/>
        <v>1119136.26</v>
      </c>
      <c r="ABZ543" s="25">
        <f t="shared" si="1578"/>
        <v>1137253.26</v>
      </c>
      <c r="ACA543" s="25">
        <f t="shared" si="1579"/>
        <v>1137253.26</v>
      </c>
      <c r="ACB543" s="25">
        <f t="shared" si="1580"/>
        <v>255583.27</v>
      </c>
      <c r="ACC543" s="25">
        <f t="shared" si="1581"/>
        <v>276101.69</v>
      </c>
      <c r="ACD543" s="25">
        <f t="shared" si="1582"/>
        <v>276101.69</v>
      </c>
      <c r="ACE543" s="25">
        <f t="shared" si="1583"/>
        <v>37630.83</v>
      </c>
      <c r="ACF543" s="25">
        <f t="shared" si="1584"/>
        <v>39439.24</v>
      </c>
      <c r="ACG543" s="25">
        <f t="shared" si="1585"/>
        <v>39439.24</v>
      </c>
      <c r="ACH543" s="25">
        <f t="shared" si="1586"/>
        <v>2811415.97</v>
      </c>
      <c r="ACI543" s="25">
        <f t="shared" si="954"/>
        <v>3037118.59</v>
      </c>
      <c r="ACJ543" s="25">
        <f t="shared" si="955"/>
        <v>3037118.59</v>
      </c>
      <c r="ACK543" s="25">
        <f t="shared" si="1587"/>
        <v>413939.13</v>
      </c>
      <c r="ACL543" s="25">
        <f t="shared" si="956"/>
        <v>433831.64</v>
      </c>
      <c r="ACM543" s="25">
        <f t="shared" si="957"/>
        <v>433831.64</v>
      </c>
      <c r="ACN543" s="30"/>
      <c r="ACO543" s="30"/>
      <c r="ACP543" s="30"/>
      <c r="ACQ543" s="25">
        <f t="shared" si="1588"/>
        <v>0</v>
      </c>
      <c r="ACR543" s="25">
        <f t="shared" si="1589"/>
        <v>0</v>
      </c>
      <c r="ACS543" s="25">
        <f t="shared" si="1590"/>
        <v>0</v>
      </c>
      <c r="ACT543" s="25">
        <f t="shared" si="1591"/>
        <v>0</v>
      </c>
      <c r="ACU543" s="25">
        <f t="shared" si="1592"/>
        <v>0</v>
      </c>
      <c r="ACV543" s="25">
        <f t="shared" si="1593"/>
        <v>0</v>
      </c>
      <c r="ACW543" s="25">
        <f t="shared" si="1594"/>
        <v>255577.79</v>
      </c>
      <c r="ACX543" s="25">
        <f t="shared" si="1595"/>
        <v>266037.28999999998</v>
      </c>
      <c r="ACY543" s="25">
        <f t="shared" si="1596"/>
        <v>266037.28999999998</v>
      </c>
      <c r="ACZ543" s="25">
        <f t="shared" si="1597"/>
        <v>50332.91</v>
      </c>
      <c r="ADA543" s="25">
        <f t="shared" si="1598"/>
        <v>52812.29</v>
      </c>
      <c r="ADB543" s="25">
        <f t="shared" si="1599"/>
        <v>52812.29</v>
      </c>
      <c r="ADC543" s="25">
        <f t="shared" si="1600"/>
        <v>0</v>
      </c>
      <c r="ADD543" s="25">
        <f t="shared" si="958"/>
        <v>0</v>
      </c>
      <c r="ADE543" s="25">
        <f t="shared" si="959"/>
        <v>0</v>
      </c>
      <c r="ADF543" s="25">
        <f t="shared" si="1601"/>
        <v>0</v>
      </c>
      <c r="ADG543" s="25">
        <f t="shared" si="960"/>
        <v>0</v>
      </c>
      <c r="ADH543" s="25">
        <f t="shared" si="961"/>
        <v>0</v>
      </c>
      <c r="ADI543" s="30"/>
      <c r="ADJ543" s="30"/>
      <c r="ADK543" s="30"/>
      <c r="ADL543" s="25">
        <f t="shared" si="1603"/>
        <v>0</v>
      </c>
      <c r="ADM543" s="25">
        <f t="shared" si="1604"/>
        <v>0</v>
      </c>
      <c r="ADN543" s="25">
        <f t="shared" si="1605"/>
        <v>0</v>
      </c>
      <c r="ADO543" s="25">
        <f t="shared" si="1606"/>
        <v>0</v>
      </c>
      <c r="ADP543" s="25">
        <f t="shared" si="1607"/>
        <v>0</v>
      </c>
      <c r="ADQ543" s="25">
        <f t="shared" si="1608"/>
        <v>0</v>
      </c>
      <c r="ADR543" s="25">
        <f t="shared" si="1609"/>
        <v>255577.27</v>
      </c>
      <c r="ADS543" s="25">
        <f t="shared" si="1610"/>
        <v>267573.64</v>
      </c>
      <c r="ADT543" s="25">
        <f t="shared" si="1611"/>
        <v>267573.64</v>
      </c>
      <c r="ADU543" s="25">
        <f t="shared" si="1612"/>
        <v>30435.22</v>
      </c>
      <c r="ADV543" s="25">
        <f t="shared" si="1613"/>
        <v>32051.82</v>
      </c>
      <c r="ADW543" s="25">
        <f t="shared" si="1614"/>
        <v>32051.82</v>
      </c>
      <c r="ADX543" s="25">
        <f t="shared" si="1615"/>
        <v>0</v>
      </c>
      <c r="ADY543" s="25">
        <f t="shared" si="962"/>
        <v>0</v>
      </c>
      <c r="ADZ543" s="25">
        <f t="shared" si="963"/>
        <v>0</v>
      </c>
      <c r="AEA543" s="25">
        <f t="shared" si="1616"/>
        <v>0</v>
      </c>
      <c r="AEB543" s="25">
        <f t="shared" si="964"/>
        <v>0</v>
      </c>
      <c r="AEC543" s="25">
        <f t="shared" si="965"/>
        <v>0</v>
      </c>
      <c r="AED543" s="30"/>
      <c r="AEE543" s="30"/>
      <c r="AEF543" s="30"/>
      <c r="AEG543" s="25">
        <f t="shared" si="1617"/>
        <v>0</v>
      </c>
      <c r="AEH543" s="25">
        <f t="shared" si="1618"/>
        <v>0</v>
      </c>
      <c r="AEI543" s="25">
        <f t="shared" si="1619"/>
        <v>0</v>
      </c>
      <c r="AEJ543" s="25">
        <f t="shared" si="1620"/>
        <v>0</v>
      </c>
      <c r="AEK543" s="25">
        <f t="shared" si="1621"/>
        <v>0</v>
      </c>
      <c r="AEL543" s="25">
        <f t="shared" si="1622"/>
        <v>0</v>
      </c>
      <c r="AEM543" s="25">
        <f t="shared" si="1623"/>
        <v>255578.79</v>
      </c>
      <c r="AEN543" s="25">
        <f t="shared" si="1624"/>
        <v>266040.88</v>
      </c>
      <c r="AEO543" s="25">
        <f t="shared" si="1625"/>
        <v>266040.88</v>
      </c>
      <c r="AEP543" s="25">
        <f t="shared" si="1626"/>
        <v>45376.21</v>
      </c>
      <c r="AEQ543" s="25">
        <f t="shared" si="1627"/>
        <v>47505.66</v>
      </c>
      <c r="AER543" s="25">
        <f t="shared" si="1628"/>
        <v>47505.66</v>
      </c>
      <c r="AES543" s="25">
        <f t="shared" si="1629"/>
        <v>0</v>
      </c>
      <c r="AET543" s="25">
        <f t="shared" si="966"/>
        <v>0</v>
      </c>
      <c r="AEU543" s="25">
        <f t="shared" si="967"/>
        <v>0</v>
      </c>
      <c r="AEV543" s="25">
        <f t="shared" si="1630"/>
        <v>0</v>
      </c>
      <c r="AEW543" s="25">
        <f t="shared" si="968"/>
        <v>0</v>
      </c>
      <c r="AEX543" s="25">
        <f t="shared" si="969"/>
        <v>0</v>
      </c>
      <c r="AEY543" s="30"/>
      <c r="AEZ543" s="30"/>
      <c r="AFA543" s="30"/>
      <c r="AFB543" s="25">
        <f t="shared" si="1631"/>
        <v>0</v>
      </c>
      <c r="AFC543" s="25">
        <f t="shared" si="1632"/>
        <v>0</v>
      </c>
      <c r="AFD543" s="25">
        <f t="shared" si="1633"/>
        <v>0</v>
      </c>
      <c r="AFE543" s="25">
        <f t="shared" si="1634"/>
        <v>0</v>
      </c>
      <c r="AFF543" s="25">
        <f t="shared" si="1635"/>
        <v>0</v>
      </c>
      <c r="AFG543" s="25">
        <f t="shared" si="1636"/>
        <v>0</v>
      </c>
      <c r="AFH543" s="25">
        <f t="shared" si="1637"/>
        <v>255577.41</v>
      </c>
      <c r="AFI543" s="25">
        <f t="shared" si="1638"/>
        <v>266038.49</v>
      </c>
      <c r="AFJ543" s="25">
        <f t="shared" si="1639"/>
        <v>266038.49</v>
      </c>
      <c r="AFK543" s="25">
        <f t="shared" si="1640"/>
        <v>45073.21</v>
      </c>
      <c r="AFL543" s="25">
        <f t="shared" si="1641"/>
        <v>47457.77</v>
      </c>
      <c r="AFM543" s="25">
        <f t="shared" si="1642"/>
        <v>47457.77</v>
      </c>
      <c r="AFN543" s="25">
        <f t="shared" si="1643"/>
        <v>0</v>
      </c>
      <c r="AFO543" s="25">
        <f t="shared" si="970"/>
        <v>0</v>
      </c>
      <c r="AFP543" s="25">
        <f t="shared" si="971"/>
        <v>0</v>
      </c>
      <c r="AFQ543" s="25">
        <f t="shared" si="1644"/>
        <v>0</v>
      </c>
      <c r="AFR543" s="25">
        <f t="shared" si="972"/>
        <v>0</v>
      </c>
      <c r="AFS543" s="25">
        <f t="shared" si="973"/>
        <v>0</v>
      </c>
      <c r="AFT543" s="30"/>
      <c r="AFU543" s="30"/>
      <c r="AFV543" s="30"/>
      <c r="AFW543" s="25">
        <f t="shared" si="1646"/>
        <v>0</v>
      </c>
      <c r="AFX543" s="25">
        <f t="shared" si="1647"/>
        <v>0</v>
      </c>
      <c r="AFY543" s="25">
        <f t="shared" si="1648"/>
        <v>0</v>
      </c>
      <c r="AFZ543" s="25">
        <f t="shared" si="1649"/>
        <v>0</v>
      </c>
      <c r="AGA543" s="25">
        <f t="shared" si="1650"/>
        <v>0</v>
      </c>
      <c r="AGB543" s="25">
        <f t="shared" si="1651"/>
        <v>0</v>
      </c>
      <c r="AGC543" s="25">
        <f t="shared" si="1652"/>
        <v>255579.44</v>
      </c>
      <c r="AGD543" s="25">
        <f t="shared" si="1653"/>
        <v>267174.93</v>
      </c>
      <c r="AGE543" s="25">
        <f t="shared" si="1654"/>
        <v>267174.93</v>
      </c>
      <c r="AGF543" s="25">
        <f t="shared" si="1655"/>
        <v>47449.99</v>
      </c>
      <c r="AGG543" s="25">
        <f t="shared" si="1656"/>
        <v>49793.54</v>
      </c>
      <c r="AGH543" s="25">
        <f t="shared" si="1657"/>
        <v>49793.54</v>
      </c>
      <c r="AGI543" s="25">
        <f t="shared" si="1658"/>
        <v>0</v>
      </c>
      <c r="AGJ543" s="25">
        <f t="shared" si="974"/>
        <v>0</v>
      </c>
      <c r="AGK543" s="25">
        <f t="shared" si="975"/>
        <v>0</v>
      </c>
      <c r="AGL543" s="25">
        <f t="shared" si="1659"/>
        <v>0</v>
      </c>
      <c r="AGM543" s="25">
        <f t="shared" si="976"/>
        <v>0</v>
      </c>
      <c r="AGN543" s="25">
        <f t="shared" si="977"/>
        <v>0</v>
      </c>
      <c r="AGO543" s="30"/>
      <c r="AGP543" s="30"/>
      <c r="AGQ543" s="30"/>
      <c r="AGR543" s="25">
        <f t="shared" si="1660"/>
        <v>0</v>
      </c>
      <c r="AGS543" s="25">
        <f t="shared" si="1661"/>
        <v>0</v>
      </c>
      <c r="AGT543" s="25">
        <f t="shared" si="1662"/>
        <v>0</v>
      </c>
      <c r="AGU543" s="25">
        <f t="shared" si="1663"/>
        <v>0</v>
      </c>
      <c r="AGV543" s="25">
        <f t="shared" si="1664"/>
        <v>0</v>
      </c>
      <c r="AGW543" s="25">
        <f t="shared" si="1665"/>
        <v>0</v>
      </c>
      <c r="AGX543" s="25">
        <f t="shared" si="1666"/>
        <v>255575.33</v>
      </c>
      <c r="AGY543" s="25">
        <f t="shared" si="1667"/>
        <v>270333.59999999998</v>
      </c>
      <c r="AGZ543" s="25">
        <f t="shared" si="1668"/>
        <v>270333.59999999998</v>
      </c>
      <c r="AHA543" s="25">
        <f t="shared" si="1669"/>
        <v>77852.570000000007</v>
      </c>
      <c r="AHB543" s="25">
        <f t="shared" si="1670"/>
        <v>81868.03</v>
      </c>
      <c r="AHC543" s="25">
        <f t="shared" si="1671"/>
        <v>81868.03</v>
      </c>
      <c r="AHD543" s="25">
        <f t="shared" si="1672"/>
        <v>0</v>
      </c>
      <c r="AHE543" s="25">
        <f t="shared" si="978"/>
        <v>0</v>
      </c>
      <c r="AHF543" s="25">
        <f t="shared" si="979"/>
        <v>0</v>
      </c>
      <c r="AHG543" s="25">
        <f t="shared" si="1673"/>
        <v>0</v>
      </c>
      <c r="AHH543" s="25">
        <f t="shared" si="980"/>
        <v>0</v>
      </c>
      <c r="AHI543" s="25">
        <f t="shared" si="981"/>
        <v>0</v>
      </c>
      <c r="AHJ543" s="30"/>
      <c r="AHK543" s="30"/>
      <c r="AHL543" s="30"/>
      <c r="AHM543" s="25">
        <f t="shared" si="1675"/>
        <v>0</v>
      </c>
      <c r="AHN543" s="25">
        <f t="shared" si="1676"/>
        <v>0</v>
      </c>
      <c r="AHO543" s="25">
        <f t="shared" si="1677"/>
        <v>0</v>
      </c>
      <c r="AHP543" s="25">
        <f t="shared" si="1678"/>
        <v>0</v>
      </c>
      <c r="AHQ543" s="25">
        <f t="shared" si="1679"/>
        <v>0</v>
      </c>
      <c r="AHR543" s="25">
        <f t="shared" si="1680"/>
        <v>0</v>
      </c>
      <c r="AHS543" s="25">
        <f t="shared" si="1681"/>
        <v>255576.2</v>
      </c>
      <c r="AHT543" s="25">
        <f t="shared" si="1682"/>
        <v>272451.28999999998</v>
      </c>
      <c r="AHU543" s="25">
        <f t="shared" si="1683"/>
        <v>272451.28999999998</v>
      </c>
      <c r="AHV543" s="25">
        <f t="shared" si="1684"/>
        <v>43654</v>
      </c>
      <c r="AHW543" s="25">
        <f t="shared" si="1685"/>
        <v>45830.69</v>
      </c>
      <c r="AHX543" s="25">
        <f t="shared" si="1686"/>
        <v>45830.69</v>
      </c>
      <c r="AHY543" s="25">
        <f t="shared" si="1687"/>
        <v>0</v>
      </c>
      <c r="AHZ543" s="25">
        <f t="shared" si="982"/>
        <v>0</v>
      </c>
      <c r="AIA543" s="25">
        <f t="shared" si="983"/>
        <v>0</v>
      </c>
      <c r="AIB543" s="25">
        <f t="shared" si="1688"/>
        <v>0</v>
      </c>
      <c r="AIC543" s="25">
        <f t="shared" si="984"/>
        <v>0</v>
      </c>
      <c r="AID543" s="25">
        <f t="shared" si="985"/>
        <v>0</v>
      </c>
      <c r="AIE543" s="30"/>
      <c r="AIF543" s="30"/>
      <c r="AIG543" s="30"/>
      <c r="AIH543" s="25">
        <f t="shared" si="1690"/>
        <v>0</v>
      </c>
      <c r="AII543" s="25">
        <f t="shared" si="1691"/>
        <v>0</v>
      </c>
      <c r="AIJ543" s="25">
        <f t="shared" si="1692"/>
        <v>0</v>
      </c>
      <c r="AIK543" s="25">
        <f t="shared" si="1693"/>
        <v>0</v>
      </c>
      <c r="AIL543" s="25">
        <f t="shared" si="1694"/>
        <v>0</v>
      </c>
      <c r="AIM543" s="25">
        <f t="shared" si="1695"/>
        <v>0</v>
      </c>
      <c r="AIN543" s="25">
        <f t="shared" si="1696"/>
        <v>255578.25</v>
      </c>
      <c r="AIO543" s="25">
        <f t="shared" si="1697"/>
        <v>267747.24</v>
      </c>
      <c r="AIP543" s="25">
        <f t="shared" si="1698"/>
        <v>267747.24</v>
      </c>
      <c r="AIQ543" s="25">
        <f t="shared" si="1699"/>
        <v>47356.75</v>
      </c>
      <c r="AIR543" s="25">
        <f t="shared" si="1700"/>
        <v>49762.07</v>
      </c>
      <c r="AIS543" s="25">
        <f t="shared" si="1701"/>
        <v>49762.07</v>
      </c>
      <c r="AIT543" s="25">
        <f t="shared" si="1702"/>
        <v>0</v>
      </c>
      <c r="AIU543" s="25">
        <f t="shared" si="986"/>
        <v>0</v>
      </c>
      <c r="AIV543" s="25">
        <f t="shared" si="987"/>
        <v>0</v>
      </c>
      <c r="AIW543" s="25">
        <f t="shared" si="1703"/>
        <v>0</v>
      </c>
      <c r="AIX543" s="25">
        <f t="shared" si="988"/>
        <v>0</v>
      </c>
      <c r="AIY543" s="25">
        <f t="shared" si="989"/>
        <v>0</v>
      </c>
      <c r="AIZ543" s="30"/>
      <c r="AJA543" s="30"/>
      <c r="AJB543" s="30"/>
      <c r="AJC543" s="25">
        <f t="shared" si="1705"/>
        <v>0</v>
      </c>
      <c r="AJD543" s="25">
        <f t="shared" si="1706"/>
        <v>0</v>
      </c>
      <c r="AJE543" s="25">
        <f t="shared" si="1707"/>
        <v>0</v>
      </c>
      <c r="AJF543" s="25">
        <f t="shared" si="1708"/>
        <v>0</v>
      </c>
      <c r="AJG543" s="25">
        <f t="shared" si="1709"/>
        <v>0</v>
      </c>
      <c r="AJH543" s="25">
        <f t="shared" si="1710"/>
        <v>0</v>
      </c>
      <c r="AJI543" s="25">
        <f t="shared" si="1711"/>
        <v>255579.92</v>
      </c>
      <c r="AJJ543" s="25">
        <f t="shared" si="1712"/>
        <v>267199.24</v>
      </c>
      <c r="AJK543" s="25">
        <f t="shared" si="1713"/>
        <v>267199.24</v>
      </c>
      <c r="AJL543" s="25">
        <f t="shared" si="1714"/>
        <v>46381.17</v>
      </c>
      <c r="AJM543" s="25">
        <f t="shared" si="1715"/>
        <v>48661.71</v>
      </c>
      <c r="AJN543" s="25">
        <f t="shared" si="1716"/>
        <v>48661.71</v>
      </c>
      <c r="AJO543" s="25">
        <f t="shared" si="1717"/>
        <v>0</v>
      </c>
      <c r="AJP543" s="25">
        <f t="shared" si="990"/>
        <v>0</v>
      </c>
      <c r="AJQ543" s="25">
        <f t="shared" si="991"/>
        <v>0</v>
      </c>
      <c r="AJR543" s="25">
        <f t="shared" si="1718"/>
        <v>0</v>
      </c>
      <c r="AJS543" s="25">
        <f t="shared" si="992"/>
        <v>0</v>
      </c>
      <c r="AJT543" s="25">
        <f t="shared" si="993"/>
        <v>0</v>
      </c>
      <c r="AJU543" s="30"/>
      <c r="AJV543" s="30"/>
      <c r="AJW543" s="30"/>
      <c r="AJX543" s="25">
        <f t="shared" si="1719"/>
        <v>0</v>
      </c>
      <c r="AJY543" s="25">
        <f t="shared" si="1720"/>
        <v>0</v>
      </c>
      <c r="AJZ543" s="25">
        <f t="shared" si="1721"/>
        <v>0</v>
      </c>
      <c r="AKA543" s="25">
        <f t="shared" si="1722"/>
        <v>0</v>
      </c>
      <c r="AKB543" s="25">
        <f t="shared" si="1723"/>
        <v>0</v>
      </c>
      <c r="AKC543" s="25">
        <f t="shared" si="1724"/>
        <v>0</v>
      </c>
      <c r="AKD543" s="25">
        <f t="shared" si="1725"/>
        <v>255579.64</v>
      </c>
      <c r="AKE543" s="25">
        <f t="shared" si="1726"/>
        <v>266039.98</v>
      </c>
      <c r="AKF543" s="25">
        <f t="shared" si="1727"/>
        <v>266039.98</v>
      </c>
      <c r="AKG543" s="25">
        <f t="shared" si="1728"/>
        <v>43990.54</v>
      </c>
      <c r="AKH543" s="25">
        <f t="shared" si="1729"/>
        <v>46208.79</v>
      </c>
      <c r="AKI543" s="25">
        <f t="shared" si="1730"/>
        <v>46208.79</v>
      </c>
      <c r="AKJ543" s="25">
        <f t="shared" si="1731"/>
        <v>0</v>
      </c>
      <c r="AKK543" s="25">
        <f t="shared" si="994"/>
        <v>0</v>
      </c>
      <c r="AKL543" s="25">
        <f t="shared" si="995"/>
        <v>0</v>
      </c>
      <c r="AKM543" s="25">
        <f t="shared" si="1732"/>
        <v>0</v>
      </c>
      <c r="AKN543" s="25">
        <f t="shared" si="996"/>
        <v>0</v>
      </c>
      <c r="AKO543" s="25">
        <f t="shared" si="997"/>
        <v>0</v>
      </c>
      <c r="AKP543" s="30"/>
      <c r="AKQ543" s="30"/>
      <c r="AKR543" s="30"/>
      <c r="AKS543" s="25">
        <f t="shared" si="1734"/>
        <v>0</v>
      </c>
      <c r="AKT543" s="25">
        <f t="shared" si="1735"/>
        <v>0</v>
      </c>
      <c r="AKU543" s="25">
        <f t="shared" si="1736"/>
        <v>0</v>
      </c>
      <c r="AKV543" s="25">
        <f t="shared" si="1737"/>
        <v>0</v>
      </c>
      <c r="AKW543" s="25">
        <f t="shared" si="1738"/>
        <v>0</v>
      </c>
      <c r="AKX543" s="25">
        <f t="shared" si="1739"/>
        <v>0</v>
      </c>
      <c r="AKY543" s="25">
        <f t="shared" si="1740"/>
        <v>255578.76</v>
      </c>
      <c r="AKZ543" s="25">
        <f t="shared" si="1741"/>
        <v>278797.82</v>
      </c>
      <c r="ALA543" s="25">
        <f t="shared" si="1742"/>
        <v>278797.82</v>
      </c>
      <c r="ALB543" s="25">
        <f t="shared" si="1743"/>
        <v>46708.68</v>
      </c>
      <c r="ALC543" s="25">
        <f t="shared" si="1744"/>
        <v>49019.7</v>
      </c>
      <c r="ALD543" s="25">
        <f t="shared" si="1745"/>
        <v>49019.7</v>
      </c>
      <c r="ALE543" s="25">
        <f t="shared" si="1746"/>
        <v>0</v>
      </c>
      <c r="ALF543" s="25">
        <f t="shared" si="998"/>
        <v>0</v>
      </c>
      <c r="ALG543" s="25">
        <f t="shared" si="999"/>
        <v>0</v>
      </c>
      <c r="ALH543" s="25">
        <f t="shared" si="1747"/>
        <v>0</v>
      </c>
      <c r="ALI543" s="25">
        <f t="shared" si="1000"/>
        <v>0</v>
      </c>
      <c r="ALJ543" s="25">
        <f t="shared" si="1001"/>
        <v>0</v>
      </c>
      <c r="ALK543" s="30"/>
      <c r="ALL543" s="30"/>
      <c r="ALM543" s="30"/>
      <c r="ALN543" s="25">
        <f t="shared" si="1749"/>
        <v>0</v>
      </c>
      <c r="ALO543" s="25">
        <f t="shared" si="1750"/>
        <v>0</v>
      </c>
      <c r="ALP543" s="25">
        <f t="shared" si="1751"/>
        <v>0</v>
      </c>
      <c r="ALQ543" s="25">
        <f t="shared" si="1752"/>
        <v>0</v>
      </c>
      <c r="ALR543" s="25">
        <f t="shared" si="1753"/>
        <v>0</v>
      </c>
      <c r="ALS543" s="25">
        <f t="shared" si="1754"/>
        <v>0</v>
      </c>
      <c r="ALT543" s="25">
        <f t="shared" si="1755"/>
        <v>255576.8</v>
      </c>
      <c r="ALU543" s="25">
        <f t="shared" si="1756"/>
        <v>269545.39</v>
      </c>
      <c r="ALV543" s="25">
        <f t="shared" si="1757"/>
        <v>269545.39</v>
      </c>
      <c r="ALW543" s="25">
        <f t="shared" si="1758"/>
        <v>52567.59</v>
      </c>
      <c r="ALX543" s="25">
        <f t="shared" si="1759"/>
        <v>55100.78</v>
      </c>
      <c r="ALY543" s="25">
        <f t="shared" si="1760"/>
        <v>55100.78</v>
      </c>
      <c r="ALZ543" s="25">
        <f t="shared" si="1761"/>
        <v>0</v>
      </c>
      <c r="AMA543" s="25">
        <f t="shared" si="1002"/>
        <v>0</v>
      </c>
      <c r="AMB543" s="25">
        <f t="shared" si="1003"/>
        <v>0</v>
      </c>
      <c r="AMC543" s="25">
        <f t="shared" si="1762"/>
        <v>0</v>
      </c>
      <c r="AMD543" s="25">
        <f t="shared" si="1004"/>
        <v>0</v>
      </c>
      <c r="AME543" s="25">
        <f t="shared" si="1005"/>
        <v>0</v>
      </c>
      <c r="AMF543" s="30"/>
      <c r="AMG543" s="30"/>
      <c r="AMH543" s="30"/>
      <c r="AMI543" s="25">
        <f t="shared" si="1763"/>
        <v>0</v>
      </c>
      <c r="AMJ543" s="25">
        <f t="shared" si="1764"/>
        <v>0</v>
      </c>
      <c r="AMK543" s="25">
        <f t="shared" si="1765"/>
        <v>0</v>
      </c>
      <c r="AML543" s="25">
        <f t="shared" si="1766"/>
        <v>0</v>
      </c>
      <c r="AMM543" s="25">
        <f t="shared" si="1767"/>
        <v>0</v>
      </c>
      <c r="AMN543" s="25">
        <f t="shared" si="1768"/>
        <v>0</v>
      </c>
      <c r="AMO543" s="25">
        <f t="shared" si="1769"/>
        <v>255577.87</v>
      </c>
      <c r="AMP543" s="25">
        <f t="shared" si="1770"/>
        <v>266038.69</v>
      </c>
      <c r="AMQ543" s="25">
        <f t="shared" si="1771"/>
        <v>266038.69</v>
      </c>
      <c r="AMR543" s="25">
        <f t="shared" si="1772"/>
        <v>44039.14</v>
      </c>
      <c r="AMS543" s="25">
        <f t="shared" si="1773"/>
        <v>46135.58</v>
      </c>
      <c r="AMT543" s="25">
        <f t="shared" si="1774"/>
        <v>46135.58</v>
      </c>
      <c r="AMU543" s="25">
        <f t="shared" si="1775"/>
        <v>0</v>
      </c>
      <c r="AMV543" s="25">
        <f t="shared" si="1006"/>
        <v>0</v>
      </c>
      <c r="AMW543" s="25">
        <f t="shared" si="1007"/>
        <v>0</v>
      </c>
      <c r="AMX543" s="25">
        <f t="shared" si="1776"/>
        <v>0</v>
      </c>
      <c r="AMY543" s="25">
        <f t="shared" si="1008"/>
        <v>0</v>
      </c>
      <c r="AMZ543" s="25">
        <f t="shared" si="1009"/>
        <v>0</v>
      </c>
      <c r="ANA543" s="30"/>
      <c r="ANB543" s="30"/>
      <c r="ANC543" s="30"/>
      <c r="AND543" s="25">
        <f t="shared" si="1777"/>
        <v>0</v>
      </c>
      <c r="ANE543" s="25">
        <f t="shared" si="1778"/>
        <v>0</v>
      </c>
      <c r="ANF543" s="25">
        <f t="shared" si="1779"/>
        <v>0</v>
      </c>
      <c r="ANG543" s="25">
        <f t="shared" si="1780"/>
        <v>0</v>
      </c>
      <c r="ANH543" s="25">
        <f t="shared" si="1781"/>
        <v>0</v>
      </c>
      <c r="ANI543" s="25">
        <f t="shared" si="1782"/>
        <v>0</v>
      </c>
      <c r="ANJ543" s="25">
        <f t="shared" si="1783"/>
        <v>0</v>
      </c>
      <c r="ANK543" s="25">
        <f t="shared" si="1784"/>
        <v>0</v>
      </c>
      <c r="ANL543" s="25">
        <f t="shared" si="1785"/>
        <v>0</v>
      </c>
      <c r="ANM543" s="25">
        <f t="shared" si="1786"/>
        <v>0</v>
      </c>
      <c r="ANN543" s="25">
        <f t="shared" si="1787"/>
        <v>0</v>
      </c>
      <c r="ANO543" s="25">
        <f t="shared" si="1788"/>
        <v>0</v>
      </c>
      <c r="ANP543" s="25">
        <f t="shared" si="1789"/>
        <v>0</v>
      </c>
      <c r="ANQ543" s="25">
        <f t="shared" si="1010"/>
        <v>0</v>
      </c>
      <c r="ANR543" s="25">
        <f t="shared" si="1011"/>
        <v>0</v>
      </c>
      <c r="ANS543" s="25">
        <f t="shared" si="1790"/>
        <v>0</v>
      </c>
      <c r="ANT543" s="25">
        <f t="shared" si="1012"/>
        <v>0</v>
      </c>
      <c r="ANU543" s="25">
        <f t="shared" si="1013"/>
        <v>0</v>
      </c>
      <c r="ANV543" s="30"/>
      <c r="ANW543" s="30"/>
      <c r="ANX543" s="30"/>
      <c r="ANY543" s="25">
        <f t="shared" si="1792"/>
        <v>0</v>
      </c>
      <c r="ANZ543" s="25">
        <f t="shared" si="1793"/>
        <v>0</v>
      </c>
      <c r="AOA543" s="25">
        <f t="shared" si="1794"/>
        <v>0</v>
      </c>
      <c r="AOB543" s="25">
        <f t="shared" si="1795"/>
        <v>0</v>
      </c>
      <c r="AOC543" s="25">
        <f t="shared" si="1796"/>
        <v>0</v>
      </c>
      <c r="AOD543" s="25">
        <f t="shared" si="1797"/>
        <v>0</v>
      </c>
      <c r="AOE543" s="25">
        <f t="shared" si="1798"/>
        <v>255580.27</v>
      </c>
      <c r="AOF543" s="25">
        <f t="shared" si="1799"/>
        <v>267552.33</v>
      </c>
      <c r="AOG543" s="25">
        <f t="shared" si="1800"/>
        <v>267552.33</v>
      </c>
      <c r="AOH543" s="25">
        <f t="shared" si="1801"/>
        <v>44739.59</v>
      </c>
      <c r="AOI543" s="25">
        <f t="shared" si="1802"/>
        <v>46879.31</v>
      </c>
      <c r="AOJ543" s="25">
        <f t="shared" si="1803"/>
        <v>46879.31</v>
      </c>
      <c r="AOK543" s="25">
        <f t="shared" si="1804"/>
        <v>0</v>
      </c>
      <c r="AOL543" s="25">
        <f t="shared" si="1014"/>
        <v>0</v>
      </c>
      <c r="AOM543" s="25">
        <f t="shared" si="1015"/>
        <v>0</v>
      </c>
      <c r="AON543" s="25">
        <f t="shared" si="1805"/>
        <v>0</v>
      </c>
      <c r="AOO543" s="25">
        <f t="shared" si="1016"/>
        <v>0</v>
      </c>
      <c r="AOP543" s="25">
        <f t="shared" si="1017"/>
        <v>0</v>
      </c>
      <c r="AOQ543" s="30"/>
      <c r="AOR543" s="30"/>
      <c r="AOS543" s="30"/>
      <c r="AOT543" s="25">
        <f t="shared" si="1807"/>
        <v>0</v>
      </c>
      <c r="AOU543" s="25">
        <f t="shared" si="1808"/>
        <v>0</v>
      </c>
      <c r="AOV543" s="25">
        <f t="shared" si="1809"/>
        <v>0</v>
      </c>
      <c r="AOW543" s="25">
        <f t="shared" si="1810"/>
        <v>0</v>
      </c>
      <c r="AOX543" s="25">
        <f t="shared" si="1811"/>
        <v>0</v>
      </c>
      <c r="AOY543" s="25">
        <f t="shared" si="1812"/>
        <v>0</v>
      </c>
      <c r="AOZ543" s="25">
        <f t="shared" si="1813"/>
        <v>255574.91</v>
      </c>
      <c r="APA543" s="25">
        <f t="shared" si="1814"/>
        <v>271123.15000000002</v>
      </c>
      <c r="APB543" s="25">
        <f t="shared" si="1815"/>
        <v>271123.15000000002</v>
      </c>
      <c r="APC543" s="25">
        <f t="shared" si="1816"/>
        <v>53196.49</v>
      </c>
      <c r="APD543" s="25">
        <f t="shared" si="1817"/>
        <v>55745.33</v>
      </c>
      <c r="APE543" s="25">
        <f t="shared" si="1818"/>
        <v>55745.33</v>
      </c>
      <c r="APF543" s="25">
        <f t="shared" si="1819"/>
        <v>0</v>
      </c>
      <c r="APG543" s="25">
        <f t="shared" si="1018"/>
        <v>0</v>
      </c>
      <c r="APH543" s="25">
        <f t="shared" si="1019"/>
        <v>0</v>
      </c>
      <c r="API543" s="25">
        <f t="shared" si="1820"/>
        <v>0</v>
      </c>
      <c r="APJ543" s="25">
        <f t="shared" si="1020"/>
        <v>0</v>
      </c>
      <c r="APK543" s="25">
        <f t="shared" si="1021"/>
        <v>0</v>
      </c>
      <c r="APL543" s="30"/>
      <c r="APM543" s="30"/>
      <c r="APN543" s="30"/>
      <c r="APO543" s="25">
        <f t="shared" si="1821"/>
        <v>0</v>
      </c>
      <c r="APP543" s="25">
        <f t="shared" si="1822"/>
        <v>0</v>
      </c>
      <c r="APQ543" s="25">
        <f t="shared" si="1823"/>
        <v>0</v>
      </c>
      <c r="APR543" s="25">
        <f t="shared" si="1824"/>
        <v>0</v>
      </c>
      <c r="APS543" s="25">
        <f t="shared" si="1825"/>
        <v>0</v>
      </c>
      <c r="APT543" s="25">
        <f t="shared" si="1826"/>
        <v>0</v>
      </c>
      <c r="APU543" s="25">
        <f t="shared" si="1827"/>
        <v>255575.33</v>
      </c>
      <c r="APV543" s="25">
        <f t="shared" si="1828"/>
        <v>266038.56</v>
      </c>
      <c r="APW543" s="25">
        <f t="shared" si="1829"/>
        <v>266038.56</v>
      </c>
      <c r="APX543" s="25">
        <f t="shared" si="1830"/>
        <v>44314.99</v>
      </c>
      <c r="APY543" s="25">
        <f t="shared" si="1831"/>
        <v>46503.5</v>
      </c>
      <c r="APZ543" s="25">
        <f t="shared" si="1832"/>
        <v>46503.5</v>
      </c>
      <c r="AQA543" s="25">
        <f t="shared" si="1833"/>
        <v>0</v>
      </c>
      <c r="AQB543" s="25">
        <f t="shared" si="1022"/>
        <v>0</v>
      </c>
      <c r="AQC543" s="25">
        <f t="shared" si="1023"/>
        <v>0</v>
      </c>
      <c r="AQD543" s="25">
        <f t="shared" si="1834"/>
        <v>0</v>
      </c>
      <c r="AQE543" s="25">
        <f t="shared" si="1024"/>
        <v>0</v>
      </c>
      <c r="AQF543" s="25">
        <f t="shared" si="1025"/>
        <v>0</v>
      </c>
      <c r="AQG543" s="30"/>
      <c r="AQH543" s="30"/>
      <c r="AQI543" s="30"/>
      <c r="AQJ543" s="25">
        <f t="shared" si="1835"/>
        <v>0</v>
      </c>
      <c r="AQK543" s="25">
        <f t="shared" si="1836"/>
        <v>0</v>
      </c>
      <c r="AQL543" s="25">
        <f t="shared" si="1837"/>
        <v>0</v>
      </c>
      <c r="AQM543" s="25">
        <f t="shared" si="1838"/>
        <v>0</v>
      </c>
      <c r="AQN543" s="25">
        <f t="shared" si="1839"/>
        <v>0</v>
      </c>
      <c r="AQO543" s="25">
        <f t="shared" si="1840"/>
        <v>0</v>
      </c>
      <c r="AQP543" s="25">
        <f t="shared" si="1841"/>
        <v>255578.81</v>
      </c>
      <c r="AQQ543" s="25">
        <f t="shared" si="1842"/>
        <v>266039.11</v>
      </c>
      <c r="AQR543" s="25">
        <f t="shared" si="1843"/>
        <v>266039.11</v>
      </c>
      <c r="AQS543" s="25">
        <f t="shared" si="1844"/>
        <v>39477.81</v>
      </c>
      <c r="AQT543" s="25">
        <f t="shared" si="1845"/>
        <v>41475.730000000003</v>
      </c>
      <c r="AQU543" s="25">
        <f t="shared" si="1846"/>
        <v>41475.730000000003</v>
      </c>
      <c r="AQV543" s="25">
        <f t="shared" si="1847"/>
        <v>0</v>
      </c>
      <c r="AQW543" s="25">
        <f t="shared" si="1026"/>
        <v>0</v>
      </c>
      <c r="AQX543" s="25">
        <f t="shared" si="1027"/>
        <v>0</v>
      </c>
      <c r="AQY543" s="25">
        <f t="shared" si="1848"/>
        <v>0</v>
      </c>
      <c r="AQZ543" s="25">
        <f t="shared" si="1028"/>
        <v>0</v>
      </c>
      <c r="ARA543" s="25">
        <f t="shared" si="1029"/>
        <v>0</v>
      </c>
      <c r="ARB543" s="30"/>
      <c r="ARC543" s="30"/>
      <c r="ARD543" s="30"/>
      <c r="ARE543" s="25">
        <f t="shared" si="1850"/>
        <v>0</v>
      </c>
      <c r="ARF543" s="25">
        <f t="shared" si="1851"/>
        <v>0</v>
      </c>
      <c r="ARG543" s="25">
        <f t="shared" si="1852"/>
        <v>0</v>
      </c>
      <c r="ARH543" s="25">
        <f t="shared" si="1853"/>
        <v>0</v>
      </c>
      <c r="ARI543" s="25">
        <f t="shared" si="1854"/>
        <v>0</v>
      </c>
      <c r="ARJ543" s="25">
        <f t="shared" si="1855"/>
        <v>0</v>
      </c>
      <c r="ARK543" s="25">
        <f t="shared" si="1856"/>
        <v>255579.18</v>
      </c>
      <c r="ARL543" s="25">
        <f t="shared" si="1857"/>
        <v>289014.98</v>
      </c>
      <c r="ARM543" s="25">
        <f t="shared" si="1858"/>
        <v>289014.98</v>
      </c>
      <c r="ARN543" s="25">
        <f t="shared" si="1859"/>
        <v>46017.279999999999</v>
      </c>
      <c r="ARO543" s="25">
        <f t="shared" si="1860"/>
        <v>48118.07</v>
      </c>
      <c r="ARP543" s="25">
        <f t="shared" si="1861"/>
        <v>48118.07</v>
      </c>
      <c r="ARQ543" s="25">
        <f t="shared" si="1862"/>
        <v>0</v>
      </c>
      <c r="ARR543" s="25">
        <f t="shared" si="1030"/>
        <v>0</v>
      </c>
      <c r="ARS543" s="25">
        <f t="shared" si="1031"/>
        <v>0</v>
      </c>
      <c r="ART543" s="25">
        <f t="shared" si="1863"/>
        <v>0</v>
      </c>
      <c r="ARU543" s="25">
        <f t="shared" si="1032"/>
        <v>0</v>
      </c>
      <c r="ARV543" s="25">
        <f t="shared" si="1033"/>
        <v>0</v>
      </c>
      <c r="ARW543" s="30"/>
      <c r="ARX543" s="30"/>
      <c r="ARY543" s="30"/>
      <c r="ARZ543" s="25">
        <f t="shared" si="1864"/>
        <v>0</v>
      </c>
      <c r="ASA543" s="25">
        <f t="shared" si="1865"/>
        <v>0</v>
      </c>
      <c r="ASB543" s="25">
        <f t="shared" si="1866"/>
        <v>0</v>
      </c>
      <c r="ASC543" s="25">
        <f t="shared" si="1867"/>
        <v>0</v>
      </c>
      <c r="ASD543" s="25">
        <f t="shared" si="1868"/>
        <v>0</v>
      </c>
      <c r="ASE543" s="25">
        <f t="shared" si="1869"/>
        <v>0</v>
      </c>
      <c r="ASF543" s="25">
        <f t="shared" si="1870"/>
        <v>255579.05</v>
      </c>
      <c r="ASG543" s="25">
        <f t="shared" si="1871"/>
        <v>266038.84000000003</v>
      </c>
      <c r="ASH543" s="25">
        <f t="shared" si="1872"/>
        <v>266038.84000000003</v>
      </c>
      <c r="ASI543" s="25">
        <f t="shared" si="1873"/>
        <v>45472.09</v>
      </c>
      <c r="ASJ543" s="25">
        <f t="shared" si="1874"/>
        <v>47651.32</v>
      </c>
      <c r="ASK543" s="25">
        <f t="shared" si="1875"/>
        <v>47651.32</v>
      </c>
      <c r="ASL543" s="25">
        <f t="shared" si="1876"/>
        <v>0</v>
      </c>
      <c r="ASM543" s="25">
        <f t="shared" si="1034"/>
        <v>0</v>
      </c>
      <c r="ASN543" s="25">
        <f t="shared" si="1035"/>
        <v>0</v>
      </c>
      <c r="ASO543" s="25">
        <f t="shared" si="1877"/>
        <v>0</v>
      </c>
      <c r="ASP543" s="25">
        <f t="shared" si="1036"/>
        <v>0</v>
      </c>
      <c r="ASQ543" s="25">
        <f t="shared" si="1037"/>
        <v>0</v>
      </c>
      <c r="ASR543" s="30"/>
      <c r="ASS543" s="30"/>
      <c r="AST543" s="30"/>
      <c r="ASU543" s="25">
        <f t="shared" si="1878"/>
        <v>0</v>
      </c>
      <c r="ASV543" s="25">
        <f t="shared" si="1879"/>
        <v>0</v>
      </c>
      <c r="ASW543" s="25">
        <f t="shared" si="1880"/>
        <v>0</v>
      </c>
      <c r="ASX543" s="25">
        <f t="shared" si="1881"/>
        <v>0</v>
      </c>
      <c r="ASY543" s="25">
        <f t="shared" si="1882"/>
        <v>0</v>
      </c>
      <c r="ASZ543" s="25">
        <f t="shared" si="1883"/>
        <v>0</v>
      </c>
      <c r="ATA543" s="25">
        <f t="shared" si="1884"/>
        <v>255578.62</v>
      </c>
      <c r="ATB543" s="25">
        <f t="shared" si="1885"/>
        <v>266038.23</v>
      </c>
      <c r="ATC543" s="25">
        <f t="shared" si="1886"/>
        <v>266038.23</v>
      </c>
      <c r="ATD543" s="25">
        <f t="shared" si="1887"/>
        <v>40048.300000000003</v>
      </c>
      <c r="ATE543" s="25">
        <f t="shared" si="1888"/>
        <v>41942.33</v>
      </c>
      <c r="ATF543" s="25">
        <f t="shared" si="1889"/>
        <v>41942.33</v>
      </c>
      <c r="ATG543" s="25">
        <f t="shared" si="1890"/>
        <v>0</v>
      </c>
      <c r="ATH543" s="25">
        <f t="shared" si="1038"/>
        <v>0</v>
      </c>
      <c r="ATI543" s="25">
        <f t="shared" si="1039"/>
        <v>0</v>
      </c>
      <c r="ATJ543" s="25">
        <f t="shared" si="1891"/>
        <v>0</v>
      </c>
      <c r="ATK543" s="25">
        <f t="shared" si="1040"/>
        <v>0</v>
      </c>
      <c r="ATL543" s="25">
        <f t="shared" si="1041"/>
        <v>0</v>
      </c>
      <c r="ATM543" s="30"/>
      <c r="ATN543" s="30"/>
      <c r="ATO543" s="30"/>
      <c r="ATP543" s="25">
        <f t="shared" si="1892"/>
        <v>0</v>
      </c>
      <c r="ATQ543" s="25">
        <f t="shared" si="1893"/>
        <v>0</v>
      </c>
      <c r="ATR543" s="25">
        <f t="shared" si="1894"/>
        <v>0</v>
      </c>
      <c r="ATS543" s="25">
        <f t="shared" si="1895"/>
        <v>0</v>
      </c>
      <c r="ATT543" s="25">
        <f t="shared" si="1896"/>
        <v>0</v>
      </c>
      <c r="ATU543" s="25">
        <f t="shared" si="1897"/>
        <v>0</v>
      </c>
      <c r="ATV543" s="25">
        <f t="shared" si="1898"/>
        <v>255578.38</v>
      </c>
      <c r="ATW543" s="25">
        <f t="shared" si="1899"/>
        <v>266038.95</v>
      </c>
      <c r="ATX543" s="25">
        <f t="shared" si="1900"/>
        <v>266038.95</v>
      </c>
      <c r="ATY543" s="25">
        <f t="shared" si="1901"/>
        <v>43663.58</v>
      </c>
      <c r="ATZ543" s="25">
        <f t="shared" si="1902"/>
        <v>45695.89</v>
      </c>
      <c r="AUA543" s="25">
        <f t="shared" si="1903"/>
        <v>45695.89</v>
      </c>
      <c r="AUB543" s="25">
        <f t="shared" si="1904"/>
        <v>0</v>
      </c>
      <c r="AUC543" s="25">
        <f t="shared" si="1042"/>
        <v>0</v>
      </c>
      <c r="AUD543" s="25">
        <f t="shared" si="1043"/>
        <v>0</v>
      </c>
      <c r="AUE543" s="25">
        <f t="shared" si="1905"/>
        <v>0</v>
      </c>
      <c r="AUF543" s="25">
        <f t="shared" si="1044"/>
        <v>0</v>
      </c>
      <c r="AUG543" s="25">
        <f t="shared" si="1045"/>
        <v>0</v>
      </c>
      <c r="AUH543" s="186"/>
      <c r="AUI543" s="186"/>
      <c r="AUJ543" s="186"/>
      <c r="AUK543" s="25">
        <f t="shared" si="1907"/>
        <v>0</v>
      </c>
      <c r="AUL543" s="25">
        <f t="shared" si="1908"/>
        <v>0</v>
      </c>
      <c r="AUM543" s="25">
        <f t="shared" si="1909"/>
        <v>0</v>
      </c>
      <c r="AUN543" s="25">
        <f t="shared" si="1910"/>
        <v>0</v>
      </c>
      <c r="AUO543" s="25">
        <f t="shared" si="1911"/>
        <v>0</v>
      </c>
      <c r="AUP543" s="25">
        <f t="shared" si="1912"/>
        <v>0</v>
      </c>
      <c r="AUQ543" s="25">
        <f t="shared" si="1913"/>
        <v>255572.53</v>
      </c>
      <c r="AUR543" s="25">
        <f t="shared" si="1914"/>
        <v>266690.44</v>
      </c>
      <c r="AUS543" s="25">
        <f t="shared" si="1915"/>
        <v>266690.44</v>
      </c>
      <c r="AUT543" s="25">
        <f t="shared" si="1916"/>
        <v>46866.96</v>
      </c>
      <c r="AUU543" s="25">
        <f t="shared" si="1917"/>
        <v>49137.9</v>
      </c>
      <c r="AUV543" s="25">
        <f t="shared" si="1918"/>
        <v>49137.9</v>
      </c>
      <c r="AUW543" s="25">
        <f t="shared" si="1919"/>
        <v>0</v>
      </c>
      <c r="AUX543" s="25">
        <f t="shared" si="1046"/>
        <v>0</v>
      </c>
      <c r="AUY543" s="25">
        <f t="shared" si="1047"/>
        <v>0</v>
      </c>
      <c r="AUZ543" s="25">
        <f t="shared" si="1920"/>
        <v>0</v>
      </c>
      <c r="AVA543" s="25">
        <f t="shared" si="1048"/>
        <v>0</v>
      </c>
      <c r="AVB543" s="25">
        <f t="shared" si="1049"/>
        <v>0</v>
      </c>
      <c r="AVC543" s="59">
        <f t="shared" si="1921"/>
        <v>11</v>
      </c>
      <c r="AVD543" s="59">
        <f t="shared" si="1050"/>
        <v>11</v>
      </c>
      <c r="AVE543" s="59">
        <f t="shared" si="1051"/>
        <v>11</v>
      </c>
      <c r="AVF543" s="25">
        <f t="shared" si="1052"/>
        <v>2811358</v>
      </c>
      <c r="AVG543" s="25">
        <f t="shared" si="1053"/>
        <v>2926429</v>
      </c>
      <c r="AVH543" s="25">
        <f t="shared" si="1054"/>
        <v>2926429</v>
      </c>
      <c r="AVI543" s="25">
        <f t="shared" si="1055"/>
        <v>1119136.26</v>
      </c>
      <c r="AVJ543" s="25">
        <f t="shared" si="1056"/>
        <v>1137253.26</v>
      </c>
      <c r="AVK543" s="25">
        <f t="shared" si="1057"/>
        <v>1137253.26</v>
      </c>
      <c r="AVL543" s="25"/>
      <c r="AVM543" s="25"/>
      <c r="AVN543" s="25"/>
      <c r="AVO543" s="25"/>
      <c r="AVP543" s="25"/>
      <c r="AVQ543" s="25"/>
      <c r="AVR543" s="25">
        <f t="shared" si="1058"/>
        <v>2811415.97</v>
      </c>
      <c r="AVS543" s="25">
        <f t="shared" si="1059"/>
        <v>3037118.59</v>
      </c>
      <c r="AVT543" s="25">
        <f t="shared" si="1060"/>
        <v>3037118.59</v>
      </c>
      <c r="AVU543" s="25">
        <f t="shared" si="1061"/>
        <v>413939.13</v>
      </c>
      <c r="AVV543" s="25">
        <f t="shared" si="1062"/>
        <v>433831.64</v>
      </c>
      <c r="AVW543" s="25">
        <f t="shared" si="1063"/>
        <v>433831.64</v>
      </c>
    </row>
    <row r="544" spans="1:1271" ht="87.75" customHeight="1">
      <c r="A544" s="26" t="s">
        <v>72</v>
      </c>
      <c r="B544" s="88" t="s">
        <v>83</v>
      </c>
      <c r="C544" s="5"/>
      <c r="D544" s="99"/>
      <c r="E544" s="77"/>
      <c r="F544" s="38">
        <f t="shared" si="1064"/>
        <v>223381</v>
      </c>
      <c r="G544" s="38">
        <f t="shared" si="1064"/>
        <v>232513</v>
      </c>
      <c r="H544" s="38">
        <f t="shared" si="1064"/>
        <v>232513</v>
      </c>
      <c r="I544" s="25">
        <f t="shared" si="1065"/>
        <v>84492.7</v>
      </c>
      <c r="J544" s="25">
        <f t="shared" si="1065"/>
        <v>85819.7</v>
      </c>
      <c r="K544" s="25">
        <f t="shared" si="1065"/>
        <v>85819.7</v>
      </c>
      <c r="L544" s="30"/>
      <c r="M544" s="30"/>
      <c r="N544" s="30"/>
      <c r="O544" s="25">
        <f t="shared" si="1066"/>
        <v>0</v>
      </c>
      <c r="P544" s="25">
        <f t="shared" si="1067"/>
        <v>0</v>
      </c>
      <c r="Q544" s="25">
        <f t="shared" si="1068"/>
        <v>0</v>
      </c>
      <c r="R544" s="25">
        <f t="shared" si="1069"/>
        <v>0</v>
      </c>
      <c r="S544" s="25">
        <f t="shared" si="1070"/>
        <v>0</v>
      </c>
      <c r="T544" s="25">
        <f t="shared" si="1071"/>
        <v>0</v>
      </c>
      <c r="U544" s="25">
        <f t="shared" si="1072"/>
        <v>223380.7</v>
      </c>
      <c r="V544" s="25">
        <f t="shared" si="1073"/>
        <v>0</v>
      </c>
      <c r="W544" s="25">
        <f t="shared" si="1074"/>
        <v>0</v>
      </c>
      <c r="X544" s="25">
        <f t="shared" si="1075"/>
        <v>67607.839999999997</v>
      </c>
      <c r="Y544" s="25">
        <f t="shared" si="1076"/>
        <v>0</v>
      </c>
      <c r="Z544" s="25">
        <f t="shared" si="1077"/>
        <v>0</v>
      </c>
      <c r="AA544" s="25">
        <f t="shared" si="1078"/>
        <v>0</v>
      </c>
      <c r="AB544" s="25">
        <f t="shared" si="812"/>
        <v>0</v>
      </c>
      <c r="AC544" s="25">
        <f t="shared" si="812"/>
        <v>0</v>
      </c>
      <c r="AD544" s="25">
        <f t="shared" si="1079"/>
        <v>0</v>
      </c>
      <c r="AE544" s="25">
        <f t="shared" si="813"/>
        <v>0</v>
      </c>
      <c r="AF544" s="25">
        <f t="shared" si="813"/>
        <v>0</v>
      </c>
      <c r="AG544" s="30"/>
      <c r="AH544" s="30"/>
      <c r="AI544" s="30"/>
      <c r="AJ544" s="25">
        <f t="shared" si="1080"/>
        <v>0</v>
      </c>
      <c r="AK544" s="25">
        <f t="shared" si="1081"/>
        <v>0</v>
      </c>
      <c r="AL544" s="25">
        <f t="shared" si="1082"/>
        <v>0</v>
      </c>
      <c r="AM544" s="25">
        <f t="shared" si="1083"/>
        <v>0</v>
      </c>
      <c r="AN544" s="25">
        <f t="shared" si="1084"/>
        <v>0</v>
      </c>
      <c r="AO544" s="25">
        <f t="shared" si="1085"/>
        <v>0</v>
      </c>
      <c r="AP544" s="25">
        <f t="shared" si="1086"/>
        <v>223380.56</v>
      </c>
      <c r="AQ544" s="25">
        <f t="shared" si="1087"/>
        <v>232513.12</v>
      </c>
      <c r="AR544" s="25">
        <f t="shared" si="1088"/>
        <v>232513.12</v>
      </c>
      <c r="AS544" s="25">
        <f t="shared" si="1089"/>
        <v>46415.91</v>
      </c>
      <c r="AT544" s="25">
        <f t="shared" si="1090"/>
        <v>48650.35</v>
      </c>
      <c r="AU544" s="25">
        <f t="shared" si="1091"/>
        <v>48650.35</v>
      </c>
      <c r="AV544" s="25">
        <f t="shared" si="1092"/>
        <v>0</v>
      </c>
      <c r="AW544" s="25">
        <f t="shared" si="814"/>
        <v>0</v>
      </c>
      <c r="AX544" s="25">
        <f t="shared" si="815"/>
        <v>0</v>
      </c>
      <c r="AY544" s="25">
        <f t="shared" si="1093"/>
        <v>0</v>
      </c>
      <c r="AZ544" s="25">
        <f t="shared" si="816"/>
        <v>0</v>
      </c>
      <c r="BA544" s="25">
        <f t="shared" si="817"/>
        <v>0</v>
      </c>
      <c r="BB544" s="30"/>
      <c r="BC544" s="30"/>
      <c r="BD544" s="30"/>
      <c r="BE544" s="25">
        <f t="shared" si="1094"/>
        <v>0</v>
      </c>
      <c r="BF544" s="25">
        <f t="shared" si="1095"/>
        <v>0</v>
      </c>
      <c r="BG544" s="25">
        <f t="shared" si="1096"/>
        <v>0</v>
      </c>
      <c r="BH544" s="25">
        <f t="shared" si="1097"/>
        <v>0</v>
      </c>
      <c r="BI544" s="25">
        <f t="shared" si="1098"/>
        <v>0</v>
      </c>
      <c r="BJ544" s="25">
        <f t="shared" si="1099"/>
        <v>0</v>
      </c>
      <c r="BK544" s="25">
        <f t="shared" si="1100"/>
        <v>223380.51</v>
      </c>
      <c r="BL544" s="25">
        <f t="shared" si="1101"/>
        <v>232512.12</v>
      </c>
      <c r="BM544" s="25">
        <f t="shared" si="1102"/>
        <v>232512.12</v>
      </c>
      <c r="BN544" s="25">
        <f t="shared" si="1103"/>
        <v>40443.699999999997</v>
      </c>
      <c r="BO544" s="25">
        <f t="shared" si="1104"/>
        <v>42566.2</v>
      </c>
      <c r="BP544" s="25">
        <f t="shared" si="1105"/>
        <v>42566.2</v>
      </c>
      <c r="BQ544" s="25">
        <f t="shared" si="1106"/>
        <v>0</v>
      </c>
      <c r="BR544" s="25">
        <f t="shared" si="818"/>
        <v>0</v>
      </c>
      <c r="BS544" s="25">
        <f t="shared" si="819"/>
        <v>0</v>
      </c>
      <c r="BT544" s="25">
        <f t="shared" si="1107"/>
        <v>0</v>
      </c>
      <c r="BU544" s="25">
        <f t="shared" si="820"/>
        <v>0</v>
      </c>
      <c r="BV544" s="25">
        <f t="shared" si="821"/>
        <v>0</v>
      </c>
      <c r="BW544" s="30"/>
      <c r="BX544" s="30"/>
      <c r="BY544" s="30"/>
      <c r="BZ544" s="25">
        <f t="shared" si="1108"/>
        <v>0</v>
      </c>
      <c r="CA544" s="25">
        <f t="shared" si="1109"/>
        <v>0</v>
      </c>
      <c r="CB544" s="25">
        <f t="shared" si="1110"/>
        <v>0</v>
      </c>
      <c r="CC544" s="25">
        <f t="shared" si="1111"/>
        <v>0</v>
      </c>
      <c r="CD544" s="25">
        <f t="shared" si="1112"/>
        <v>0</v>
      </c>
      <c r="CE544" s="25">
        <f t="shared" si="1113"/>
        <v>0</v>
      </c>
      <c r="CF544" s="25">
        <f t="shared" si="1114"/>
        <v>0</v>
      </c>
      <c r="CG544" s="25">
        <f t="shared" si="1115"/>
        <v>0</v>
      </c>
      <c r="CH544" s="25">
        <f t="shared" si="1116"/>
        <v>0</v>
      </c>
      <c r="CI544" s="25">
        <f t="shared" si="1117"/>
        <v>0</v>
      </c>
      <c r="CJ544" s="25">
        <f t="shared" si="1118"/>
        <v>0</v>
      </c>
      <c r="CK544" s="25">
        <f t="shared" si="1119"/>
        <v>0</v>
      </c>
      <c r="CL544" s="25">
        <f t="shared" si="1120"/>
        <v>0</v>
      </c>
      <c r="CM544" s="25">
        <f t="shared" si="822"/>
        <v>0</v>
      </c>
      <c r="CN544" s="25">
        <f t="shared" si="823"/>
        <v>0</v>
      </c>
      <c r="CO544" s="25">
        <f t="shared" si="1121"/>
        <v>0</v>
      </c>
      <c r="CP544" s="25">
        <f t="shared" si="824"/>
        <v>0</v>
      </c>
      <c r="CQ544" s="25">
        <f t="shared" si="825"/>
        <v>0</v>
      </c>
      <c r="CR544" s="30"/>
      <c r="CS544" s="30"/>
      <c r="CT544" s="30"/>
      <c r="CU544" s="25">
        <f t="shared" si="1122"/>
        <v>0</v>
      </c>
      <c r="CV544" s="25">
        <f t="shared" si="1123"/>
        <v>0</v>
      </c>
      <c r="CW544" s="25">
        <f t="shared" si="1124"/>
        <v>0</v>
      </c>
      <c r="CX544" s="25">
        <f t="shared" si="1125"/>
        <v>0</v>
      </c>
      <c r="CY544" s="25">
        <f t="shared" si="1126"/>
        <v>0</v>
      </c>
      <c r="CZ544" s="25">
        <f t="shared" si="1127"/>
        <v>0</v>
      </c>
      <c r="DA544" s="25">
        <f t="shared" si="1128"/>
        <v>223382.29</v>
      </c>
      <c r="DB544" s="25">
        <f t="shared" si="1129"/>
        <v>232513.63</v>
      </c>
      <c r="DC544" s="25">
        <f t="shared" si="1130"/>
        <v>232513.63</v>
      </c>
      <c r="DD544" s="25">
        <f t="shared" si="1131"/>
        <v>45766.69</v>
      </c>
      <c r="DE544" s="25">
        <f t="shared" si="1132"/>
        <v>48282.53</v>
      </c>
      <c r="DF544" s="25">
        <f t="shared" si="1133"/>
        <v>48282.53</v>
      </c>
      <c r="DG544" s="25">
        <f t="shared" si="1134"/>
        <v>0</v>
      </c>
      <c r="DH544" s="25">
        <f t="shared" si="826"/>
        <v>0</v>
      </c>
      <c r="DI544" s="25">
        <f t="shared" si="827"/>
        <v>0</v>
      </c>
      <c r="DJ544" s="25">
        <f t="shared" si="1135"/>
        <v>0</v>
      </c>
      <c r="DK544" s="25">
        <f t="shared" si="828"/>
        <v>0</v>
      </c>
      <c r="DL544" s="25">
        <f t="shared" si="829"/>
        <v>0</v>
      </c>
      <c r="DM544" s="30"/>
      <c r="DN544" s="30"/>
      <c r="DO544" s="30"/>
      <c r="DP544" s="25">
        <f t="shared" si="1136"/>
        <v>0</v>
      </c>
      <c r="DQ544" s="25">
        <f t="shared" si="1137"/>
        <v>0</v>
      </c>
      <c r="DR544" s="25">
        <f t="shared" si="1138"/>
        <v>0</v>
      </c>
      <c r="DS544" s="25">
        <f t="shared" si="1139"/>
        <v>0</v>
      </c>
      <c r="DT544" s="25">
        <f t="shared" si="1140"/>
        <v>0</v>
      </c>
      <c r="DU544" s="25">
        <f t="shared" si="1141"/>
        <v>0</v>
      </c>
      <c r="DV544" s="25">
        <f t="shared" si="1142"/>
        <v>223381.16</v>
      </c>
      <c r="DW544" s="25">
        <f t="shared" si="1143"/>
        <v>232512.09</v>
      </c>
      <c r="DX544" s="25">
        <f t="shared" si="1144"/>
        <v>232512.09</v>
      </c>
      <c r="DY544" s="25">
        <f t="shared" si="1145"/>
        <v>47325.46</v>
      </c>
      <c r="DZ544" s="25">
        <f t="shared" si="1146"/>
        <v>49795.65</v>
      </c>
      <c r="EA544" s="25">
        <f t="shared" si="1147"/>
        <v>49795.65</v>
      </c>
      <c r="EB544" s="25">
        <f t="shared" si="1148"/>
        <v>0</v>
      </c>
      <c r="EC544" s="25">
        <f t="shared" si="830"/>
        <v>0</v>
      </c>
      <c r="ED544" s="25">
        <f t="shared" si="831"/>
        <v>0</v>
      </c>
      <c r="EE544" s="25">
        <f t="shared" si="1149"/>
        <v>0</v>
      </c>
      <c r="EF544" s="25">
        <f t="shared" si="832"/>
        <v>0</v>
      </c>
      <c r="EG544" s="25">
        <f t="shared" si="833"/>
        <v>0</v>
      </c>
      <c r="EH544" s="30"/>
      <c r="EI544" s="30"/>
      <c r="EJ544" s="30"/>
      <c r="EK544" s="25">
        <f t="shared" si="1150"/>
        <v>0</v>
      </c>
      <c r="EL544" s="25">
        <f t="shared" si="1151"/>
        <v>0</v>
      </c>
      <c r="EM544" s="25">
        <f t="shared" si="1152"/>
        <v>0</v>
      </c>
      <c r="EN544" s="25">
        <f t="shared" si="1153"/>
        <v>0</v>
      </c>
      <c r="EO544" s="25">
        <f t="shared" si="1154"/>
        <v>0</v>
      </c>
      <c r="EP544" s="25">
        <f t="shared" si="1155"/>
        <v>0</v>
      </c>
      <c r="EQ544" s="25">
        <f t="shared" si="1156"/>
        <v>223381.99</v>
      </c>
      <c r="ER544" s="25">
        <f t="shared" si="1157"/>
        <v>232512.79</v>
      </c>
      <c r="ES544" s="25">
        <f t="shared" si="1158"/>
        <v>232512.79</v>
      </c>
      <c r="ET544" s="25">
        <f t="shared" si="1159"/>
        <v>45929.35</v>
      </c>
      <c r="EU544" s="25">
        <f t="shared" si="1160"/>
        <v>48009.1</v>
      </c>
      <c r="EV544" s="25">
        <f t="shared" si="1161"/>
        <v>48009.1</v>
      </c>
      <c r="EW544" s="25">
        <f t="shared" si="1162"/>
        <v>0</v>
      </c>
      <c r="EX544" s="25">
        <f t="shared" si="834"/>
        <v>0</v>
      </c>
      <c r="EY544" s="25">
        <f t="shared" si="835"/>
        <v>0</v>
      </c>
      <c r="EZ544" s="25">
        <f t="shared" si="1163"/>
        <v>0</v>
      </c>
      <c r="FA544" s="25">
        <f t="shared" si="836"/>
        <v>0</v>
      </c>
      <c r="FB544" s="25">
        <f t="shared" si="837"/>
        <v>0</v>
      </c>
      <c r="FC544" s="30"/>
      <c r="FD544" s="30"/>
      <c r="FE544" s="30"/>
      <c r="FF544" s="25">
        <f t="shared" si="1165"/>
        <v>0</v>
      </c>
      <c r="FG544" s="25">
        <f t="shared" si="1166"/>
        <v>0</v>
      </c>
      <c r="FH544" s="25">
        <f t="shared" si="1167"/>
        <v>0</v>
      </c>
      <c r="FI544" s="25">
        <f t="shared" si="1168"/>
        <v>0</v>
      </c>
      <c r="FJ544" s="25">
        <f t="shared" si="1169"/>
        <v>0</v>
      </c>
      <c r="FK544" s="25">
        <f t="shared" si="1170"/>
        <v>0</v>
      </c>
      <c r="FL544" s="25">
        <f t="shared" si="1171"/>
        <v>223382.22</v>
      </c>
      <c r="FM544" s="25">
        <f t="shared" si="1172"/>
        <v>235301.89</v>
      </c>
      <c r="FN544" s="25">
        <f t="shared" si="1173"/>
        <v>235301.89</v>
      </c>
      <c r="FO544" s="25">
        <f t="shared" si="1174"/>
        <v>37336.730000000003</v>
      </c>
      <c r="FP544" s="25">
        <f t="shared" si="1175"/>
        <v>39207.699999999997</v>
      </c>
      <c r="FQ544" s="25">
        <f t="shared" si="1176"/>
        <v>39207.699999999997</v>
      </c>
      <c r="FR544" s="25">
        <f t="shared" si="1177"/>
        <v>0</v>
      </c>
      <c r="FS544" s="25">
        <f t="shared" si="838"/>
        <v>0</v>
      </c>
      <c r="FT544" s="25">
        <f t="shared" si="839"/>
        <v>0</v>
      </c>
      <c r="FU544" s="25">
        <f t="shared" si="1178"/>
        <v>0</v>
      </c>
      <c r="FV544" s="25">
        <f t="shared" si="840"/>
        <v>0</v>
      </c>
      <c r="FW544" s="25">
        <f t="shared" si="841"/>
        <v>0</v>
      </c>
      <c r="FX544" s="30"/>
      <c r="FY544" s="30"/>
      <c r="FZ544" s="30"/>
      <c r="GA544" s="25">
        <f t="shared" si="1180"/>
        <v>0</v>
      </c>
      <c r="GB544" s="25">
        <f t="shared" si="1181"/>
        <v>0</v>
      </c>
      <c r="GC544" s="25">
        <f t="shared" si="1182"/>
        <v>0</v>
      </c>
      <c r="GD544" s="25">
        <f t="shared" si="1183"/>
        <v>0</v>
      </c>
      <c r="GE544" s="25">
        <f t="shared" si="1184"/>
        <v>0</v>
      </c>
      <c r="GF544" s="25">
        <f t="shared" si="1185"/>
        <v>0</v>
      </c>
      <c r="GG544" s="25">
        <f t="shared" si="1186"/>
        <v>0</v>
      </c>
      <c r="GH544" s="25">
        <f t="shared" si="1187"/>
        <v>0</v>
      </c>
      <c r="GI544" s="25">
        <f t="shared" si="1188"/>
        <v>0</v>
      </c>
      <c r="GJ544" s="25">
        <f t="shared" si="1189"/>
        <v>0</v>
      </c>
      <c r="GK544" s="25">
        <f t="shared" si="1190"/>
        <v>0</v>
      </c>
      <c r="GL544" s="25">
        <f t="shared" si="1191"/>
        <v>0</v>
      </c>
      <c r="GM544" s="25">
        <f t="shared" si="1192"/>
        <v>0</v>
      </c>
      <c r="GN544" s="25">
        <f t="shared" si="843"/>
        <v>0</v>
      </c>
      <c r="GO544" s="25">
        <f t="shared" si="844"/>
        <v>0</v>
      </c>
      <c r="GP544" s="25">
        <f t="shared" si="1193"/>
        <v>0</v>
      </c>
      <c r="GQ544" s="25">
        <f t="shared" si="845"/>
        <v>0</v>
      </c>
      <c r="GR544" s="25">
        <f t="shared" si="846"/>
        <v>0</v>
      </c>
      <c r="GS544" s="30"/>
      <c r="GT544" s="30"/>
      <c r="GU544" s="30"/>
      <c r="GV544" s="25">
        <f t="shared" si="1195"/>
        <v>0</v>
      </c>
      <c r="GW544" s="25">
        <f t="shared" si="1196"/>
        <v>0</v>
      </c>
      <c r="GX544" s="25">
        <f t="shared" si="1197"/>
        <v>0</v>
      </c>
      <c r="GY544" s="25">
        <f t="shared" si="1198"/>
        <v>0</v>
      </c>
      <c r="GZ544" s="25">
        <f t="shared" si="1199"/>
        <v>0</v>
      </c>
      <c r="HA544" s="25">
        <f t="shared" si="1200"/>
        <v>0</v>
      </c>
      <c r="HB544" s="25">
        <f t="shared" si="1201"/>
        <v>223383.19</v>
      </c>
      <c r="HC544" s="25">
        <f t="shared" si="1202"/>
        <v>234625.75</v>
      </c>
      <c r="HD544" s="25">
        <f t="shared" si="1203"/>
        <v>234625.75</v>
      </c>
      <c r="HE544" s="25">
        <f t="shared" si="1204"/>
        <v>71791.83</v>
      </c>
      <c r="HF544" s="25">
        <f t="shared" si="1205"/>
        <v>75647.14</v>
      </c>
      <c r="HG544" s="25">
        <f t="shared" si="1206"/>
        <v>75647.14</v>
      </c>
      <c r="HH544" s="25">
        <f t="shared" si="1207"/>
        <v>0</v>
      </c>
      <c r="HI544" s="25">
        <f t="shared" si="847"/>
        <v>0</v>
      </c>
      <c r="HJ544" s="25">
        <f t="shared" si="848"/>
        <v>0</v>
      </c>
      <c r="HK544" s="25">
        <f t="shared" si="1208"/>
        <v>0</v>
      </c>
      <c r="HL544" s="25">
        <f t="shared" si="849"/>
        <v>0</v>
      </c>
      <c r="HM544" s="25">
        <f t="shared" si="850"/>
        <v>0</v>
      </c>
      <c r="HN544" s="30"/>
      <c r="HO544" s="30"/>
      <c r="HP544" s="30"/>
      <c r="HQ544" s="25">
        <f t="shared" si="1210"/>
        <v>0</v>
      </c>
      <c r="HR544" s="25">
        <f t="shared" si="1211"/>
        <v>0</v>
      </c>
      <c r="HS544" s="25">
        <f t="shared" si="1212"/>
        <v>0</v>
      </c>
      <c r="HT544" s="25">
        <f t="shared" si="1213"/>
        <v>0</v>
      </c>
      <c r="HU544" s="25">
        <f t="shared" si="1214"/>
        <v>0</v>
      </c>
      <c r="HV544" s="25">
        <f t="shared" si="1215"/>
        <v>0</v>
      </c>
      <c r="HW544" s="25">
        <f t="shared" si="1216"/>
        <v>172979.85</v>
      </c>
      <c r="HX544" s="25">
        <f t="shared" si="1217"/>
        <v>234312.79</v>
      </c>
      <c r="HY544" s="25">
        <f t="shared" si="1218"/>
        <v>234312.79</v>
      </c>
      <c r="HZ544" s="25">
        <f t="shared" si="1219"/>
        <v>37298.129999999997</v>
      </c>
      <c r="IA544" s="25">
        <f t="shared" si="1220"/>
        <v>46812.91</v>
      </c>
      <c r="IB544" s="25">
        <f t="shared" si="1221"/>
        <v>46812.91</v>
      </c>
      <c r="IC544" s="25">
        <f t="shared" si="1222"/>
        <v>0</v>
      </c>
      <c r="ID544" s="25">
        <f t="shared" si="852"/>
        <v>0</v>
      </c>
      <c r="IE544" s="25">
        <f t="shared" si="853"/>
        <v>0</v>
      </c>
      <c r="IF544" s="25">
        <f t="shared" si="1223"/>
        <v>0</v>
      </c>
      <c r="IG544" s="25">
        <f t="shared" si="854"/>
        <v>0</v>
      </c>
      <c r="IH544" s="25">
        <f t="shared" si="855"/>
        <v>0</v>
      </c>
      <c r="II544" s="30"/>
      <c r="IJ544" s="30"/>
      <c r="IK544" s="30"/>
      <c r="IL544" s="25">
        <f t="shared" si="1224"/>
        <v>0</v>
      </c>
      <c r="IM544" s="25">
        <f t="shared" si="1225"/>
        <v>0</v>
      </c>
      <c r="IN544" s="25">
        <f t="shared" si="1226"/>
        <v>0</v>
      </c>
      <c r="IO544" s="25">
        <f t="shared" si="1227"/>
        <v>0</v>
      </c>
      <c r="IP544" s="25">
        <f t="shared" si="1228"/>
        <v>0</v>
      </c>
      <c r="IQ544" s="25">
        <f t="shared" si="1229"/>
        <v>0</v>
      </c>
      <c r="IR544" s="25">
        <f t="shared" si="1230"/>
        <v>223381.99</v>
      </c>
      <c r="IS544" s="25">
        <f t="shared" si="1231"/>
        <v>232512.92</v>
      </c>
      <c r="IT544" s="25">
        <f t="shared" si="1232"/>
        <v>232512.92</v>
      </c>
      <c r="IU544" s="25">
        <f t="shared" si="1233"/>
        <v>38934.07</v>
      </c>
      <c r="IV544" s="25">
        <f t="shared" si="1234"/>
        <v>40777.57</v>
      </c>
      <c r="IW544" s="25">
        <f t="shared" si="1235"/>
        <v>40777.57</v>
      </c>
      <c r="IX544" s="25">
        <f t="shared" si="1236"/>
        <v>0</v>
      </c>
      <c r="IY544" s="25">
        <f t="shared" si="856"/>
        <v>0</v>
      </c>
      <c r="IZ544" s="25">
        <f t="shared" si="857"/>
        <v>0</v>
      </c>
      <c r="JA544" s="25">
        <f t="shared" si="1237"/>
        <v>0</v>
      </c>
      <c r="JB544" s="25">
        <f t="shared" si="858"/>
        <v>0</v>
      </c>
      <c r="JC544" s="25">
        <f t="shared" si="859"/>
        <v>0</v>
      </c>
      <c r="JD544" s="30"/>
      <c r="JE544" s="30"/>
      <c r="JF544" s="30"/>
      <c r="JG544" s="25">
        <f t="shared" si="1238"/>
        <v>0</v>
      </c>
      <c r="JH544" s="25">
        <f t="shared" si="1239"/>
        <v>0</v>
      </c>
      <c r="JI544" s="25">
        <f t="shared" si="1240"/>
        <v>0</v>
      </c>
      <c r="JJ544" s="25">
        <f t="shared" si="1241"/>
        <v>0</v>
      </c>
      <c r="JK544" s="25">
        <f t="shared" si="1242"/>
        <v>0</v>
      </c>
      <c r="JL544" s="25">
        <f t="shared" si="1243"/>
        <v>0</v>
      </c>
      <c r="JM544" s="25">
        <f t="shared" si="1244"/>
        <v>223382.2</v>
      </c>
      <c r="JN544" s="25">
        <f t="shared" si="1245"/>
        <v>232513.41</v>
      </c>
      <c r="JO544" s="25">
        <f t="shared" si="1246"/>
        <v>232513.41</v>
      </c>
      <c r="JP544" s="25">
        <f t="shared" si="1247"/>
        <v>58836.82</v>
      </c>
      <c r="JQ544" s="25">
        <f t="shared" si="1248"/>
        <v>61847.5</v>
      </c>
      <c r="JR544" s="25">
        <f t="shared" si="1249"/>
        <v>61847.5</v>
      </c>
      <c r="JS544" s="25">
        <f t="shared" si="1250"/>
        <v>0</v>
      </c>
      <c r="JT544" s="25">
        <f t="shared" si="860"/>
        <v>0</v>
      </c>
      <c r="JU544" s="25">
        <f t="shared" si="861"/>
        <v>0</v>
      </c>
      <c r="JV544" s="25">
        <f t="shared" si="1251"/>
        <v>0</v>
      </c>
      <c r="JW544" s="25">
        <f t="shared" si="862"/>
        <v>0</v>
      </c>
      <c r="JX544" s="25">
        <f t="shared" si="863"/>
        <v>0</v>
      </c>
      <c r="JY544" s="30"/>
      <c r="JZ544" s="30"/>
      <c r="KA544" s="30"/>
      <c r="KB544" s="25">
        <f t="shared" si="1252"/>
        <v>0</v>
      </c>
      <c r="KC544" s="25">
        <f t="shared" si="1253"/>
        <v>0</v>
      </c>
      <c r="KD544" s="25">
        <f t="shared" si="1254"/>
        <v>0</v>
      </c>
      <c r="KE544" s="25">
        <f t="shared" si="1255"/>
        <v>0</v>
      </c>
      <c r="KF544" s="25">
        <f t="shared" si="1256"/>
        <v>0</v>
      </c>
      <c r="KG544" s="25">
        <f t="shared" si="1257"/>
        <v>0</v>
      </c>
      <c r="KH544" s="25">
        <f t="shared" si="1258"/>
        <v>223380.09</v>
      </c>
      <c r="KI544" s="25">
        <f t="shared" si="1259"/>
        <v>232512.02</v>
      </c>
      <c r="KJ544" s="25">
        <f t="shared" si="1260"/>
        <v>232512.02</v>
      </c>
      <c r="KK544" s="25">
        <f t="shared" si="1261"/>
        <v>34771.65</v>
      </c>
      <c r="KL544" s="25">
        <f t="shared" si="1262"/>
        <v>36495.74</v>
      </c>
      <c r="KM544" s="25">
        <f t="shared" si="1263"/>
        <v>36495.74</v>
      </c>
      <c r="KN544" s="25">
        <f t="shared" si="1264"/>
        <v>0</v>
      </c>
      <c r="KO544" s="25">
        <f t="shared" si="864"/>
        <v>0</v>
      </c>
      <c r="KP544" s="25">
        <f t="shared" si="865"/>
        <v>0</v>
      </c>
      <c r="KQ544" s="25">
        <f t="shared" si="1265"/>
        <v>0</v>
      </c>
      <c r="KR544" s="25">
        <f t="shared" si="866"/>
        <v>0</v>
      </c>
      <c r="KS544" s="25">
        <f t="shared" si="867"/>
        <v>0</v>
      </c>
      <c r="KT544" s="30"/>
      <c r="KU544" s="30"/>
      <c r="KV544" s="30"/>
      <c r="KW544" s="25">
        <f t="shared" si="1266"/>
        <v>0</v>
      </c>
      <c r="KX544" s="25">
        <f t="shared" si="1267"/>
        <v>0</v>
      </c>
      <c r="KY544" s="25">
        <f t="shared" si="1268"/>
        <v>0</v>
      </c>
      <c r="KZ544" s="25">
        <f t="shared" si="1269"/>
        <v>0</v>
      </c>
      <c r="LA544" s="25">
        <f t="shared" si="1270"/>
        <v>0</v>
      </c>
      <c r="LB544" s="25">
        <f t="shared" si="1271"/>
        <v>0</v>
      </c>
      <c r="LC544" s="25">
        <f t="shared" si="1272"/>
        <v>223381.06</v>
      </c>
      <c r="LD544" s="25">
        <f t="shared" si="1273"/>
        <v>232512.94</v>
      </c>
      <c r="LE544" s="25">
        <f t="shared" si="1274"/>
        <v>232512.94</v>
      </c>
      <c r="LF544" s="25">
        <f t="shared" si="1275"/>
        <v>32242.9</v>
      </c>
      <c r="LG544" s="25">
        <f t="shared" si="1276"/>
        <v>33871.800000000003</v>
      </c>
      <c r="LH544" s="25">
        <f t="shared" si="1277"/>
        <v>33871.800000000003</v>
      </c>
      <c r="LI544" s="25">
        <f t="shared" si="1278"/>
        <v>0</v>
      </c>
      <c r="LJ544" s="25">
        <f t="shared" si="868"/>
        <v>0</v>
      </c>
      <c r="LK544" s="25">
        <f t="shared" si="869"/>
        <v>0</v>
      </c>
      <c r="LL544" s="25">
        <f t="shared" si="1279"/>
        <v>0</v>
      </c>
      <c r="LM544" s="25">
        <f t="shared" si="870"/>
        <v>0</v>
      </c>
      <c r="LN544" s="25">
        <f t="shared" si="871"/>
        <v>0</v>
      </c>
      <c r="LO544" s="30"/>
      <c r="LP544" s="30"/>
      <c r="LQ544" s="30"/>
      <c r="LR544" s="25">
        <f t="shared" si="1280"/>
        <v>0</v>
      </c>
      <c r="LS544" s="25">
        <f t="shared" si="1281"/>
        <v>0</v>
      </c>
      <c r="LT544" s="25">
        <f t="shared" si="1282"/>
        <v>0</v>
      </c>
      <c r="LU544" s="25">
        <f t="shared" si="1283"/>
        <v>0</v>
      </c>
      <c r="LV544" s="25">
        <f t="shared" si="1284"/>
        <v>0</v>
      </c>
      <c r="LW544" s="25">
        <f t="shared" si="1285"/>
        <v>0</v>
      </c>
      <c r="LX544" s="25">
        <f t="shared" si="1286"/>
        <v>223385.99</v>
      </c>
      <c r="LY544" s="25">
        <f t="shared" si="1287"/>
        <v>232513.05</v>
      </c>
      <c r="LZ544" s="25">
        <f t="shared" si="1288"/>
        <v>232513.05</v>
      </c>
      <c r="MA544" s="25">
        <f t="shared" si="1289"/>
        <v>50916.72</v>
      </c>
      <c r="MB544" s="25">
        <f t="shared" si="1290"/>
        <v>53448.94</v>
      </c>
      <c r="MC544" s="25">
        <f t="shared" si="1291"/>
        <v>53448.94</v>
      </c>
      <c r="MD544" s="25">
        <f t="shared" si="1292"/>
        <v>0</v>
      </c>
      <c r="ME544" s="25">
        <f t="shared" si="872"/>
        <v>0</v>
      </c>
      <c r="MF544" s="25">
        <f t="shared" si="873"/>
        <v>0</v>
      </c>
      <c r="MG544" s="25">
        <f t="shared" si="1293"/>
        <v>0</v>
      </c>
      <c r="MH544" s="25">
        <f t="shared" si="874"/>
        <v>0</v>
      </c>
      <c r="MI544" s="25">
        <f t="shared" si="875"/>
        <v>0</v>
      </c>
      <c r="MJ544" s="30"/>
      <c r="MK544" s="30"/>
      <c r="ML544" s="30"/>
      <c r="MM544" s="25">
        <f t="shared" si="1295"/>
        <v>0</v>
      </c>
      <c r="MN544" s="25">
        <f t="shared" si="1296"/>
        <v>0</v>
      </c>
      <c r="MO544" s="25">
        <f t="shared" si="1297"/>
        <v>0</v>
      </c>
      <c r="MP544" s="25">
        <f t="shared" si="1298"/>
        <v>0</v>
      </c>
      <c r="MQ544" s="25">
        <f t="shared" si="1299"/>
        <v>0</v>
      </c>
      <c r="MR544" s="25">
        <f t="shared" si="1300"/>
        <v>0</v>
      </c>
      <c r="MS544" s="25">
        <f t="shared" si="1301"/>
        <v>223380.57</v>
      </c>
      <c r="MT544" s="25">
        <f t="shared" si="1302"/>
        <v>238077.19</v>
      </c>
      <c r="MU544" s="25">
        <f t="shared" si="1303"/>
        <v>238077.19</v>
      </c>
      <c r="MV544" s="25">
        <f t="shared" si="1304"/>
        <v>54152.37</v>
      </c>
      <c r="MW544" s="25">
        <f t="shared" si="1305"/>
        <v>56871.839999999997</v>
      </c>
      <c r="MX544" s="25">
        <f t="shared" si="1306"/>
        <v>56871.839999999997</v>
      </c>
      <c r="MY544" s="25">
        <f t="shared" si="1307"/>
        <v>0</v>
      </c>
      <c r="MZ544" s="25">
        <f t="shared" si="876"/>
        <v>0</v>
      </c>
      <c r="NA544" s="25">
        <f t="shared" si="877"/>
        <v>0</v>
      </c>
      <c r="NB544" s="25">
        <f t="shared" si="1308"/>
        <v>0</v>
      </c>
      <c r="NC544" s="25">
        <f t="shared" si="878"/>
        <v>0</v>
      </c>
      <c r="ND544" s="25">
        <f t="shared" si="879"/>
        <v>0</v>
      </c>
      <c r="NE544" s="30"/>
      <c r="NF544" s="30"/>
      <c r="NG544" s="30"/>
      <c r="NH544" s="25">
        <f t="shared" si="1310"/>
        <v>0</v>
      </c>
      <c r="NI544" s="25">
        <f t="shared" si="1311"/>
        <v>0</v>
      </c>
      <c r="NJ544" s="25">
        <f t="shared" si="1312"/>
        <v>0</v>
      </c>
      <c r="NK544" s="25">
        <f t="shared" si="1313"/>
        <v>0</v>
      </c>
      <c r="NL544" s="25">
        <f t="shared" si="1314"/>
        <v>0</v>
      </c>
      <c r="NM544" s="25">
        <f t="shared" si="1315"/>
        <v>0</v>
      </c>
      <c r="NN544" s="25">
        <f t="shared" si="1316"/>
        <v>223382.14</v>
      </c>
      <c r="NO544" s="25">
        <f t="shared" si="1317"/>
        <v>233372.38</v>
      </c>
      <c r="NP544" s="25">
        <f t="shared" si="1318"/>
        <v>233372.38</v>
      </c>
      <c r="NQ544" s="25">
        <f t="shared" si="1319"/>
        <v>39572.57</v>
      </c>
      <c r="NR544" s="25">
        <f t="shared" si="1320"/>
        <v>41482.449999999997</v>
      </c>
      <c r="NS544" s="25">
        <f t="shared" si="1321"/>
        <v>41482.449999999997</v>
      </c>
      <c r="NT544" s="25">
        <f t="shared" si="1322"/>
        <v>0</v>
      </c>
      <c r="NU544" s="25">
        <f t="shared" si="880"/>
        <v>0</v>
      </c>
      <c r="NV544" s="25">
        <f t="shared" si="881"/>
        <v>0</v>
      </c>
      <c r="NW544" s="25">
        <f t="shared" si="1323"/>
        <v>0</v>
      </c>
      <c r="NX544" s="25">
        <f t="shared" si="882"/>
        <v>0</v>
      </c>
      <c r="NY544" s="25">
        <f t="shared" si="883"/>
        <v>0</v>
      </c>
      <c r="NZ544" s="30"/>
      <c r="OA544" s="30"/>
      <c r="OB544" s="30"/>
      <c r="OC544" s="25">
        <f t="shared" si="1324"/>
        <v>0</v>
      </c>
      <c r="OD544" s="25">
        <f t="shared" si="1325"/>
        <v>0</v>
      </c>
      <c r="OE544" s="25">
        <f t="shared" si="1326"/>
        <v>0</v>
      </c>
      <c r="OF544" s="25">
        <f t="shared" si="1327"/>
        <v>0</v>
      </c>
      <c r="OG544" s="25">
        <f t="shared" si="1328"/>
        <v>0</v>
      </c>
      <c r="OH544" s="25">
        <f t="shared" si="1329"/>
        <v>0</v>
      </c>
      <c r="OI544" s="25">
        <f t="shared" si="1330"/>
        <v>223381.63</v>
      </c>
      <c r="OJ544" s="25">
        <f t="shared" si="1331"/>
        <v>232511.86</v>
      </c>
      <c r="OK544" s="25">
        <f t="shared" si="1332"/>
        <v>232511.86</v>
      </c>
      <c r="OL544" s="25">
        <f t="shared" si="1333"/>
        <v>51248</v>
      </c>
      <c r="OM544" s="25">
        <f t="shared" si="1334"/>
        <v>53799.63</v>
      </c>
      <c r="ON544" s="25">
        <f t="shared" si="1335"/>
        <v>53799.63</v>
      </c>
      <c r="OO544" s="25">
        <f t="shared" si="1336"/>
        <v>0</v>
      </c>
      <c r="OP544" s="25">
        <f t="shared" si="884"/>
        <v>0</v>
      </c>
      <c r="OQ544" s="25">
        <f t="shared" si="885"/>
        <v>0</v>
      </c>
      <c r="OR544" s="25">
        <f t="shared" si="1337"/>
        <v>0</v>
      </c>
      <c r="OS544" s="25">
        <f t="shared" si="886"/>
        <v>0</v>
      </c>
      <c r="OT544" s="25">
        <f t="shared" si="887"/>
        <v>0</v>
      </c>
      <c r="OU544" s="30"/>
      <c r="OV544" s="30"/>
      <c r="OW544" s="30"/>
      <c r="OX544" s="25">
        <f t="shared" si="1338"/>
        <v>0</v>
      </c>
      <c r="OY544" s="25">
        <f t="shared" si="1339"/>
        <v>0</v>
      </c>
      <c r="OZ544" s="25">
        <f t="shared" si="1340"/>
        <v>0</v>
      </c>
      <c r="PA544" s="25">
        <f t="shared" si="1341"/>
        <v>0</v>
      </c>
      <c r="PB544" s="25">
        <f t="shared" si="1342"/>
        <v>0</v>
      </c>
      <c r="PC544" s="25">
        <f t="shared" si="1343"/>
        <v>0</v>
      </c>
      <c r="PD544" s="25">
        <f t="shared" si="1344"/>
        <v>223380.58</v>
      </c>
      <c r="PE544" s="25">
        <f t="shared" si="1345"/>
        <v>232512.79</v>
      </c>
      <c r="PF544" s="25">
        <f t="shared" si="1346"/>
        <v>232512.79</v>
      </c>
      <c r="PG544" s="25">
        <f t="shared" si="1347"/>
        <v>43719.55</v>
      </c>
      <c r="PH544" s="25">
        <f t="shared" si="1348"/>
        <v>45845.1</v>
      </c>
      <c r="PI544" s="25">
        <f t="shared" si="1349"/>
        <v>45845.1</v>
      </c>
      <c r="PJ544" s="25">
        <f t="shared" si="1350"/>
        <v>0</v>
      </c>
      <c r="PK544" s="25">
        <f t="shared" si="888"/>
        <v>0</v>
      </c>
      <c r="PL544" s="25">
        <f t="shared" si="889"/>
        <v>0</v>
      </c>
      <c r="PM544" s="25">
        <f t="shared" si="1351"/>
        <v>0</v>
      </c>
      <c r="PN544" s="25">
        <f t="shared" si="890"/>
        <v>0</v>
      </c>
      <c r="PO544" s="25">
        <f t="shared" si="891"/>
        <v>0</v>
      </c>
      <c r="PP544" s="30"/>
      <c r="PQ544" s="30"/>
      <c r="PR544" s="30"/>
      <c r="PS544" s="25">
        <f t="shared" si="1352"/>
        <v>0</v>
      </c>
      <c r="PT544" s="25">
        <f t="shared" si="1353"/>
        <v>0</v>
      </c>
      <c r="PU544" s="25">
        <f t="shared" si="1354"/>
        <v>0</v>
      </c>
      <c r="PV544" s="25">
        <f t="shared" si="1355"/>
        <v>0</v>
      </c>
      <c r="PW544" s="25">
        <f t="shared" si="1356"/>
        <v>0</v>
      </c>
      <c r="PX544" s="25">
        <f t="shared" si="1357"/>
        <v>0</v>
      </c>
      <c r="PY544" s="25">
        <f t="shared" si="1358"/>
        <v>223381.6</v>
      </c>
      <c r="PZ544" s="25">
        <f t="shared" si="1359"/>
        <v>232513.36</v>
      </c>
      <c r="QA544" s="25">
        <f t="shared" si="1360"/>
        <v>232513.36</v>
      </c>
      <c r="QB544" s="25">
        <f t="shared" si="1361"/>
        <v>49620.93</v>
      </c>
      <c r="QC544" s="25">
        <f t="shared" si="1362"/>
        <v>52097.25</v>
      </c>
      <c r="QD544" s="25">
        <f t="shared" si="1363"/>
        <v>52097.25</v>
      </c>
      <c r="QE544" s="25">
        <f t="shared" si="1364"/>
        <v>0</v>
      </c>
      <c r="QF544" s="25">
        <f t="shared" si="892"/>
        <v>0</v>
      </c>
      <c r="QG544" s="25">
        <f t="shared" si="893"/>
        <v>0</v>
      </c>
      <c r="QH544" s="25">
        <f t="shared" si="1365"/>
        <v>0</v>
      </c>
      <c r="QI544" s="25">
        <f t="shared" si="894"/>
        <v>0</v>
      </c>
      <c r="QJ544" s="25">
        <f t="shared" si="895"/>
        <v>0</v>
      </c>
      <c r="QK544" s="30"/>
      <c r="QL544" s="30"/>
      <c r="QM544" s="30"/>
      <c r="QN544" s="25">
        <f t="shared" si="1367"/>
        <v>0</v>
      </c>
      <c r="QO544" s="25">
        <f t="shared" si="1368"/>
        <v>0</v>
      </c>
      <c r="QP544" s="25">
        <f t="shared" si="1369"/>
        <v>0</v>
      </c>
      <c r="QQ544" s="25">
        <f t="shared" si="1370"/>
        <v>0</v>
      </c>
      <c r="QR544" s="25">
        <f t="shared" si="1371"/>
        <v>0</v>
      </c>
      <c r="QS544" s="25">
        <f t="shared" si="1372"/>
        <v>0</v>
      </c>
      <c r="QT544" s="25">
        <f t="shared" si="1373"/>
        <v>223382.75</v>
      </c>
      <c r="QU544" s="25">
        <f t="shared" si="1374"/>
        <v>233348.92</v>
      </c>
      <c r="QV544" s="25">
        <f t="shared" si="1375"/>
        <v>233348.92</v>
      </c>
      <c r="QW544" s="25">
        <f t="shared" si="1376"/>
        <v>44274.33</v>
      </c>
      <c r="QX544" s="25">
        <f t="shared" si="1377"/>
        <v>46391.26</v>
      </c>
      <c r="QY544" s="25">
        <f t="shared" si="1378"/>
        <v>46391.26</v>
      </c>
      <c r="QZ544" s="25">
        <f t="shared" si="1379"/>
        <v>0</v>
      </c>
      <c r="RA544" s="25">
        <f t="shared" si="896"/>
        <v>0</v>
      </c>
      <c r="RB544" s="25">
        <f t="shared" si="897"/>
        <v>0</v>
      </c>
      <c r="RC544" s="25">
        <f t="shared" si="1380"/>
        <v>0</v>
      </c>
      <c r="RD544" s="25">
        <f t="shared" si="898"/>
        <v>0</v>
      </c>
      <c r="RE544" s="25">
        <f t="shared" si="899"/>
        <v>0</v>
      </c>
      <c r="RF544" s="30"/>
      <c r="RG544" s="30"/>
      <c r="RH544" s="30"/>
      <c r="RI544" s="25">
        <f t="shared" si="1382"/>
        <v>0</v>
      </c>
      <c r="RJ544" s="25">
        <f t="shared" si="1383"/>
        <v>0</v>
      </c>
      <c r="RK544" s="25">
        <f t="shared" si="1384"/>
        <v>0</v>
      </c>
      <c r="RL544" s="25">
        <f t="shared" si="1385"/>
        <v>0</v>
      </c>
      <c r="RM544" s="25">
        <f t="shared" si="1386"/>
        <v>0</v>
      </c>
      <c r="RN544" s="25">
        <f t="shared" si="1387"/>
        <v>0</v>
      </c>
      <c r="RO544" s="25">
        <f t="shared" si="1388"/>
        <v>223381.43</v>
      </c>
      <c r="RP544" s="25">
        <f t="shared" si="1389"/>
        <v>236349.23</v>
      </c>
      <c r="RQ544" s="25">
        <f t="shared" si="1390"/>
        <v>236349.23</v>
      </c>
      <c r="RR544" s="25">
        <f t="shared" si="1391"/>
        <v>32291.01</v>
      </c>
      <c r="RS544" s="25">
        <f t="shared" si="1392"/>
        <v>33799.21</v>
      </c>
      <c r="RT544" s="25">
        <f t="shared" si="1393"/>
        <v>33799.21</v>
      </c>
      <c r="RU544" s="25">
        <f t="shared" si="1394"/>
        <v>0</v>
      </c>
      <c r="RV544" s="25">
        <f t="shared" si="900"/>
        <v>0</v>
      </c>
      <c r="RW544" s="25">
        <f t="shared" si="901"/>
        <v>0</v>
      </c>
      <c r="RX544" s="25">
        <f t="shared" si="1395"/>
        <v>0</v>
      </c>
      <c r="RY544" s="25">
        <f t="shared" si="902"/>
        <v>0</v>
      </c>
      <c r="RZ544" s="25">
        <f t="shared" si="903"/>
        <v>0</v>
      </c>
      <c r="SA544" s="30">
        <v>39</v>
      </c>
      <c r="SB544" s="30">
        <v>39</v>
      </c>
      <c r="SC544" s="30">
        <v>39</v>
      </c>
      <c r="SD544" s="25">
        <f t="shared" si="1397"/>
        <v>8711859</v>
      </c>
      <c r="SE544" s="25">
        <f t="shared" si="1398"/>
        <v>9068007</v>
      </c>
      <c r="SF544" s="25">
        <f t="shared" si="1399"/>
        <v>9068007</v>
      </c>
      <c r="SG544" s="25">
        <f t="shared" si="1400"/>
        <v>3295215.3</v>
      </c>
      <c r="SH544" s="25">
        <f t="shared" si="1401"/>
        <v>3346968.3</v>
      </c>
      <c r="SI544" s="25">
        <f t="shared" si="1402"/>
        <v>3346968.3</v>
      </c>
      <c r="SJ544" s="25">
        <f t="shared" si="1403"/>
        <v>223380.9</v>
      </c>
      <c r="SK544" s="25">
        <f t="shared" si="1404"/>
        <v>233205.32</v>
      </c>
      <c r="SL544" s="25">
        <f t="shared" si="1405"/>
        <v>233205.32</v>
      </c>
      <c r="SM544" s="25">
        <f t="shared" si="1406"/>
        <v>43700.79</v>
      </c>
      <c r="SN544" s="25">
        <f t="shared" si="1407"/>
        <v>45752.81</v>
      </c>
      <c r="SO544" s="25">
        <f t="shared" si="1408"/>
        <v>45752.81</v>
      </c>
      <c r="SP544" s="25">
        <f t="shared" si="1409"/>
        <v>8711855.0999999996</v>
      </c>
      <c r="SQ544" s="25">
        <f t="shared" si="904"/>
        <v>9095007.4800000004</v>
      </c>
      <c r="SR544" s="25">
        <f t="shared" si="905"/>
        <v>9095007.4800000004</v>
      </c>
      <c r="SS544" s="25">
        <f t="shared" si="1410"/>
        <v>1704330.81</v>
      </c>
      <c r="ST544" s="25">
        <f t="shared" si="906"/>
        <v>1784359.59</v>
      </c>
      <c r="SU544" s="25">
        <f t="shared" si="907"/>
        <v>1784359.59</v>
      </c>
      <c r="SV544" s="30"/>
      <c r="SW544" s="30"/>
      <c r="SX544" s="30"/>
      <c r="SY544" s="25">
        <f t="shared" si="1412"/>
        <v>0</v>
      </c>
      <c r="SZ544" s="25">
        <f t="shared" si="1413"/>
        <v>0</v>
      </c>
      <c r="TA544" s="25">
        <f t="shared" si="1414"/>
        <v>0</v>
      </c>
      <c r="TB544" s="25">
        <f t="shared" si="1415"/>
        <v>0</v>
      </c>
      <c r="TC544" s="25">
        <f t="shared" si="1416"/>
        <v>0</v>
      </c>
      <c r="TD544" s="25">
        <f t="shared" si="1417"/>
        <v>0</v>
      </c>
      <c r="TE544" s="25">
        <f t="shared" si="1418"/>
        <v>223381.67</v>
      </c>
      <c r="TF544" s="25">
        <f t="shared" si="1419"/>
        <v>234425.57</v>
      </c>
      <c r="TG544" s="25">
        <f t="shared" si="1420"/>
        <v>234425.57</v>
      </c>
      <c r="TH544" s="25">
        <f t="shared" si="1421"/>
        <v>40575.730000000003</v>
      </c>
      <c r="TI544" s="25">
        <f t="shared" si="1422"/>
        <v>42594.13</v>
      </c>
      <c r="TJ544" s="25">
        <f t="shared" si="1423"/>
        <v>42594.13</v>
      </c>
      <c r="TK544" s="25">
        <f t="shared" si="1424"/>
        <v>0</v>
      </c>
      <c r="TL544" s="25">
        <f t="shared" si="908"/>
        <v>0</v>
      </c>
      <c r="TM544" s="25">
        <f t="shared" si="909"/>
        <v>0</v>
      </c>
      <c r="TN544" s="25">
        <f t="shared" si="1425"/>
        <v>0</v>
      </c>
      <c r="TO544" s="25">
        <f t="shared" si="910"/>
        <v>0</v>
      </c>
      <c r="TP544" s="25">
        <f t="shared" si="911"/>
        <v>0</v>
      </c>
      <c r="TQ544" s="30"/>
      <c r="TR544" s="30"/>
      <c r="TS544" s="30"/>
      <c r="TT544" s="25">
        <f t="shared" si="1427"/>
        <v>0</v>
      </c>
      <c r="TU544" s="25">
        <f t="shared" si="1428"/>
        <v>0</v>
      </c>
      <c r="TV544" s="25">
        <f t="shared" si="1429"/>
        <v>0</v>
      </c>
      <c r="TW544" s="25">
        <f t="shared" si="1430"/>
        <v>0</v>
      </c>
      <c r="TX544" s="25">
        <f t="shared" si="1431"/>
        <v>0</v>
      </c>
      <c r="TY544" s="25">
        <f t="shared" si="1432"/>
        <v>0</v>
      </c>
      <c r="TZ544" s="25">
        <f t="shared" si="1433"/>
        <v>169842.9</v>
      </c>
      <c r="UA544" s="25">
        <f t="shared" si="1434"/>
        <v>236895.57</v>
      </c>
      <c r="UB544" s="25">
        <f t="shared" si="1435"/>
        <v>236895.57</v>
      </c>
      <c r="UC544" s="25">
        <f t="shared" si="1436"/>
        <v>35008.65</v>
      </c>
      <c r="UD544" s="25">
        <f t="shared" si="1437"/>
        <v>48838.45</v>
      </c>
      <c r="UE544" s="25">
        <f t="shared" si="1438"/>
        <v>48838.45</v>
      </c>
      <c r="UF544" s="25">
        <f t="shared" si="1439"/>
        <v>0</v>
      </c>
      <c r="UG544" s="25">
        <f t="shared" si="913"/>
        <v>0</v>
      </c>
      <c r="UH544" s="25">
        <f t="shared" si="914"/>
        <v>0</v>
      </c>
      <c r="UI544" s="25">
        <f t="shared" si="1440"/>
        <v>0</v>
      </c>
      <c r="UJ544" s="25">
        <f t="shared" si="915"/>
        <v>0</v>
      </c>
      <c r="UK544" s="25">
        <f t="shared" si="916"/>
        <v>0</v>
      </c>
      <c r="UL544" s="30"/>
      <c r="UM544" s="30"/>
      <c r="UN544" s="30"/>
      <c r="UO544" s="25">
        <f t="shared" si="1442"/>
        <v>0</v>
      </c>
      <c r="UP544" s="25">
        <f t="shared" si="1443"/>
        <v>0</v>
      </c>
      <c r="UQ544" s="25">
        <f t="shared" si="1444"/>
        <v>0</v>
      </c>
      <c r="UR544" s="25">
        <f t="shared" si="1445"/>
        <v>0</v>
      </c>
      <c r="US544" s="25">
        <f t="shared" si="1446"/>
        <v>0</v>
      </c>
      <c r="UT544" s="25">
        <f t="shared" si="1447"/>
        <v>0</v>
      </c>
      <c r="UU544" s="25">
        <f t="shared" si="1448"/>
        <v>223381.85</v>
      </c>
      <c r="UV544" s="25">
        <f t="shared" si="1449"/>
        <v>234290.76</v>
      </c>
      <c r="UW544" s="25">
        <f t="shared" si="1450"/>
        <v>234290.76</v>
      </c>
      <c r="UX544" s="25">
        <f t="shared" si="1451"/>
        <v>42742.27</v>
      </c>
      <c r="UY544" s="25">
        <f t="shared" si="1452"/>
        <v>44674.12</v>
      </c>
      <c r="UZ544" s="25">
        <f t="shared" si="1453"/>
        <v>44674.12</v>
      </c>
      <c r="VA544" s="25">
        <f t="shared" si="1454"/>
        <v>0</v>
      </c>
      <c r="VB544" s="25">
        <f t="shared" si="917"/>
        <v>0</v>
      </c>
      <c r="VC544" s="25">
        <f t="shared" si="918"/>
        <v>0</v>
      </c>
      <c r="VD544" s="25">
        <f t="shared" si="1455"/>
        <v>0</v>
      </c>
      <c r="VE544" s="25">
        <f t="shared" si="919"/>
        <v>0</v>
      </c>
      <c r="VF544" s="25">
        <f t="shared" si="920"/>
        <v>0</v>
      </c>
      <c r="VG544" s="30"/>
      <c r="VH544" s="30"/>
      <c r="VI544" s="30"/>
      <c r="VJ544" s="25">
        <f t="shared" si="1457"/>
        <v>0</v>
      </c>
      <c r="VK544" s="25">
        <f t="shared" si="1458"/>
        <v>0</v>
      </c>
      <c r="VL544" s="25">
        <f t="shared" si="1459"/>
        <v>0</v>
      </c>
      <c r="VM544" s="25">
        <f t="shared" si="1460"/>
        <v>0</v>
      </c>
      <c r="VN544" s="25">
        <f t="shared" si="1461"/>
        <v>0</v>
      </c>
      <c r="VO544" s="25">
        <f t="shared" si="1462"/>
        <v>0</v>
      </c>
      <c r="VP544" s="25">
        <f t="shared" si="1463"/>
        <v>0</v>
      </c>
      <c r="VQ544" s="25">
        <f t="shared" si="1464"/>
        <v>0</v>
      </c>
      <c r="VR544" s="25">
        <f t="shared" si="1465"/>
        <v>0</v>
      </c>
      <c r="VS544" s="25">
        <f t="shared" si="1466"/>
        <v>0</v>
      </c>
      <c r="VT544" s="25">
        <f t="shared" si="1467"/>
        <v>0</v>
      </c>
      <c r="VU544" s="25">
        <f t="shared" si="1468"/>
        <v>0</v>
      </c>
      <c r="VV544" s="25">
        <f t="shared" si="1469"/>
        <v>0</v>
      </c>
      <c r="VW544" s="25">
        <f t="shared" si="922"/>
        <v>0</v>
      </c>
      <c r="VX544" s="25">
        <f t="shared" si="923"/>
        <v>0</v>
      </c>
      <c r="VY544" s="25">
        <f t="shared" si="1470"/>
        <v>0</v>
      </c>
      <c r="VZ544" s="25">
        <f t="shared" si="924"/>
        <v>0</v>
      </c>
      <c r="WA544" s="25">
        <f t="shared" si="925"/>
        <v>0</v>
      </c>
      <c r="WB544" s="30"/>
      <c r="WC544" s="30"/>
      <c r="WD544" s="30"/>
      <c r="WE544" s="25">
        <f t="shared" si="1471"/>
        <v>0</v>
      </c>
      <c r="WF544" s="25">
        <f t="shared" si="1472"/>
        <v>0</v>
      </c>
      <c r="WG544" s="25">
        <f t="shared" si="1473"/>
        <v>0</v>
      </c>
      <c r="WH544" s="25">
        <f t="shared" si="1474"/>
        <v>0</v>
      </c>
      <c r="WI544" s="25">
        <f t="shared" si="1475"/>
        <v>0</v>
      </c>
      <c r="WJ544" s="25">
        <f t="shared" si="1476"/>
        <v>0</v>
      </c>
      <c r="WK544" s="25">
        <f t="shared" si="1477"/>
        <v>223381.3</v>
      </c>
      <c r="WL544" s="25">
        <f t="shared" si="1478"/>
        <v>232514.01</v>
      </c>
      <c r="WM544" s="25">
        <f t="shared" si="1479"/>
        <v>232514.01</v>
      </c>
      <c r="WN544" s="25">
        <f t="shared" si="1480"/>
        <v>31951.040000000001</v>
      </c>
      <c r="WO544" s="25">
        <f t="shared" si="1481"/>
        <v>33570.120000000003</v>
      </c>
      <c r="WP544" s="25">
        <f t="shared" si="1482"/>
        <v>33570.120000000003</v>
      </c>
      <c r="WQ544" s="25">
        <f t="shared" si="1483"/>
        <v>0</v>
      </c>
      <c r="WR544" s="25">
        <f t="shared" si="926"/>
        <v>0</v>
      </c>
      <c r="WS544" s="25">
        <f t="shared" si="927"/>
        <v>0</v>
      </c>
      <c r="WT544" s="25">
        <f t="shared" si="1484"/>
        <v>0</v>
      </c>
      <c r="WU544" s="25">
        <f t="shared" si="928"/>
        <v>0</v>
      </c>
      <c r="WV544" s="25">
        <f t="shared" si="929"/>
        <v>0</v>
      </c>
      <c r="WW544" s="30"/>
      <c r="WX544" s="30"/>
      <c r="WY544" s="30"/>
      <c r="WZ544" s="25">
        <f t="shared" si="1486"/>
        <v>0</v>
      </c>
      <c r="XA544" s="25">
        <f t="shared" si="1487"/>
        <v>0</v>
      </c>
      <c r="XB544" s="25">
        <f t="shared" si="1488"/>
        <v>0</v>
      </c>
      <c r="XC544" s="25">
        <f t="shared" si="1489"/>
        <v>0</v>
      </c>
      <c r="XD544" s="25">
        <f t="shared" si="1490"/>
        <v>0</v>
      </c>
      <c r="XE544" s="25">
        <f t="shared" si="1491"/>
        <v>0</v>
      </c>
      <c r="XF544" s="25">
        <f t="shared" si="1492"/>
        <v>223379.86</v>
      </c>
      <c r="XG544" s="25">
        <f t="shared" si="1493"/>
        <v>233091.97</v>
      </c>
      <c r="XH544" s="25">
        <f t="shared" si="1494"/>
        <v>233091.97</v>
      </c>
      <c r="XI544" s="25">
        <f t="shared" si="1495"/>
        <v>33894.04</v>
      </c>
      <c r="XJ544" s="25">
        <f t="shared" si="1496"/>
        <v>35486.97</v>
      </c>
      <c r="XK544" s="25">
        <f t="shared" si="1497"/>
        <v>35486.97</v>
      </c>
      <c r="XL544" s="25">
        <f t="shared" si="1498"/>
        <v>0</v>
      </c>
      <c r="XM544" s="25">
        <f t="shared" si="930"/>
        <v>0</v>
      </c>
      <c r="XN544" s="25">
        <f t="shared" si="931"/>
        <v>0</v>
      </c>
      <c r="XO544" s="25">
        <f t="shared" si="1499"/>
        <v>0</v>
      </c>
      <c r="XP544" s="25">
        <f t="shared" si="932"/>
        <v>0</v>
      </c>
      <c r="XQ544" s="25">
        <f t="shared" si="933"/>
        <v>0</v>
      </c>
      <c r="XR544" s="30"/>
      <c r="XS544" s="30"/>
      <c r="XT544" s="30"/>
      <c r="XU544" s="25">
        <f t="shared" si="1501"/>
        <v>0</v>
      </c>
      <c r="XV544" s="25">
        <f t="shared" si="1502"/>
        <v>0</v>
      </c>
      <c r="XW544" s="25">
        <f t="shared" si="1503"/>
        <v>0</v>
      </c>
      <c r="XX544" s="25">
        <f t="shared" si="1504"/>
        <v>0</v>
      </c>
      <c r="XY544" s="25">
        <f t="shared" si="1505"/>
        <v>0</v>
      </c>
      <c r="XZ544" s="25">
        <f t="shared" si="1506"/>
        <v>0</v>
      </c>
      <c r="YA544" s="25">
        <f t="shared" si="1507"/>
        <v>223380.21</v>
      </c>
      <c r="YB544" s="25">
        <f t="shared" si="1508"/>
        <v>240461.64</v>
      </c>
      <c r="YC544" s="25">
        <f t="shared" si="1509"/>
        <v>240461.64</v>
      </c>
      <c r="YD544" s="25">
        <f t="shared" si="1510"/>
        <v>33516.28</v>
      </c>
      <c r="YE544" s="25">
        <f t="shared" si="1511"/>
        <v>35107.24</v>
      </c>
      <c r="YF544" s="25">
        <f t="shared" si="1512"/>
        <v>35107.24</v>
      </c>
      <c r="YG544" s="25">
        <f t="shared" si="1513"/>
        <v>0</v>
      </c>
      <c r="YH544" s="25">
        <f t="shared" si="934"/>
        <v>0</v>
      </c>
      <c r="YI544" s="25">
        <f t="shared" si="935"/>
        <v>0</v>
      </c>
      <c r="YJ544" s="25">
        <f t="shared" si="1514"/>
        <v>0</v>
      </c>
      <c r="YK544" s="25">
        <f t="shared" si="936"/>
        <v>0</v>
      </c>
      <c r="YL544" s="25">
        <f t="shared" si="937"/>
        <v>0</v>
      </c>
      <c r="YM544" s="30"/>
      <c r="YN544" s="30"/>
      <c r="YO544" s="30"/>
      <c r="YP544" s="25">
        <f t="shared" si="1516"/>
        <v>0</v>
      </c>
      <c r="YQ544" s="25">
        <f t="shared" si="1517"/>
        <v>0</v>
      </c>
      <c r="YR544" s="25">
        <f t="shared" si="1518"/>
        <v>0</v>
      </c>
      <c r="YS544" s="25">
        <f t="shared" si="1519"/>
        <v>0</v>
      </c>
      <c r="YT544" s="25">
        <f t="shared" si="1520"/>
        <v>0</v>
      </c>
      <c r="YU544" s="25">
        <f t="shared" si="1521"/>
        <v>0</v>
      </c>
      <c r="YV544" s="25">
        <f t="shared" si="1522"/>
        <v>223380.08</v>
      </c>
      <c r="YW544" s="25">
        <f t="shared" si="1523"/>
        <v>240755.46</v>
      </c>
      <c r="YX544" s="25">
        <f t="shared" si="1524"/>
        <v>240755.46</v>
      </c>
      <c r="YY544" s="25">
        <f t="shared" si="1525"/>
        <v>37111.449999999997</v>
      </c>
      <c r="YZ544" s="25">
        <f t="shared" si="1526"/>
        <v>38916</v>
      </c>
      <c r="ZA544" s="25">
        <f t="shared" si="1527"/>
        <v>38916</v>
      </c>
      <c r="ZB544" s="25">
        <f t="shared" si="1528"/>
        <v>0</v>
      </c>
      <c r="ZC544" s="25">
        <f t="shared" si="938"/>
        <v>0</v>
      </c>
      <c r="ZD544" s="25">
        <f t="shared" si="939"/>
        <v>0</v>
      </c>
      <c r="ZE544" s="25">
        <f t="shared" si="1529"/>
        <v>0</v>
      </c>
      <c r="ZF544" s="25">
        <f t="shared" si="940"/>
        <v>0</v>
      </c>
      <c r="ZG544" s="25">
        <f t="shared" si="941"/>
        <v>0</v>
      </c>
      <c r="ZH544" s="30"/>
      <c r="ZI544" s="30"/>
      <c r="ZJ544" s="30"/>
      <c r="ZK544" s="25">
        <f t="shared" si="1531"/>
        <v>0</v>
      </c>
      <c r="ZL544" s="25">
        <f t="shared" si="1532"/>
        <v>0</v>
      </c>
      <c r="ZM544" s="25">
        <f t="shared" si="1533"/>
        <v>0</v>
      </c>
      <c r="ZN544" s="25">
        <f t="shared" si="1534"/>
        <v>0</v>
      </c>
      <c r="ZO544" s="25">
        <f t="shared" si="1535"/>
        <v>0</v>
      </c>
      <c r="ZP544" s="25">
        <f t="shared" si="1536"/>
        <v>0</v>
      </c>
      <c r="ZQ544" s="25">
        <f t="shared" si="1537"/>
        <v>223379.92</v>
      </c>
      <c r="ZR544" s="25">
        <f t="shared" si="1538"/>
        <v>238639.32</v>
      </c>
      <c r="ZS544" s="25">
        <f t="shared" si="1539"/>
        <v>238639.32</v>
      </c>
      <c r="ZT544" s="25">
        <f t="shared" si="1540"/>
        <v>43674.48</v>
      </c>
      <c r="ZU544" s="25">
        <f t="shared" si="1541"/>
        <v>45776.57</v>
      </c>
      <c r="ZV544" s="25">
        <f t="shared" si="1542"/>
        <v>45776.57</v>
      </c>
      <c r="ZW544" s="25">
        <f t="shared" si="1543"/>
        <v>0</v>
      </c>
      <c r="ZX544" s="25">
        <f t="shared" si="942"/>
        <v>0</v>
      </c>
      <c r="ZY544" s="25">
        <f t="shared" si="943"/>
        <v>0</v>
      </c>
      <c r="ZZ544" s="25">
        <f t="shared" si="1544"/>
        <v>0</v>
      </c>
      <c r="AAA544" s="25">
        <f t="shared" si="944"/>
        <v>0</v>
      </c>
      <c r="AAB544" s="25">
        <f t="shared" si="945"/>
        <v>0</v>
      </c>
      <c r="AAC544" s="30"/>
      <c r="AAD544" s="30"/>
      <c r="AAE544" s="30"/>
      <c r="AAF544" s="25">
        <f t="shared" si="1545"/>
        <v>0</v>
      </c>
      <c r="AAG544" s="25">
        <f t="shared" si="1546"/>
        <v>0</v>
      </c>
      <c r="AAH544" s="25">
        <f t="shared" si="1547"/>
        <v>0</v>
      </c>
      <c r="AAI544" s="25">
        <f t="shared" si="1548"/>
        <v>0</v>
      </c>
      <c r="AAJ544" s="25">
        <f t="shared" si="1549"/>
        <v>0</v>
      </c>
      <c r="AAK544" s="25">
        <f t="shared" si="1550"/>
        <v>0</v>
      </c>
      <c r="AAL544" s="25">
        <f t="shared" si="1551"/>
        <v>223381.89</v>
      </c>
      <c r="AAM544" s="25">
        <f t="shared" si="1552"/>
        <v>232512.37</v>
      </c>
      <c r="AAN544" s="25">
        <f t="shared" si="1553"/>
        <v>232512.37</v>
      </c>
      <c r="AAO544" s="25">
        <f t="shared" si="1554"/>
        <v>41393.35</v>
      </c>
      <c r="AAP544" s="25">
        <f t="shared" si="1555"/>
        <v>43413.440000000002</v>
      </c>
      <c r="AAQ544" s="25">
        <f t="shared" si="1556"/>
        <v>43413.440000000002</v>
      </c>
      <c r="AAR544" s="25">
        <f t="shared" si="1557"/>
        <v>0</v>
      </c>
      <c r="AAS544" s="25">
        <f t="shared" si="946"/>
        <v>0</v>
      </c>
      <c r="AAT544" s="25">
        <f t="shared" si="947"/>
        <v>0</v>
      </c>
      <c r="AAU544" s="25">
        <f t="shared" si="1558"/>
        <v>0</v>
      </c>
      <c r="AAV544" s="25">
        <f t="shared" si="948"/>
        <v>0</v>
      </c>
      <c r="AAW544" s="25">
        <f t="shared" si="949"/>
        <v>0</v>
      </c>
      <c r="AAX544" s="30"/>
      <c r="AAY544" s="30"/>
      <c r="AAZ544" s="30"/>
      <c r="ABA544" s="25">
        <f t="shared" si="1560"/>
        <v>0</v>
      </c>
      <c r="ABB544" s="25">
        <f t="shared" si="1561"/>
        <v>0</v>
      </c>
      <c r="ABC544" s="25">
        <f t="shared" si="1562"/>
        <v>0</v>
      </c>
      <c r="ABD544" s="25">
        <f t="shared" si="1563"/>
        <v>0</v>
      </c>
      <c r="ABE544" s="25">
        <f t="shared" si="1564"/>
        <v>0</v>
      </c>
      <c r="ABF544" s="25">
        <f t="shared" si="1565"/>
        <v>0</v>
      </c>
      <c r="ABG544" s="25">
        <f t="shared" si="1566"/>
        <v>223382.59</v>
      </c>
      <c r="ABH544" s="25">
        <f t="shared" si="1567"/>
        <v>233053.61</v>
      </c>
      <c r="ABI544" s="25">
        <f t="shared" si="1568"/>
        <v>233053.61</v>
      </c>
      <c r="ABJ544" s="25">
        <f t="shared" si="1569"/>
        <v>28703.96</v>
      </c>
      <c r="ABK544" s="25">
        <f t="shared" si="1570"/>
        <v>29986.16</v>
      </c>
      <c r="ABL544" s="25">
        <f t="shared" si="1571"/>
        <v>29986.16</v>
      </c>
      <c r="ABM544" s="25">
        <f t="shared" si="1572"/>
        <v>0</v>
      </c>
      <c r="ABN544" s="25">
        <f t="shared" si="950"/>
        <v>0</v>
      </c>
      <c r="ABO544" s="25">
        <f t="shared" si="951"/>
        <v>0</v>
      </c>
      <c r="ABP544" s="25">
        <f t="shared" si="1573"/>
        <v>0</v>
      </c>
      <c r="ABQ544" s="25">
        <f t="shared" si="952"/>
        <v>0</v>
      </c>
      <c r="ABR544" s="25">
        <f t="shared" si="953"/>
        <v>0</v>
      </c>
      <c r="ABS544" s="186">
        <f>57-3</f>
        <v>54</v>
      </c>
      <c r="ABT544" s="186">
        <f t="shared" ref="ABT544:ABU544" si="1925">57-3</f>
        <v>54</v>
      </c>
      <c r="ABU544" s="186">
        <f t="shared" si="1925"/>
        <v>54</v>
      </c>
      <c r="ABV544" s="25">
        <f t="shared" si="1574"/>
        <v>12062574</v>
      </c>
      <c r="ABW544" s="25">
        <f t="shared" si="1575"/>
        <v>12555702</v>
      </c>
      <c r="ABX544" s="25">
        <f t="shared" si="1576"/>
        <v>12555702</v>
      </c>
      <c r="ABY544" s="25">
        <f t="shared" si="1577"/>
        <v>4562605.8</v>
      </c>
      <c r="ABZ544" s="25">
        <f t="shared" si="1578"/>
        <v>4634263.8</v>
      </c>
      <c r="ACA544" s="25">
        <f t="shared" si="1579"/>
        <v>4634263.8</v>
      </c>
      <c r="ACB544" s="25">
        <f t="shared" si="1580"/>
        <v>223385.60000000001</v>
      </c>
      <c r="ACC544" s="25">
        <f t="shared" si="1581"/>
        <v>241307.6</v>
      </c>
      <c r="ACD544" s="25">
        <f t="shared" si="1582"/>
        <v>241307.6</v>
      </c>
      <c r="ACE544" s="25">
        <f t="shared" si="1583"/>
        <v>31251.63</v>
      </c>
      <c r="ACF544" s="25">
        <f t="shared" si="1584"/>
        <v>32737.91</v>
      </c>
      <c r="ACG544" s="25">
        <f t="shared" si="1585"/>
        <v>32737.91</v>
      </c>
      <c r="ACH544" s="25">
        <f t="shared" si="1586"/>
        <v>12062822.4</v>
      </c>
      <c r="ACI544" s="25">
        <f t="shared" si="954"/>
        <v>13030610.4</v>
      </c>
      <c r="ACJ544" s="25">
        <f t="shared" si="955"/>
        <v>13030610.4</v>
      </c>
      <c r="ACK544" s="25">
        <f t="shared" si="1587"/>
        <v>1687588.02</v>
      </c>
      <c r="ACL544" s="25">
        <f t="shared" si="956"/>
        <v>1767847.14</v>
      </c>
      <c r="ACM544" s="25">
        <f t="shared" si="957"/>
        <v>1767847.14</v>
      </c>
      <c r="ACN544" s="30"/>
      <c r="ACO544" s="30"/>
      <c r="ACP544" s="30"/>
      <c r="ACQ544" s="25">
        <f t="shared" si="1588"/>
        <v>0</v>
      </c>
      <c r="ACR544" s="25">
        <f t="shared" si="1589"/>
        <v>0</v>
      </c>
      <c r="ACS544" s="25">
        <f t="shared" si="1590"/>
        <v>0</v>
      </c>
      <c r="ACT544" s="25">
        <f t="shared" si="1591"/>
        <v>0</v>
      </c>
      <c r="ACU544" s="25">
        <f t="shared" si="1592"/>
        <v>0</v>
      </c>
      <c r="ACV544" s="25">
        <f t="shared" si="1593"/>
        <v>0</v>
      </c>
      <c r="ACW544" s="25">
        <f t="shared" si="1594"/>
        <v>223380.82</v>
      </c>
      <c r="ACX544" s="25">
        <f t="shared" si="1595"/>
        <v>232511.5</v>
      </c>
      <c r="ACY544" s="25">
        <f t="shared" si="1596"/>
        <v>232511.5</v>
      </c>
      <c r="ACZ544" s="25">
        <f t="shared" si="1597"/>
        <v>41800.449999999997</v>
      </c>
      <c r="ADA544" s="25">
        <f t="shared" si="1598"/>
        <v>43838.68</v>
      </c>
      <c r="ADB544" s="25">
        <f t="shared" si="1599"/>
        <v>43838.68</v>
      </c>
      <c r="ADC544" s="25">
        <f t="shared" si="1600"/>
        <v>0</v>
      </c>
      <c r="ADD544" s="25">
        <f t="shared" si="958"/>
        <v>0</v>
      </c>
      <c r="ADE544" s="25">
        <f t="shared" si="959"/>
        <v>0</v>
      </c>
      <c r="ADF544" s="25">
        <f t="shared" si="1601"/>
        <v>0</v>
      </c>
      <c r="ADG544" s="25">
        <f t="shared" si="960"/>
        <v>0</v>
      </c>
      <c r="ADH544" s="25">
        <f t="shared" si="961"/>
        <v>0</v>
      </c>
      <c r="ADI544" s="30"/>
      <c r="ADJ544" s="30"/>
      <c r="ADK544" s="30"/>
      <c r="ADL544" s="25">
        <f t="shared" si="1603"/>
        <v>0</v>
      </c>
      <c r="ADM544" s="25">
        <f t="shared" si="1604"/>
        <v>0</v>
      </c>
      <c r="ADN544" s="25">
        <f t="shared" si="1605"/>
        <v>0</v>
      </c>
      <c r="ADO544" s="25">
        <f t="shared" si="1606"/>
        <v>0</v>
      </c>
      <c r="ADP544" s="25">
        <f t="shared" si="1607"/>
        <v>0</v>
      </c>
      <c r="ADQ544" s="25">
        <f t="shared" si="1608"/>
        <v>0</v>
      </c>
      <c r="ADR544" s="25">
        <f t="shared" si="1609"/>
        <v>223380.36</v>
      </c>
      <c r="ADS544" s="25">
        <f t="shared" si="1610"/>
        <v>233854.25</v>
      </c>
      <c r="ADT544" s="25">
        <f t="shared" si="1611"/>
        <v>233854.25</v>
      </c>
      <c r="ADU544" s="25">
        <f t="shared" si="1612"/>
        <v>25275.82</v>
      </c>
      <c r="ADV544" s="25">
        <f t="shared" si="1613"/>
        <v>26605.73</v>
      </c>
      <c r="ADW544" s="25">
        <f t="shared" si="1614"/>
        <v>26605.73</v>
      </c>
      <c r="ADX544" s="25">
        <f t="shared" si="1615"/>
        <v>0</v>
      </c>
      <c r="ADY544" s="25">
        <f t="shared" si="962"/>
        <v>0</v>
      </c>
      <c r="ADZ544" s="25">
        <f t="shared" si="963"/>
        <v>0</v>
      </c>
      <c r="AEA544" s="25">
        <f t="shared" si="1616"/>
        <v>0</v>
      </c>
      <c r="AEB544" s="25">
        <f t="shared" si="964"/>
        <v>0</v>
      </c>
      <c r="AEC544" s="25">
        <f t="shared" si="965"/>
        <v>0</v>
      </c>
      <c r="AED544" s="30">
        <v>28</v>
      </c>
      <c r="AEE544" s="30">
        <v>28</v>
      </c>
      <c r="AEF544" s="30">
        <v>28</v>
      </c>
      <c r="AEG544" s="25">
        <f t="shared" si="1617"/>
        <v>6254668</v>
      </c>
      <c r="AEH544" s="25">
        <f t="shared" si="1618"/>
        <v>6510364</v>
      </c>
      <c r="AEI544" s="25">
        <f t="shared" si="1619"/>
        <v>6510364</v>
      </c>
      <c r="AEJ544" s="25">
        <f t="shared" si="1620"/>
        <v>2365795.6</v>
      </c>
      <c r="AEK544" s="25">
        <f t="shared" si="1621"/>
        <v>2402951.6</v>
      </c>
      <c r="AEL544" s="25">
        <f t="shared" si="1622"/>
        <v>2402951.6</v>
      </c>
      <c r="AEM544" s="25">
        <f t="shared" si="1623"/>
        <v>223381.69</v>
      </c>
      <c r="AEN544" s="25">
        <f t="shared" si="1624"/>
        <v>232514.64</v>
      </c>
      <c r="AEO544" s="25">
        <f t="shared" si="1625"/>
        <v>232514.64</v>
      </c>
      <c r="AEP544" s="25">
        <f t="shared" si="1626"/>
        <v>37684.01</v>
      </c>
      <c r="AEQ544" s="25">
        <f t="shared" si="1627"/>
        <v>39433.730000000003</v>
      </c>
      <c r="AER544" s="25">
        <f t="shared" si="1628"/>
        <v>39433.730000000003</v>
      </c>
      <c r="AES544" s="25">
        <f t="shared" si="1629"/>
        <v>6254687.3200000003</v>
      </c>
      <c r="AET544" s="25">
        <f t="shared" si="966"/>
        <v>6510409.9199999999</v>
      </c>
      <c r="AEU544" s="25">
        <f t="shared" si="967"/>
        <v>6510409.9199999999</v>
      </c>
      <c r="AEV544" s="25">
        <f t="shared" si="1630"/>
        <v>1055152.28</v>
      </c>
      <c r="AEW544" s="25">
        <f t="shared" si="968"/>
        <v>1104144.44</v>
      </c>
      <c r="AEX544" s="25">
        <f t="shared" si="969"/>
        <v>1104144.44</v>
      </c>
      <c r="AEY544" s="30"/>
      <c r="AEZ544" s="30"/>
      <c r="AFA544" s="30"/>
      <c r="AFB544" s="25">
        <f t="shared" si="1631"/>
        <v>0</v>
      </c>
      <c r="AFC544" s="25">
        <f t="shared" si="1632"/>
        <v>0</v>
      </c>
      <c r="AFD544" s="25">
        <f t="shared" si="1633"/>
        <v>0</v>
      </c>
      <c r="AFE544" s="25">
        <f t="shared" si="1634"/>
        <v>0</v>
      </c>
      <c r="AFF544" s="25">
        <f t="shared" si="1635"/>
        <v>0</v>
      </c>
      <c r="AFG544" s="25">
        <f t="shared" si="1636"/>
        <v>0</v>
      </c>
      <c r="AFH544" s="25">
        <f t="shared" si="1637"/>
        <v>223380.49</v>
      </c>
      <c r="AFI544" s="25">
        <f t="shared" si="1638"/>
        <v>232512.56</v>
      </c>
      <c r="AFJ544" s="25">
        <f t="shared" si="1639"/>
        <v>232512.56</v>
      </c>
      <c r="AFK544" s="25">
        <f t="shared" si="1640"/>
        <v>37432.379999999997</v>
      </c>
      <c r="AFL544" s="25">
        <f t="shared" si="1641"/>
        <v>39393.97</v>
      </c>
      <c r="AFM544" s="25">
        <f t="shared" si="1642"/>
        <v>39393.97</v>
      </c>
      <c r="AFN544" s="25">
        <f t="shared" si="1643"/>
        <v>0</v>
      </c>
      <c r="AFO544" s="25">
        <f t="shared" si="970"/>
        <v>0</v>
      </c>
      <c r="AFP544" s="25">
        <f t="shared" si="971"/>
        <v>0</v>
      </c>
      <c r="AFQ544" s="25">
        <f t="shared" si="1644"/>
        <v>0</v>
      </c>
      <c r="AFR544" s="25">
        <f t="shared" si="972"/>
        <v>0</v>
      </c>
      <c r="AFS544" s="25">
        <f t="shared" si="973"/>
        <v>0</v>
      </c>
      <c r="AFT544" s="30"/>
      <c r="AFU544" s="30"/>
      <c r="AFV544" s="30"/>
      <c r="AFW544" s="25">
        <f t="shared" si="1646"/>
        <v>0</v>
      </c>
      <c r="AFX544" s="25">
        <f t="shared" si="1647"/>
        <v>0</v>
      </c>
      <c r="AFY544" s="25">
        <f t="shared" si="1648"/>
        <v>0</v>
      </c>
      <c r="AFZ544" s="25">
        <f t="shared" si="1649"/>
        <v>0</v>
      </c>
      <c r="AGA544" s="25">
        <f t="shared" si="1650"/>
        <v>0</v>
      </c>
      <c r="AGB544" s="25">
        <f t="shared" si="1651"/>
        <v>0</v>
      </c>
      <c r="AGC544" s="25">
        <f t="shared" si="1652"/>
        <v>223382.26</v>
      </c>
      <c r="AGD544" s="25">
        <f t="shared" si="1653"/>
        <v>233505.78</v>
      </c>
      <c r="AGE544" s="25">
        <f t="shared" si="1654"/>
        <v>233505.78</v>
      </c>
      <c r="AGF544" s="25">
        <f t="shared" si="1655"/>
        <v>39406.239999999998</v>
      </c>
      <c r="AGG544" s="25">
        <f t="shared" si="1656"/>
        <v>41332.870000000003</v>
      </c>
      <c r="AGH544" s="25">
        <f t="shared" si="1657"/>
        <v>41332.870000000003</v>
      </c>
      <c r="AGI544" s="25">
        <f t="shared" si="1658"/>
        <v>0</v>
      </c>
      <c r="AGJ544" s="25">
        <f t="shared" si="974"/>
        <v>0</v>
      </c>
      <c r="AGK544" s="25">
        <f t="shared" si="975"/>
        <v>0</v>
      </c>
      <c r="AGL544" s="25">
        <f t="shared" si="1659"/>
        <v>0</v>
      </c>
      <c r="AGM544" s="25">
        <f t="shared" si="976"/>
        <v>0</v>
      </c>
      <c r="AGN544" s="25">
        <f t="shared" si="977"/>
        <v>0</v>
      </c>
      <c r="AGO544" s="30"/>
      <c r="AGP544" s="30"/>
      <c r="AGQ544" s="30"/>
      <c r="AGR544" s="25">
        <f t="shared" si="1660"/>
        <v>0</v>
      </c>
      <c r="AGS544" s="25">
        <f t="shared" si="1661"/>
        <v>0</v>
      </c>
      <c r="AGT544" s="25">
        <f t="shared" si="1662"/>
        <v>0</v>
      </c>
      <c r="AGU544" s="25">
        <f t="shared" si="1663"/>
        <v>0</v>
      </c>
      <c r="AGV544" s="25">
        <f t="shared" si="1664"/>
        <v>0</v>
      </c>
      <c r="AGW544" s="25">
        <f t="shared" si="1665"/>
        <v>0</v>
      </c>
      <c r="AGX544" s="25">
        <f t="shared" si="1666"/>
        <v>223378.67</v>
      </c>
      <c r="AGY544" s="25">
        <f t="shared" si="1667"/>
        <v>236266.4</v>
      </c>
      <c r="AGZ544" s="25">
        <f t="shared" si="1668"/>
        <v>236266.4</v>
      </c>
      <c r="AHA544" s="25">
        <f t="shared" si="1669"/>
        <v>64654.96</v>
      </c>
      <c r="AHB544" s="25">
        <f t="shared" si="1670"/>
        <v>67957.41</v>
      </c>
      <c r="AHC544" s="25">
        <f t="shared" si="1671"/>
        <v>67957.41</v>
      </c>
      <c r="AHD544" s="25">
        <f t="shared" si="1672"/>
        <v>0</v>
      </c>
      <c r="AHE544" s="25">
        <f t="shared" si="978"/>
        <v>0</v>
      </c>
      <c r="AHF544" s="25">
        <f t="shared" si="979"/>
        <v>0</v>
      </c>
      <c r="AHG544" s="25">
        <f t="shared" si="1673"/>
        <v>0</v>
      </c>
      <c r="AHH544" s="25">
        <f t="shared" si="980"/>
        <v>0</v>
      </c>
      <c r="AHI544" s="25">
        <f t="shared" si="981"/>
        <v>0</v>
      </c>
      <c r="AHJ544" s="30"/>
      <c r="AHK544" s="30"/>
      <c r="AHL544" s="30"/>
      <c r="AHM544" s="25">
        <f t="shared" si="1675"/>
        <v>0</v>
      </c>
      <c r="AHN544" s="25">
        <f t="shared" si="1676"/>
        <v>0</v>
      </c>
      <c r="AHO544" s="25">
        <f t="shared" si="1677"/>
        <v>0</v>
      </c>
      <c r="AHP544" s="25">
        <f t="shared" si="1678"/>
        <v>0</v>
      </c>
      <c r="AHQ544" s="25">
        <f t="shared" si="1679"/>
        <v>0</v>
      </c>
      <c r="AHR544" s="25">
        <f t="shared" si="1680"/>
        <v>0</v>
      </c>
      <c r="AHS544" s="25">
        <f t="shared" si="1681"/>
        <v>223379.43</v>
      </c>
      <c r="AHT544" s="25">
        <f t="shared" si="1682"/>
        <v>238117.22</v>
      </c>
      <c r="AHU544" s="25">
        <f t="shared" si="1683"/>
        <v>238117.22</v>
      </c>
      <c r="AHV544" s="25">
        <f t="shared" si="1684"/>
        <v>36253.75</v>
      </c>
      <c r="AHW544" s="25">
        <f t="shared" si="1685"/>
        <v>38043.360000000001</v>
      </c>
      <c r="AHX544" s="25">
        <f t="shared" si="1686"/>
        <v>38043.360000000001</v>
      </c>
      <c r="AHY544" s="25">
        <f t="shared" si="1687"/>
        <v>0</v>
      </c>
      <c r="AHZ544" s="25">
        <f t="shared" si="982"/>
        <v>0</v>
      </c>
      <c r="AIA544" s="25">
        <f t="shared" si="983"/>
        <v>0</v>
      </c>
      <c r="AIB544" s="25">
        <f t="shared" si="1688"/>
        <v>0</v>
      </c>
      <c r="AIC544" s="25">
        <f t="shared" si="984"/>
        <v>0</v>
      </c>
      <c r="AID544" s="25">
        <f t="shared" si="985"/>
        <v>0</v>
      </c>
      <c r="AIE544" s="30"/>
      <c r="AIF544" s="30"/>
      <c r="AIG544" s="30"/>
      <c r="AIH544" s="25">
        <f t="shared" si="1690"/>
        <v>0</v>
      </c>
      <c r="AII544" s="25">
        <f t="shared" si="1691"/>
        <v>0</v>
      </c>
      <c r="AIJ544" s="25">
        <f t="shared" si="1692"/>
        <v>0</v>
      </c>
      <c r="AIK544" s="25">
        <f t="shared" si="1693"/>
        <v>0</v>
      </c>
      <c r="AIL544" s="25">
        <f t="shared" si="1694"/>
        <v>0</v>
      </c>
      <c r="AIM544" s="25">
        <f t="shared" si="1695"/>
        <v>0</v>
      </c>
      <c r="AIN544" s="25">
        <f t="shared" si="1696"/>
        <v>223381.22</v>
      </c>
      <c r="AIO544" s="25">
        <f t="shared" si="1697"/>
        <v>234005.97</v>
      </c>
      <c r="AIP544" s="25">
        <f t="shared" si="1698"/>
        <v>234005.97</v>
      </c>
      <c r="AIQ544" s="25">
        <f t="shared" si="1699"/>
        <v>39328.81</v>
      </c>
      <c r="AIR544" s="25">
        <f t="shared" si="1700"/>
        <v>41306.74</v>
      </c>
      <c r="AIS544" s="25">
        <f t="shared" si="1701"/>
        <v>41306.74</v>
      </c>
      <c r="AIT544" s="25">
        <f t="shared" si="1702"/>
        <v>0</v>
      </c>
      <c r="AIU544" s="25">
        <f t="shared" si="986"/>
        <v>0</v>
      </c>
      <c r="AIV544" s="25">
        <f t="shared" si="987"/>
        <v>0</v>
      </c>
      <c r="AIW544" s="25">
        <f t="shared" si="1703"/>
        <v>0</v>
      </c>
      <c r="AIX544" s="25">
        <f t="shared" si="988"/>
        <v>0</v>
      </c>
      <c r="AIY544" s="25">
        <f t="shared" si="989"/>
        <v>0</v>
      </c>
      <c r="AIZ544" s="30"/>
      <c r="AJA544" s="30"/>
      <c r="AJB544" s="30"/>
      <c r="AJC544" s="25">
        <f t="shared" si="1705"/>
        <v>0</v>
      </c>
      <c r="AJD544" s="25">
        <f t="shared" si="1706"/>
        <v>0</v>
      </c>
      <c r="AJE544" s="25">
        <f t="shared" si="1707"/>
        <v>0</v>
      </c>
      <c r="AJF544" s="25">
        <f t="shared" si="1708"/>
        <v>0</v>
      </c>
      <c r="AJG544" s="25">
        <f t="shared" si="1709"/>
        <v>0</v>
      </c>
      <c r="AJH544" s="25">
        <f t="shared" si="1710"/>
        <v>0</v>
      </c>
      <c r="AJI544" s="25">
        <f t="shared" si="1711"/>
        <v>223382.68</v>
      </c>
      <c r="AJJ544" s="25">
        <f t="shared" si="1712"/>
        <v>233527.03</v>
      </c>
      <c r="AJK544" s="25">
        <f t="shared" si="1713"/>
        <v>233527.03</v>
      </c>
      <c r="AJL544" s="25">
        <f t="shared" si="1714"/>
        <v>38518.61</v>
      </c>
      <c r="AJM544" s="25">
        <f t="shared" si="1715"/>
        <v>40393.35</v>
      </c>
      <c r="AJN544" s="25">
        <f t="shared" si="1716"/>
        <v>40393.35</v>
      </c>
      <c r="AJO544" s="25">
        <f t="shared" si="1717"/>
        <v>0</v>
      </c>
      <c r="AJP544" s="25">
        <f t="shared" si="990"/>
        <v>0</v>
      </c>
      <c r="AJQ544" s="25">
        <f t="shared" si="991"/>
        <v>0</v>
      </c>
      <c r="AJR544" s="25">
        <f t="shared" si="1718"/>
        <v>0</v>
      </c>
      <c r="AJS544" s="25">
        <f t="shared" si="992"/>
        <v>0</v>
      </c>
      <c r="AJT544" s="25">
        <f t="shared" si="993"/>
        <v>0</v>
      </c>
      <c r="AJU544" s="30"/>
      <c r="AJV544" s="30"/>
      <c r="AJW544" s="30"/>
      <c r="AJX544" s="25">
        <f t="shared" si="1719"/>
        <v>0</v>
      </c>
      <c r="AJY544" s="25">
        <f t="shared" si="1720"/>
        <v>0</v>
      </c>
      <c r="AJZ544" s="25">
        <f t="shared" si="1721"/>
        <v>0</v>
      </c>
      <c r="AKA544" s="25">
        <f t="shared" si="1722"/>
        <v>0</v>
      </c>
      <c r="AKB544" s="25">
        <f t="shared" si="1723"/>
        <v>0</v>
      </c>
      <c r="AKC544" s="25">
        <f t="shared" si="1724"/>
        <v>0</v>
      </c>
      <c r="AKD544" s="25">
        <f t="shared" si="1725"/>
        <v>223382.43</v>
      </c>
      <c r="AKE544" s="25">
        <f t="shared" si="1726"/>
        <v>232513.86</v>
      </c>
      <c r="AKF544" s="25">
        <f t="shared" si="1727"/>
        <v>232513.86</v>
      </c>
      <c r="AKG544" s="25">
        <f t="shared" si="1728"/>
        <v>36533.24</v>
      </c>
      <c r="AKH544" s="25">
        <f t="shared" si="1729"/>
        <v>38357.22</v>
      </c>
      <c r="AKI544" s="25">
        <f t="shared" si="1730"/>
        <v>38357.22</v>
      </c>
      <c r="AKJ544" s="25">
        <f t="shared" si="1731"/>
        <v>0</v>
      </c>
      <c r="AKK544" s="25">
        <f t="shared" si="994"/>
        <v>0</v>
      </c>
      <c r="AKL544" s="25">
        <f t="shared" si="995"/>
        <v>0</v>
      </c>
      <c r="AKM544" s="25">
        <f t="shared" si="1732"/>
        <v>0</v>
      </c>
      <c r="AKN544" s="25">
        <f t="shared" si="996"/>
        <v>0</v>
      </c>
      <c r="AKO544" s="25">
        <f t="shared" si="997"/>
        <v>0</v>
      </c>
      <c r="AKP544" s="30"/>
      <c r="AKQ544" s="30"/>
      <c r="AKR544" s="30"/>
      <c r="AKS544" s="25">
        <f t="shared" si="1734"/>
        <v>0</v>
      </c>
      <c r="AKT544" s="25">
        <f t="shared" si="1735"/>
        <v>0</v>
      </c>
      <c r="AKU544" s="25">
        <f t="shared" si="1736"/>
        <v>0</v>
      </c>
      <c r="AKV544" s="25">
        <f t="shared" si="1737"/>
        <v>0</v>
      </c>
      <c r="AKW544" s="25">
        <f t="shared" si="1738"/>
        <v>0</v>
      </c>
      <c r="AKX544" s="25">
        <f t="shared" si="1739"/>
        <v>0</v>
      </c>
      <c r="AKY544" s="25">
        <f t="shared" si="1740"/>
        <v>223381.66</v>
      </c>
      <c r="AKZ544" s="25">
        <f t="shared" si="1741"/>
        <v>243663.97</v>
      </c>
      <c r="ALA544" s="25">
        <f t="shared" si="1742"/>
        <v>243663.97</v>
      </c>
      <c r="ALB544" s="25">
        <f t="shared" si="1743"/>
        <v>38790.6</v>
      </c>
      <c r="ALC544" s="25">
        <f t="shared" si="1744"/>
        <v>40690.51</v>
      </c>
      <c r="ALD544" s="25">
        <f t="shared" si="1745"/>
        <v>40690.51</v>
      </c>
      <c r="ALE544" s="25">
        <f t="shared" si="1746"/>
        <v>0</v>
      </c>
      <c r="ALF544" s="25">
        <f t="shared" si="998"/>
        <v>0</v>
      </c>
      <c r="ALG544" s="25">
        <f t="shared" si="999"/>
        <v>0</v>
      </c>
      <c r="ALH544" s="25">
        <f t="shared" si="1747"/>
        <v>0</v>
      </c>
      <c r="ALI544" s="25">
        <f t="shared" si="1000"/>
        <v>0</v>
      </c>
      <c r="ALJ544" s="25">
        <f t="shared" si="1001"/>
        <v>0</v>
      </c>
      <c r="ALK544" s="30"/>
      <c r="ALL544" s="30"/>
      <c r="ALM544" s="30"/>
      <c r="ALN544" s="25">
        <f t="shared" si="1749"/>
        <v>0</v>
      </c>
      <c r="ALO544" s="25">
        <f t="shared" si="1750"/>
        <v>0</v>
      </c>
      <c r="ALP544" s="25">
        <f t="shared" si="1751"/>
        <v>0</v>
      </c>
      <c r="ALQ544" s="25">
        <f t="shared" si="1752"/>
        <v>0</v>
      </c>
      <c r="ALR544" s="25">
        <f t="shared" si="1753"/>
        <v>0</v>
      </c>
      <c r="ALS544" s="25">
        <f t="shared" si="1754"/>
        <v>0</v>
      </c>
      <c r="ALT544" s="25">
        <f t="shared" si="1755"/>
        <v>223379.95</v>
      </c>
      <c r="ALU544" s="25">
        <f t="shared" si="1756"/>
        <v>235577.52</v>
      </c>
      <c r="ALV544" s="25">
        <f t="shared" si="1757"/>
        <v>235577.52</v>
      </c>
      <c r="ALW544" s="25">
        <f t="shared" si="1758"/>
        <v>43656.3</v>
      </c>
      <c r="ALX544" s="25">
        <f t="shared" si="1759"/>
        <v>45738.32</v>
      </c>
      <c r="ALY544" s="25">
        <f t="shared" si="1760"/>
        <v>45738.32</v>
      </c>
      <c r="ALZ544" s="25">
        <f t="shared" si="1761"/>
        <v>0</v>
      </c>
      <c r="AMA544" s="25">
        <f t="shared" si="1002"/>
        <v>0</v>
      </c>
      <c r="AMB544" s="25">
        <f t="shared" si="1003"/>
        <v>0</v>
      </c>
      <c r="AMC544" s="25">
        <f t="shared" si="1762"/>
        <v>0</v>
      </c>
      <c r="AMD544" s="25">
        <f t="shared" si="1004"/>
        <v>0</v>
      </c>
      <c r="AME544" s="25">
        <f t="shared" si="1005"/>
        <v>0</v>
      </c>
      <c r="AMF544" s="30"/>
      <c r="AMG544" s="30"/>
      <c r="AMH544" s="30"/>
      <c r="AMI544" s="25">
        <f t="shared" si="1763"/>
        <v>0</v>
      </c>
      <c r="AMJ544" s="25">
        <f t="shared" si="1764"/>
        <v>0</v>
      </c>
      <c r="AMK544" s="25">
        <f t="shared" si="1765"/>
        <v>0</v>
      </c>
      <c r="AML544" s="25">
        <f t="shared" si="1766"/>
        <v>0</v>
      </c>
      <c r="AMM544" s="25">
        <f t="shared" si="1767"/>
        <v>0</v>
      </c>
      <c r="AMN544" s="25">
        <f t="shared" si="1768"/>
        <v>0</v>
      </c>
      <c r="AMO544" s="25">
        <f t="shared" si="1769"/>
        <v>223380.88</v>
      </c>
      <c r="AMP544" s="25">
        <f t="shared" si="1770"/>
        <v>232512.73</v>
      </c>
      <c r="AMQ544" s="25">
        <f t="shared" si="1771"/>
        <v>232512.73</v>
      </c>
      <c r="AMR544" s="25">
        <f t="shared" si="1772"/>
        <v>36573.599999999999</v>
      </c>
      <c r="AMS544" s="25">
        <f t="shared" si="1773"/>
        <v>38296.44</v>
      </c>
      <c r="AMT544" s="25">
        <f t="shared" si="1774"/>
        <v>38296.44</v>
      </c>
      <c r="AMU544" s="25">
        <f t="shared" si="1775"/>
        <v>0</v>
      </c>
      <c r="AMV544" s="25">
        <f t="shared" si="1006"/>
        <v>0</v>
      </c>
      <c r="AMW544" s="25">
        <f t="shared" si="1007"/>
        <v>0</v>
      </c>
      <c r="AMX544" s="25">
        <f t="shared" si="1776"/>
        <v>0</v>
      </c>
      <c r="AMY544" s="25">
        <f t="shared" si="1008"/>
        <v>0</v>
      </c>
      <c r="AMZ544" s="25">
        <f t="shared" si="1009"/>
        <v>0</v>
      </c>
      <c r="ANA544" s="30"/>
      <c r="ANB544" s="30"/>
      <c r="ANC544" s="30"/>
      <c r="AND544" s="25">
        <f t="shared" si="1777"/>
        <v>0</v>
      </c>
      <c r="ANE544" s="25">
        <f t="shared" si="1778"/>
        <v>0</v>
      </c>
      <c r="ANF544" s="25">
        <f t="shared" si="1779"/>
        <v>0</v>
      </c>
      <c r="ANG544" s="25">
        <f t="shared" si="1780"/>
        <v>0</v>
      </c>
      <c r="ANH544" s="25">
        <f t="shared" si="1781"/>
        <v>0</v>
      </c>
      <c r="ANI544" s="25">
        <f t="shared" si="1782"/>
        <v>0</v>
      </c>
      <c r="ANJ544" s="25">
        <f t="shared" si="1783"/>
        <v>0</v>
      </c>
      <c r="ANK544" s="25">
        <f t="shared" si="1784"/>
        <v>0</v>
      </c>
      <c r="ANL544" s="25">
        <f t="shared" si="1785"/>
        <v>0</v>
      </c>
      <c r="ANM544" s="25">
        <f t="shared" si="1786"/>
        <v>0</v>
      </c>
      <c r="ANN544" s="25">
        <f t="shared" si="1787"/>
        <v>0</v>
      </c>
      <c r="ANO544" s="25">
        <f t="shared" si="1788"/>
        <v>0</v>
      </c>
      <c r="ANP544" s="25">
        <f t="shared" si="1789"/>
        <v>0</v>
      </c>
      <c r="ANQ544" s="25">
        <f t="shared" si="1010"/>
        <v>0</v>
      </c>
      <c r="ANR544" s="25">
        <f t="shared" si="1011"/>
        <v>0</v>
      </c>
      <c r="ANS544" s="25">
        <f t="shared" si="1790"/>
        <v>0</v>
      </c>
      <c r="ANT544" s="25">
        <f t="shared" si="1012"/>
        <v>0</v>
      </c>
      <c r="ANU544" s="25">
        <f t="shared" si="1013"/>
        <v>0</v>
      </c>
      <c r="ANV544" s="30"/>
      <c r="ANW544" s="30"/>
      <c r="ANX544" s="30"/>
      <c r="ANY544" s="25">
        <f t="shared" si="1792"/>
        <v>0</v>
      </c>
      <c r="ANZ544" s="25">
        <f t="shared" si="1793"/>
        <v>0</v>
      </c>
      <c r="AOA544" s="25">
        <f t="shared" si="1794"/>
        <v>0</v>
      </c>
      <c r="AOB544" s="25">
        <f t="shared" si="1795"/>
        <v>0</v>
      </c>
      <c r="AOC544" s="25">
        <f t="shared" si="1796"/>
        <v>0</v>
      </c>
      <c r="AOD544" s="25">
        <f t="shared" si="1797"/>
        <v>0</v>
      </c>
      <c r="AOE544" s="25">
        <f t="shared" si="1798"/>
        <v>223382.99</v>
      </c>
      <c r="AOF544" s="25">
        <f t="shared" si="1799"/>
        <v>233835.62</v>
      </c>
      <c r="AOG544" s="25">
        <f t="shared" si="1800"/>
        <v>233835.62</v>
      </c>
      <c r="AOH544" s="25">
        <f t="shared" si="1801"/>
        <v>37155.31</v>
      </c>
      <c r="AOI544" s="25">
        <f t="shared" si="1802"/>
        <v>38913.81</v>
      </c>
      <c r="AOJ544" s="25">
        <f t="shared" si="1803"/>
        <v>38913.81</v>
      </c>
      <c r="AOK544" s="25">
        <f t="shared" si="1804"/>
        <v>0</v>
      </c>
      <c r="AOL544" s="25">
        <f t="shared" si="1014"/>
        <v>0</v>
      </c>
      <c r="AOM544" s="25">
        <f t="shared" si="1015"/>
        <v>0</v>
      </c>
      <c r="AON544" s="25">
        <f t="shared" si="1805"/>
        <v>0</v>
      </c>
      <c r="AOO544" s="25">
        <f t="shared" si="1016"/>
        <v>0</v>
      </c>
      <c r="AOP544" s="25">
        <f t="shared" si="1017"/>
        <v>0</v>
      </c>
      <c r="AOQ544" s="30"/>
      <c r="AOR544" s="30"/>
      <c r="AOS544" s="30"/>
      <c r="AOT544" s="25">
        <f t="shared" si="1807"/>
        <v>0</v>
      </c>
      <c r="AOU544" s="25">
        <f t="shared" si="1808"/>
        <v>0</v>
      </c>
      <c r="AOV544" s="25">
        <f t="shared" si="1809"/>
        <v>0</v>
      </c>
      <c r="AOW544" s="25">
        <f t="shared" si="1810"/>
        <v>0</v>
      </c>
      <c r="AOX544" s="25">
        <f t="shared" si="1811"/>
        <v>0</v>
      </c>
      <c r="AOY544" s="25">
        <f t="shared" si="1812"/>
        <v>0</v>
      </c>
      <c r="AOZ544" s="25">
        <f t="shared" si="1813"/>
        <v>223378.3</v>
      </c>
      <c r="APA544" s="25">
        <f t="shared" si="1814"/>
        <v>236956.45</v>
      </c>
      <c r="APB544" s="25">
        <f t="shared" si="1815"/>
        <v>236956.45</v>
      </c>
      <c r="APC544" s="25">
        <f t="shared" si="1816"/>
        <v>44178.6</v>
      </c>
      <c r="APD544" s="25">
        <f t="shared" si="1817"/>
        <v>46273.35</v>
      </c>
      <c r="APE544" s="25">
        <f t="shared" si="1818"/>
        <v>46273.35</v>
      </c>
      <c r="APF544" s="25">
        <f t="shared" si="1819"/>
        <v>0</v>
      </c>
      <c r="APG544" s="25">
        <f t="shared" si="1018"/>
        <v>0</v>
      </c>
      <c r="APH544" s="25">
        <f t="shared" si="1019"/>
        <v>0</v>
      </c>
      <c r="API544" s="25">
        <f t="shared" si="1820"/>
        <v>0</v>
      </c>
      <c r="APJ544" s="25">
        <f t="shared" si="1020"/>
        <v>0</v>
      </c>
      <c r="APK544" s="25">
        <f t="shared" si="1021"/>
        <v>0</v>
      </c>
      <c r="APL544" s="30"/>
      <c r="APM544" s="30"/>
      <c r="APN544" s="30"/>
      <c r="APO544" s="25">
        <f t="shared" si="1821"/>
        <v>0</v>
      </c>
      <c r="APP544" s="25">
        <f t="shared" si="1822"/>
        <v>0</v>
      </c>
      <c r="APQ544" s="25">
        <f t="shared" si="1823"/>
        <v>0</v>
      </c>
      <c r="APR544" s="25">
        <f t="shared" si="1824"/>
        <v>0</v>
      </c>
      <c r="APS544" s="25">
        <f t="shared" si="1825"/>
        <v>0</v>
      </c>
      <c r="APT544" s="25">
        <f t="shared" si="1826"/>
        <v>0</v>
      </c>
      <c r="APU544" s="25">
        <f t="shared" si="1827"/>
        <v>223378.66</v>
      </c>
      <c r="APV544" s="25">
        <f t="shared" si="1828"/>
        <v>232512.62</v>
      </c>
      <c r="APW544" s="25">
        <f t="shared" si="1829"/>
        <v>232512.62</v>
      </c>
      <c r="APX544" s="25">
        <f t="shared" si="1830"/>
        <v>36802.69</v>
      </c>
      <c r="APY544" s="25">
        <f t="shared" si="1831"/>
        <v>38601.85</v>
      </c>
      <c r="APZ544" s="25">
        <f t="shared" si="1832"/>
        <v>38601.85</v>
      </c>
      <c r="AQA544" s="25">
        <f t="shared" si="1833"/>
        <v>0</v>
      </c>
      <c r="AQB544" s="25">
        <f t="shared" si="1022"/>
        <v>0</v>
      </c>
      <c r="AQC544" s="25">
        <f t="shared" si="1023"/>
        <v>0</v>
      </c>
      <c r="AQD544" s="25">
        <f t="shared" si="1834"/>
        <v>0</v>
      </c>
      <c r="AQE544" s="25">
        <f t="shared" si="1024"/>
        <v>0</v>
      </c>
      <c r="AQF544" s="25">
        <f t="shared" si="1025"/>
        <v>0</v>
      </c>
      <c r="AQG544" s="30"/>
      <c r="AQH544" s="30"/>
      <c r="AQI544" s="30"/>
      <c r="AQJ544" s="25">
        <f t="shared" si="1835"/>
        <v>0</v>
      </c>
      <c r="AQK544" s="25">
        <f t="shared" si="1836"/>
        <v>0</v>
      </c>
      <c r="AQL544" s="25">
        <f t="shared" si="1837"/>
        <v>0</v>
      </c>
      <c r="AQM544" s="25">
        <f t="shared" si="1838"/>
        <v>0</v>
      </c>
      <c r="AQN544" s="25">
        <f t="shared" si="1839"/>
        <v>0</v>
      </c>
      <c r="AQO544" s="25">
        <f t="shared" si="1840"/>
        <v>0</v>
      </c>
      <c r="AQP544" s="25">
        <f t="shared" si="1841"/>
        <v>223381.7</v>
      </c>
      <c r="AQQ544" s="25">
        <f t="shared" si="1842"/>
        <v>232513.09</v>
      </c>
      <c r="AQR544" s="25">
        <f t="shared" si="1843"/>
        <v>232513.09</v>
      </c>
      <c r="AQS544" s="25">
        <f t="shared" si="1844"/>
        <v>32785.51</v>
      </c>
      <c r="AQT544" s="25">
        <f t="shared" si="1845"/>
        <v>34428.379999999997</v>
      </c>
      <c r="AQU544" s="25">
        <f t="shared" si="1846"/>
        <v>34428.379999999997</v>
      </c>
      <c r="AQV544" s="25">
        <f t="shared" si="1847"/>
        <v>0</v>
      </c>
      <c r="AQW544" s="25">
        <f t="shared" si="1026"/>
        <v>0</v>
      </c>
      <c r="AQX544" s="25">
        <f t="shared" si="1027"/>
        <v>0</v>
      </c>
      <c r="AQY544" s="25">
        <f t="shared" si="1848"/>
        <v>0</v>
      </c>
      <c r="AQZ544" s="25">
        <f t="shared" si="1028"/>
        <v>0</v>
      </c>
      <c r="ARA544" s="25">
        <f t="shared" si="1029"/>
        <v>0</v>
      </c>
      <c r="ARB544" s="30"/>
      <c r="ARC544" s="30"/>
      <c r="ARD544" s="30"/>
      <c r="ARE544" s="25">
        <f t="shared" si="1850"/>
        <v>0</v>
      </c>
      <c r="ARF544" s="25">
        <f t="shared" si="1851"/>
        <v>0</v>
      </c>
      <c r="ARG544" s="25">
        <f t="shared" si="1852"/>
        <v>0</v>
      </c>
      <c r="ARH544" s="25">
        <f t="shared" si="1853"/>
        <v>0</v>
      </c>
      <c r="ARI544" s="25">
        <f t="shared" si="1854"/>
        <v>0</v>
      </c>
      <c r="ARJ544" s="25">
        <f t="shared" si="1855"/>
        <v>0</v>
      </c>
      <c r="ARK544" s="25">
        <f t="shared" si="1856"/>
        <v>223382.03</v>
      </c>
      <c r="ARL544" s="25">
        <f t="shared" si="1857"/>
        <v>252593.57</v>
      </c>
      <c r="ARM544" s="25">
        <f t="shared" si="1858"/>
        <v>252593.57</v>
      </c>
      <c r="ARN544" s="25">
        <f t="shared" si="1859"/>
        <v>38216.410000000003</v>
      </c>
      <c r="ARO544" s="25">
        <f t="shared" si="1860"/>
        <v>39942.080000000002</v>
      </c>
      <c r="ARP544" s="25">
        <f t="shared" si="1861"/>
        <v>39942.080000000002</v>
      </c>
      <c r="ARQ544" s="25">
        <f t="shared" si="1862"/>
        <v>0</v>
      </c>
      <c r="ARR544" s="25">
        <f t="shared" si="1030"/>
        <v>0</v>
      </c>
      <c r="ARS544" s="25">
        <f t="shared" si="1031"/>
        <v>0</v>
      </c>
      <c r="ART544" s="25">
        <f t="shared" si="1863"/>
        <v>0</v>
      </c>
      <c r="ARU544" s="25">
        <f t="shared" si="1032"/>
        <v>0</v>
      </c>
      <c r="ARV544" s="25">
        <f t="shared" si="1033"/>
        <v>0</v>
      </c>
      <c r="ARW544" s="30"/>
      <c r="ARX544" s="30"/>
      <c r="ARY544" s="30"/>
      <c r="ARZ544" s="25">
        <f t="shared" si="1864"/>
        <v>0</v>
      </c>
      <c r="ASA544" s="25">
        <f t="shared" si="1865"/>
        <v>0</v>
      </c>
      <c r="ASB544" s="25">
        <f t="shared" si="1866"/>
        <v>0</v>
      </c>
      <c r="ASC544" s="25">
        <f t="shared" si="1867"/>
        <v>0</v>
      </c>
      <c r="ASD544" s="25">
        <f t="shared" si="1868"/>
        <v>0</v>
      </c>
      <c r="ASE544" s="25">
        <f t="shared" si="1869"/>
        <v>0</v>
      </c>
      <c r="ASF544" s="25">
        <f t="shared" si="1870"/>
        <v>223381.92</v>
      </c>
      <c r="ASG544" s="25">
        <f t="shared" si="1871"/>
        <v>232512.86</v>
      </c>
      <c r="ASH544" s="25">
        <f t="shared" si="1872"/>
        <v>232512.86</v>
      </c>
      <c r="ASI544" s="25">
        <f t="shared" si="1873"/>
        <v>37763.64</v>
      </c>
      <c r="ASJ544" s="25">
        <f t="shared" si="1874"/>
        <v>39554.629999999997</v>
      </c>
      <c r="ASK544" s="25">
        <f t="shared" si="1875"/>
        <v>39554.629999999997</v>
      </c>
      <c r="ASL544" s="25">
        <f t="shared" si="1876"/>
        <v>0</v>
      </c>
      <c r="ASM544" s="25">
        <f t="shared" si="1034"/>
        <v>0</v>
      </c>
      <c r="ASN544" s="25">
        <f t="shared" si="1035"/>
        <v>0</v>
      </c>
      <c r="ASO544" s="25">
        <f t="shared" si="1877"/>
        <v>0</v>
      </c>
      <c r="ASP544" s="25">
        <f t="shared" si="1036"/>
        <v>0</v>
      </c>
      <c r="ASQ544" s="25">
        <f t="shared" si="1037"/>
        <v>0</v>
      </c>
      <c r="ASR544" s="30"/>
      <c r="ASS544" s="30"/>
      <c r="AST544" s="30"/>
      <c r="ASU544" s="25">
        <f t="shared" si="1878"/>
        <v>0</v>
      </c>
      <c r="ASV544" s="25">
        <f t="shared" si="1879"/>
        <v>0</v>
      </c>
      <c r="ASW544" s="25">
        <f t="shared" si="1880"/>
        <v>0</v>
      </c>
      <c r="ASX544" s="25">
        <f t="shared" si="1881"/>
        <v>0</v>
      </c>
      <c r="ASY544" s="25">
        <f t="shared" si="1882"/>
        <v>0</v>
      </c>
      <c r="ASZ544" s="25">
        <f t="shared" si="1883"/>
        <v>0</v>
      </c>
      <c r="ATA544" s="25">
        <f t="shared" si="1884"/>
        <v>223381.54</v>
      </c>
      <c r="ATB544" s="25">
        <f t="shared" si="1885"/>
        <v>232512.32</v>
      </c>
      <c r="ATC544" s="25">
        <f t="shared" si="1886"/>
        <v>232512.32</v>
      </c>
      <c r="ATD544" s="25">
        <f t="shared" si="1887"/>
        <v>33259.29</v>
      </c>
      <c r="ATE544" s="25">
        <f t="shared" si="1888"/>
        <v>34815.69</v>
      </c>
      <c r="ATF544" s="25">
        <f t="shared" si="1889"/>
        <v>34815.69</v>
      </c>
      <c r="ATG544" s="25">
        <f t="shared" si="1890"/>
        <v>0</v>
      </c>
      <c r="ATH544" s="25">
        <f t="shared" si="1038"/>
        <v>0</v>
      </c>
      <c r="ATI544" s="25">
        <f t="shared" si="1039"/>
        <v>0</v>
      </c>
      <c r="ATJ544" s="25">
        <f t="shared" si="1891"/>
        <v>0</v>
      </c>
      <c r="ATK544" s="25">
        <f t="shared" si="1040"/>
        <v>0</v>
      </c>
      <c r="ATL544" s="25">
        <f t="shared" si="1041"/>
        <v>0</v>
      </c>
      <c r="ATM544" s="30"/>
      <c r="ATN544" s="30"/>
      <c r="ATO544" s="30"/>
      <c r="ATP544" s="25">
        <f t="shared" si="1892"/>
        <v>0</v>
      </c>
      <c r="ATQ544" s="25">
        <f t="shared" si="1893"/>
        <v>0</v>
      </c>
      <c r="ATR544" s="25">
        <f t="shared" si="1894"/>
        <v>0</v>
      </c>
      <c r="ATS544" s="25">
        <f t="shared" si="1895"/>
        <v>0</v>
      </c>
      <c r="ATT544" s="25">
        <f t="shared" si="1896"/>
        <v>0</v>
      </c>
      <c r="ATU544" s="25">
        <f t="shared" si="1897"/>
        <v>0</v>
      </c>
      <c r="ATV544" s="25">
        <f t="shared" si="1898"/>
        <v>223381.33</v>
      </c>
      <c r="ATW544" s="25">
        <f t="shared" si="1899"/>
        <v>232512.96</v>
      </c>
      <c r="ATX544" s="25">
        <f t="shared" si="1900"/>
        <v>232512.96</v>
      </c>
      <c r="ATY544" s="25">
        <f t="shared" si="1901"/>
        <v>36261.71</v>
      </c>
      <c r="ATZ544" s="25">
        <f t="shared" si="1902"/>
        <v>37931.47</v>
      </c>
      <c r="AUA544" s="25">
        <f t="shared" si="1903"/>
        <v>37931.47</v>
      </c>
      <c r="AUB544" s="25">
        <f t="shared" si="1904"/>
        <v>0</v>
      </c>
      <c r="AUC544" s="25">
        <f t="shared" si="1042"/>
        <v>0</v>
      </c>
      <c r="AUD544" s="25">
        <f t="shared" si="1043"/>
        <v>0</v>
      </c>
      <c r="AUE544" s="25">
        <f t="shared" si="1905"/>
        <v>0</v>
      </c>
      <c r="AUF544" s="25">
        <f t="shared" si="1044"/>
        <v>0</v>
      </c>
      <c r="AUG544" s="25">
        <f t="shared" si="1045"/>
        <v>0</v>
      </c>
      <c r="AUH544" s="186"/>
      <c r="AUI544" s="186"/>
      <c r="AUJ544" s="186"/>
      <c r="AUK544" s="25">
        <f t="shared" si="1907"/>
        <v>0</v>
      </c>
      <c r="AUL544" s="25">
        <f t="shared" si="1908"/>
        <v>0</v>
      </c>
      <c r="AUM544" s="25">
        <f t="shared" si="1909"/>
        <v>0</v>
      </c>
      <c r="AUN544" s="25">
        <f t="shared" si="1910"/>
        <v>0</v>
      </c>
      <c r="AUO544" s="25">
        <f t="shared" si="1911"/>
        <v>0</v>
      </c>
      <c r="AUP544" s="25">
        <f t="shared" si="1912"/>
        <v>0</v>
      </c>
      <c r="AUQ544" s="25">
        <f t="shared" si="1913"/>
        <v>223376.22</v>
      </c>
      <c r="AUR544" s="25">
        <f t="shared" si="1914"/>
        <v>233082.35</v>
      </c>
      <c r="AUS544" s="25">
        <f t="shared" si="1915"/>
        <v>233082.35</v>
      </c>
      <c r="AUT544" s="25">
        <f t="shared" si="1916"/>
        <v>38922.050000000003</v>
      </c>
      <c r="AUU544" s="25">
        <f t="shared" si="1917"/>
        <v>40788.629999999997</v>
      </c>
      <c r="AUV544" s="25">
        <f t="shared" si="1918"/>
        <v>40788.629999999997</v>
      </c>
      <c r="AUW544" s="25">
        <f t="shared" si="1919"/>
        <v>0</v>
      </c>
      <c r="AUX544" s="25">
        <f t="shared" si="1046"/>
        <v>0</v>
      </c>
      <c r="AUY544" s="25">
        <f t="shared" si="1047"/>
        <v>0</v>
      </c>
      <c r="AUZ544" s="25">
        <f t="shared" si="1920"/>
        <v>0</v>
      </c>
      <c r="AVA544" s="25">
        <f t="shared" si="1048"/>
        <v>0</v>
      </c>
      <c r="AVB544" s="25">
        <f t="shared" si="1049"/>
        <v>0</v>
      </c>
      <c r="AVC544" s="59">
        <f t="shared" si="1921"/>
        <v>121</v>
      </c>
      <c r="AVD544" s="59">
        <f t="shared" si="1050"/>
        <v>121</v>
      </c>
      <c r="AVE544" s="59">
        <f t="shared" si="1051"/>
        <v>121</v>
      </c>
      <c r="AVF544" s="25">
        <f t="shared" si="1052"/>
        <v>27029101</v>
      </c>
      <c r="AVG544" s="25">
        <f t="shared" si="1053"/>
        <v>28134073</v>
      </c>
      <c r="AVH544" s="25">
        <f t="shared" si="1054"/>
        <v>28134073</v>
      </c>
      <c r="AVI544" s="25">
        <f t="shared" si="1055"/>
        <v>10223616.699999999</v>
      </c>
      <c r="AVJ544" s="25">
        <f t="shared" si="1056"/>
        <v>10384183.699999999</v>
      </c>
      <c r="AVK544" s="25">
        <f t="shared" si="1057"/>
        <v>10384183.699999999</v>
      </c>
      <c r="AVL544" s="25"/>
      <c r="AVM544" s="25"/>
      <c r="AVN544" s="25"/>
      <c r="AVO544" s="25"/>
      <c r="AVP544" s="25"/>
      <c r="AVQ544" s="25"/>
      <c r="AVR544" s="25">
        <f t="shared" si="1058"/>
        <v>27029364.82</v>
      </c>
      <c r="AVS544" s="25">
        <f t="shared" si="1059"/>
        <v>28636027.800000001</v>
      </c>
      <c r="AVT544" s="25">
        <f t="shared" si="1060"/>
        <v>28636027.800000001</v>
      </c>
      <c r="AVU544" s="25">
        <f t="shared" si="1061"/>
        <v>4447071.1100000003</v>
      </c>
      <c r="AVV544" s="25">
        <f t="shared" si="1062"/>
        <v>4656351.17</v>
      </c>
      <c r="AVW544" s="25">
        <f t="shared" si="1063"/>
        <v>4656351.17</v>
      </c>
    </row>
    <row r="545" spans="1:1271" ht="24" hidden="1">
      <c r="A545" s="19" t="s">
        <v>77</v>
      </c>
      <c r="B545" s="88" t="s">
        <v>81</v>
      </c>
      <c r="C545" s="5"/>
      <c r="D545" s="99"/>
      <c r="E545" s="77"/>
      <c r="F545" s="38">
        <f t="shared" si="1064"/>
        <v>70384</v>
      </c>
      <c r="G545" s="38">
        <f t="shared" si="1064"/>
        <v>73251</v>
      </c>
      <c r="H545" s="38">
        <f t="shared" si="1064"/>
        <v>73251</v>
      </c>
      <c r="I545" s="25">
        <f t="shared" si="1065"/>
        <v>38960</v>
      </c>
      <c r="J545" s="25">
        <f t="shared" si="1065"/>
        <v>39586</v>
      </c>
      <c r="K545" s="25">
        <f t="shared" si="1065"/>
        <v>39586</v>
      </c>
      <c r="L545" s="30"/>
      <c r="M545" s="30"/>
      <c r="N545" s="30"/>
      <c r="O545" s="25">
        <f t="shared" si="1066"/>
        <v>0</v>
      </c>
      <c r="P545" s="25">
        <f t="shared" si="1067"/>
        <v>0</v>
      </c>
      <c r="Q545" s="25">
        <f t="shared" si="1068"/>
        <v>0</v>
      </c>
      <c r="R545" s="25">
        <f t="shared" si="1069"/>
        <v>0</v>
      </c>
      <c r="S545" s="25">
        <f t="shared" si="1070"/>
        <v>0</v>
      </c>
      <c r="T545" s="25">
        <f t="shared" si="1071"/>
        <v>0</v>
      </c>
      <c r="U545" s="25">
        <f t="shared" si="1072"/>
        <v>70383.91</v>
      </c>
      <c r="V545" s="25">
        <f t="shared" si="1073"/>
        <v>0</v>
      </c>
      <c r="W545" s="25">
        <f t="shared" si="1074"/>
        <v>0</v>
      </c>
      <c r="X545" s="25">
        <f t="shared" si="1075"/>
        <v>31174.31</v>
      </c>
      <c r="Y545" s="25">
        <f t="shared" si="1076"/>
        <v>0</v>
      </c>
      <c r="Z545" s="25">
        <f t="shared" si="1077"/>
        <v>0</v>
      </c>
      <c r="AA545" s="25">
        <f t="shared" si="1078"/>
        <v>0</v>
      </c>
      <c r="AB545" s="25">
        <f t="shared" si="812"/>
        <v>0</v>
      </c>
      <c r="AC545" s="25">
        <f t="shared" si="812"/>
        <v>0</v>
      </c>
      <c r="AD545" s="25">
        <f t="shared" si="1079"/>
        <v>0</v>
      </c>
      <c r="AE545" s="25">
        <f t="shared" si="813"/>
        <v>0</v>
      </c>
      <c r="AF545" s="25">
        <f t="shared" si="813"/>
        <v>0</v>
      </c>
      <c r="AG545" s="30"/>
      <c r="AH545" s="30"/>
      <c r="AI545" s="30"/>
      <c r="AJ545" s="25">
        <f t="shared" si="1080"/>
        <v>0</v>
      </c>
      <c r="AK545" s="25">
        <f t="shared" si="1081"/>
        <v>0</v>
      </c>
      <c r="AL545" s="25">
        <f t="shared" si="1082"/>
        <v>0</v>
      </c>
      <c r="AM545" s="25">
        <f t="shared" si="1083"/>
        <v>0</v>
      </c>
      <c r="AN545" s="25">
        <f t="shared" si="1084"/>
        <v>0</v>
      </c>
      <c r="AO545" s="25">
        <f t="shared" si="1085"/>
        <v>0</v>
      </c>
      <c r="AP545" s="25">
        <f t="shared" si="1086"/>
        <v>70383.86</v>
      </c>
      <c r="AQ545" s="25">
        <f t="shared" si="1087"/>
        <v>73251.039999999994</v>
      </c>
      <c r="AR545" s="25">
        <f t="shared" si="1088"/>
        <v>73251.039999999994</v>
      </c>
      <c r="AS545" s="25">
        <f t="shared" si="1089"/>
        <v>21402.6</v>
      </c>
      <c r="AT545" s="25">
        <f t="shared" si="1090"/>
        <v>22440.92</v>
      </c>
      <c r="AU545" s="25">
        <f t="shared" si="1091"/>
        <v>22440.92</v>
      </c>
      <c r="AV545" s="25">
        <f t="shared" si="1092"/>
        <v>0</v>
      </c>
      <c r="AW545" s="25">
        <f t="shared" si="814"/>
        <v>0</v>
      </c>
      <c r="AX545" s="25">
        <f t="shared" si="815"/>
        <v>0</v>
      </c>
      <c r="AY545" s="25">
        <f t="shared" si="1093"/>
        <v>0</v>
      </c>
      <c r="AZ545" s="25">
        <f t="shared" si="816"/>
        <v>0</v>
      </c>
      <c r="BA545" s="25">
        <f t="shared" si="817"/>
        <v>0</v>
      </c>
      <c r="BB545" s="30"/>
      <c r="BC545" s="30"/>
      <c r="BD545" s="30"/>
      <c r="BE545" s="25">
        <f t="shared" si="1094"/>
        <v>0</v>
      </c>
      <c r="BF545" s="25">
        <f t="shared" si="1095"/>
        <v>0</v>
      </c>
      <c r="BG545" s="25">
        <f t="shared" si="1096"/>
        <v>0</v>
      </c>
      <c r="BH545" s="25">
        <f t="shared" si="1097"/>
        <v>0</v>
      </c>
      <c r="BI545" s="25">
        <f t="shared" si="1098"/>
        <v>0</v>
      </c>
      <c r="BJ545" s="25">
        <f t="shared" si="1099"/>
        <v>0</v>
      </c>
      <c r="BK545" s="25">
        <f t="shared" si="1100"/>
        <v>70383.850000000006</v>
      </c>
      <c r="BL545" s="25">
        <f t="shared" si="1101"/>
        <v>73250.720000000001</v>
      </c>
      <c r="BM545" s="25">
        <f t="shared" si="1102"/>
        <v>73250.720000000001</v>
      </c>
      <c r="BN545" s="25">
        <f t="shared" si="1103"/>
        <v>18648.79</v>
      </c>
      <c r="BO545" s="25">
        <f t="shared" si="1104"/>
        <v>19634.490000000002</v>
      </c>
      <c r="BP545" s="25">
        <f t="shared" si="1105"/>
        <v>19634.490000000002</v>
      </c>
      <c r="BQ545" s="25">
        <f t="shared" si="1106"/>
        <v>0</v>
      </c>
      <c r="BR545" s="25">
        <f t="shared" si="818"/>
        <v>0</v>
      </c>
      <c r="BS545" s="25">
        <f t="shared" si="819"/>
        <v>0</v>
      </c>
      <c r="BT545" s="25">
        <f t="shared" si="1107"/>
        <v>0</v>
      </c>
      <c r="BU545" s="25">
        <f t="shared" si="820"/>
        <v>0</v>
      </c>
      <c r="BV545" s="25">
        <f t="shared" si="821"/>
        <v>0</v>
      </c>
      <c r="BW545" s="30"/>
      <c r="BX545" s="30"/>
      <c r="BY545" s="30"/>
      <c r="BZ545" s="25">
        <f t="shared" si="1108"/>
        <v>0</v>
      </c>
      <c r="CA545" s="25">
        <f t="shared" si="1109"/>
        <v>0</v>
      </c>
      <c r="CB545" s="25">
        <f t="shared" si="1110"/>
        <v>0</v>
      </c>
      <c r="CC545" s="25">
        <f t="shared" si="1111"/>
        <v>0</v>
      </c>
      <c r="CD545" s="25">
        <f t="shared" si="1112"/>
        <v>0</v>
      </c>
      <c r="CE545" s="25">
        <f t="shared" si="1113"/>
        <v>0</v>
      </c>
      <c r="CF545" s="25">
        <f t="shared" si="1114"/>
        <v>0</v>
      </c>
      <c r="CG545" s="25">
        <f t="shared" si="1115"/>
        <v>0</v>
      </c>
      <c r="CH545" s="25">
        <f t="shared" si="1116"/>
        <v>0</v>
      </c>
      <c r="CI545" s="25">
        <f t="shared" si="1117"/>
        <v>0</v>
      </c>
      <c r="CJ545" s="25">
        <f t="shared" si="1118"/>
        <v>0</v>
      </c>
      <c r="CK545" s="25">
        <f t="shared" si="1119"/>
        <v>0</v>
      </c>
      <c r="CL545" s="25">
        <f t="shared" si="1120"/>
        <v>0</v>
      </c>
      <c r="CM545" s="25">
        <f t="shared" si="822"/>
        <v>0</v>
      </c>
      <c r="CN545" s="25">
        <f t="shared" si="823"/>
        <v>0</v>
      </c>
      <c r="CO545" s="25">
        <f t="shared" si="1121"/>
        <v>0</v>
      </c>
      <c r="CP545" s="25">
        <f t="shared" si="824"/>
        <v>0</v>
      </c>
      <c r="CQ545" s="25">
        <f t="shared" si="825"/>
        <v>0</v>
      </c>
      <c r="CR545" s="30"/>
      <c r="CS545" s="30"/>
      <c r="CT545" s="30"/>
      <c r="CU545" s="25">
        <f t="shared" si="1122"/>
        <v>0</v>
      </c>
      <c r="CV545" s="25">
        <f t="shared" si="1123"/>
        <v>0</v>
      </c>
      <c r="CW545" s="25">
        <f t="shared" si="1124"/>
        <v>0</v>
      </c>
      <c r="CX545" s="25">
        <f t="shared" si="1125"/>
        <v>0</v>
      </c>
      <c r="CY545" s="25">
        <f t="shared" si="1126"/>
        <v>0</v>
      </c>
      <c r="CZ545" s="25">
        <f t="shared" si="1127"/>
        <v>0</v>
      </c>
      <c r="DA545" s="25">
        <f t="shared" si="1128"/>
        <v>70384.41</v>
      </c>
      <c r="DB545" s="25">
        <f t="shared" si="1129"/>
        <v>73251.199999999997</v>
      </c>
      <c r="DC545" s="25">
        <f t="shared" si="1130"/>
        <v>73251.199999999997</v>
      </c>
      <c r="DD545" s="25">
        <f t="shared" si="1131"/>
        <v>21103.25</v>
      </c>
      <c r="DE545" s="25">
        <f t="shared" si="1132"/>
        <v>22271.25</v>
      </c>
      <c r="DF545" s="25">
        <f t="shared" si="1133"/>
        <v>22271.25</v>
      </c>
      <c r="DG545" s="25">
        <f t="shared" si="1134"/>
        <v>0</v>
      </c>
      <c r="DH545" s="25">
        <f t="shared" si="826"/>
        <v>0</v>
      </c>
      <c r="DI545" s="25">
        <f t="shared" si="827"/>
        <v>0</v>
      </c>
      <c r="DJ545" s="25">
        <f t="shared" si="1135"/>
        <v>0</v>
      </c>
      <c r="DK545" s="25">
        <f t="shared" si="828"/>
        <v>0</v>
      </c>
      <c r="DL545" s="25">
        <f t="shared" si="829"/>
        <v>0</v>
      </c>
      <c r="DM545" s="30"/>
      <c r="DN545" s="30"/>
      <c r="DO545" s="30"/>
      <c r="DP545" s="25">
        <f t="shared" si="1136"/>
        <v>0</v>
      </c>
      <c r="DQ545" s="25">
        <f t="shared" si="1137"/>
        <v>0</v>
      </c>
      <c r="DR545" s="25">
        <f t="shared" si="1138"/>
        <v>0</v>
      </c>
      <c r="DS545" s="25">
        <f t="shared" si="1139"/>
        <v>0</v>
      </c>
      <c r="DT545" s="25">
        <f t="shared" si="1140"/>
        <v>0</v>
      </c>
      <c r="DU545" s="25">
        <f t="shared" si="1141"/>
        <v>0</v>
      </c>
      <c r="DV545" s="25">
        <f t="shared" si="1142"/>
        <v>70384.05</v>
      </c>
      <c r="DW545" s="25">
        <f t="shared" si="1143"/>
        <v>73250.710000000006</v>
      </c>
      <c r="DX545" s="25">
        <f t="shared" si="1144"/>
        <v>73250.710000000006</v>
      </c>
      <c r="DY545" s="25">
        <f t="shared" si="1145"/>
        <v>21822</v>
      </c>
      <c r="DZ545" s="25">
        <f t="shared" si="1146"/>
        <v>22969.21</v>
      </c>
      <c r="EA545" s="25">
        <f t="shared" si="1147"/>
        <v>22969.21</v>
      </c>
      <c r="EB545" s="25">
        <f t="shared" si="1148"/>
        <v>0</v>
      </c>
      <c r="EC545" s="25">
        <f t="shared" si="830"/>
        <v>0</v>
      </c>
      <c r="ED545" s="25">
        <f t="shared" si="831"/>
        <v>0</v>
      </c>
      <c r="EE545" s="25">
        <f t="shared" si="1149"/>
        <v>0</v>
      </c>
      <c r="EF545" s="25">
        <f t="shared" si="832"/>
        <v>0</v>
      </c>
      <c r="EG545" s="25">
        <f t="shared" si="833"/>
        <v>0</v>
      </c>
      <c r="EH545" s="30"/>
      <c r="EI545" s="30"/>
      <c r="EJ545" s="30"/>
      <c r="EK545" s="25">
        <f t="shared" si="1150"/>
        <v>0</v>
      </c>
      <c r="EL545" s="25">
        <f t="shared" si="1151"/>
        <v>0</v>
      </c>
      <c r="EM545" s="25">
        <f t="shared" si="1152"/>
        <v>0</v>
      </c>
      <c r="EN545" s="25">
        <f t="shared" si="1153"/>
        <v>0</v>
      </c>
      <c r="EO545" s="25">
        <f t="shared" si="1154"/>
        <v>0</v>
      </c>
      <c r="EP545" s="25">
        <f t="shared" si="1155"/>
        <v>0</v>
      </c>
      <c r="EQ545" s="25">
        <f t="shared" si="1156"/>
        <v>70384.31</v>
      </c>
      <c r="ER545" s="25">
        <f t="shared" si="1157"/>
        <v>73250.929999999993</v>
      </c>
      <c r="ES545" s="25">
        <f t="shared" si="1158"/>
        <v>73250.929999999993</v>
      </c>
      <c r="ET545" s="25">
        <f t="shared" si="1159"/>
        <v>21178.25</v>
      </c>
      <c r="EU545" s="25">
        <f t="shared" si="1160"/>
        <v>22145.13</v>
      </c>
      <c r="EV545" s="25">
        <f t="shared" si="1161"/>
        <v>22145.13</v>
      </c>
      <c r="EW545" s="25">
        <f t="shared" si="1162"/>
        <v>0</v>
      </c>
      <c r="EX545" s="25">
        <f t="shared" si="834"/>
        <v>0</v>
      </c>
      <c r="EY545" s="25">
        <f t="shared" si="835"/>
        <v>0</v>
      </c>
      <c r="EZ545" s="25">
        <f t="shared" si="1163"/>
        <v>0</v>
      </c>
      <c r="FA545" s="25">
        <f t="shared" si="836"/>
        <v>0</v>
      </c>
      <c r="FB545" s="25">
        <f t="shared" si="837"/>
        <v>0</v>
      </c>
      <c r="FC545" s="30"/>
      <c r="FD545" s="30"/>
      <c r="FE545" s="30"/>
      <c r="FF545" s="25">
        <f t="shared" si="1165"/>
        <v>0</v>
      </c>
      <c r="FG545" s="25">
        <f t="shared" si="1166"/>
        <v>0</v>
      </c>
      <c r="FH545" s="25">
        <f t="shared" si="1167"/>
        <v>0</v>
      </c>
      <c r="FI545" s="25">
        <f t="shared" si="1168"/>
        <v>0</v>
      </c>
      <c r="FJ545" s="25">
        <f t="shared" si="1169"/>
        <v>0</v>
      </c>
      <c r="FK545" s="25">
        <f t="shared" si="1170"/>
        <v>0</v>
      </c>
      <c r="FL545" s="25">
        <f t="shared" si="1171"/>
        <v>70384.38</v>
      </c>
      <c r="FM545" s="25">
        <f t="shared" si="1172"/>
        <v>74129.61</v>
      </c>
      <c r="FN545" s="25">
        <f t="shared" si="1173"/>
        <v>74129.61</v>
      </c>
      <c r="FO545" s="25">
        <f t="shared" si="1174"/>
        <v>17216.150000000001</v>
      </c>
      <c r="FP545" s="25">
        <f t="shared" si="1175"/>
        <v>18085.310000000001</v>
      </c>
      <c r="FQ545" s="25">
        <f t="shared" si="1176"/>
        <v>18085.310000000001</v>
      </c>
      <c r="FR545" s="25">
        <f t="shared" si="1177"/>
        <v>0</v>
      </c>
      <c r="FS545" s="25">
        <f t="shared" si="838"/>
        <v>0</v>
      </c>
      <c r="FT545" s="25">
        <f t="shared" si="839"/>
        <v>0</v>
      </c>
      <c r="FU545" s="25">
        <f t="shared" si="1178"/>
        <v>0</v>
      </c>
      <c r="FV545" s="25">
        <f t="shared" si="840"/>
        <v>0</v>
      </c>
      <c r="FW545" s="25">
        <f t="shared" si="841"/>
        <v>0</v>
      </c>
      <c r="FX545" s="30"/>
      <c r="FY545" s="30"/>
      <c r="FZ545" s="30"/>
      <c r="GA545" s="25">
        <f t="shared" si="1180"/>
        <v>0</v>
      </c>
      <c r="GB545" s="25">
        <f t="shared" si="1181"/>
        <v>0</v>
      </c>
      <c r="GC545" s="25">
        <f t="shared" si="1182"/>
        <v>0</v>
      </c>
      <c r="GD545" s="25">
        <f t="shared" si="1183"/>
        <v>0</v>
      </c>
      <c r="GE545" s="25">
        <f t="shared" si="1184"/>
        <v>0</v>
      </c>
      <c r="GF545" s="25">
        <f t="shared" si="1185"/>
        <v>0</v>
      </c>
      <c r="GG545" s="25">
        <f t="shared" si="1186"/>
        <v>0</v>
      </c>
      <c r="GH545" s="25">
        <f t="shared" si="1187"/>
        <v>0</v>
      </c>
      <c r="GI545" s="25">
        <f t="shared" si="1188"/>
        <v>0</v>
      </c>
      <c r="GJ545" s="25">
        <f t="shared" si="1189"/>
        <v>0</v>
      </c>
      <c r="GK545" s="25">
        <f t="shared" si="1190"/>
        <v>0</v>
      </c>
      <c r="GL545" s="25">
        <f t="shared" si="1191"/>
        <v>0</v>
      </c>
      <c r="GM545" s="25">
        <f t="shared" si="1192"/>
        <v>0</v>
      </c>
      <c r="GN545" s="25">
        <f t="shared" si="843"/>
        <v>0</v>
      </c>
      <c r="GO545" s="25">
        <f t="shared" si="844"/>
        <v>0</v>
      </c>
      <c r="GP545" s="25">
        <f t="shared" si="1193"/>
        <v>0</v>
      </c>
      <c r="GQ545" s="25">
        <f t="shared" si="845"/>
        <v>0</v>
      </c>
      <c r="GR545" s="25">
        <f t="shared" si="846"/>
        <v>0</v>
      </c>
      <c r="GS545" s="30"/>
      <c r="GT545" s="30"/>
      <c r="GU545" s="30"/>
      <c r="GV545" s="25">
        <f t="shared" si="1195"/>
        <v>0</v>
      </c>
      <c r="GW545" s="25">
        <f t="shared" si="1196"/>
        <v>0</v>
      </c>
      <c r="GX545" s="25">
        <f t="shared" si="1197"/>
        <v>0</v>
      </c>
      <c r="GY545" s="25">
        <f t="shared" si="1198"/>
        <v>0</v>
      </c>
      <c r="GZ545" s="25">
        <f t="shared" si="1199"/>
        <v>0</v>
      </c>
      <c r="HA545" s="25">
        <f t="shared" si="1200"/>
        <v>0</v>
      </c>
      <c r="HB545" s="25">
        <f t="shared" si="1201"/>
        <v>70384.69</v>
      </c>
      <c r="HC545" s="25">
        <f t="shared" si="1202"/>
        <v>73916.600000000006</v>
      </c>
      <c r="HD545" s="25">
        <f t="shared" si="1203"/>
        <v>73916.600000000006</v>
      </c>
      <c r="HE545" s="25">
        <f t="shared" si="1204"/>
        <v>33103.57</v>
      </c>
      <c r="HF545" s="25">
        <f t="shared" si="1205"/>
        <v>34893.71</v>
      </c>
      <c r="HG545" s="25">
        <f t="shared" si="1206"/>
        <v>34893.71</v>
      </c>
      <c r="HH545" s="25">
        <f t="shared" si="1207"/>
        <v>0</v>
      </c>
      <c r="HI545" s="25">
        <f t="shared" si="847"/>
        <v>0</v>
      </c>
      <c r="HJ545" s="25">
        <f t="shared" si="848"/>
        <v>0</v>
      </c>
      <c r="HK545" s="25">
        <f t="shared" si="1208"/>
        <v>0</v>
      </c>
      <c r="HL545" s="25">
        <f t="shared" si="849"/>
        <v>0</v>
      </c>
      <c r="HM545" s="25">
        <f t="shared" si="850"/>
        <v>0</v>
      </c>
      <c r="HN545" s="30"/>
      <c r="HO545" s="30"/>
      <c r="HP545" s="30"/>
      <c r="HQ545" s="25">
        <f t="shared" si="1210"/>
        <v>0</v>
      </c>
      <c r="HR545" s="25">
        <f t="shared" si="1211"/>
        <v>0</v>
      </c>
      <c r="HS545" s="25">
        <f t="shared" si="1212"/>
        <v>0</v>
      </c>
      <c r="HT545" s="25">
        <f t="shared" si="1213"/>
        <v>0</v>
      </c>
      <c r="HU545" s="25">
        <f t="shared" si="1214"/>
        <v>0</v>
      </c>
      <c r="HV545" s="25">
        <f t="shared" si="1215"/>
        <v>0</v>
      </c>
      <c r="HW545" s="25">
        <f t="shared" si="1216"/>
        <v>54503.360000000001</v>
      </c>
      <c r="HX545" s="25">
        <f t="shared" si="1217"/>
        <v>73818.009999999995</v>
      </c>
      <c r="HY545" s="25">
        <f t="shared" si="1218"/>
        <v>73818.009999999995</v>
      </c>
      <c r="HZ545" s="25">
        <f t="shared" si="1219"/>
        <v>17198.349999999999</v>
      </c>
      <c r="IA545" s="25">
        <f t="shared" si="1220"/>
        <v>21593.360000000001</v>
      </c>
      <c r="IB545" s="25">
        <f t="shared" si="1221"/>
        <v>21593.360000000001</v>
      </c>
      <c r="IC545" s="25">
        <f t="shared" si="1222"/>
        <v>0</v>
      </c>
      <c r="ID545" s="25">
        <f t="shared" si="852"/>
        <v>0</v>
      </c>
      <c r="IE545" s="25">
        <f t="shared" si="853"/>
        <v>0</v>
      </c>
      <c r="IF545" s="25">
        <f t="shared" si="1223"/>
        <v>0</v>
      </c>
      <c r="IG545" s="25">
        <f t="shared" si="854"/>
        <v>0</v>
      </c>
      <c r="IH545" s="25">
        <f t="shared" si="855"/>
        <v>0</v>
      </c>
      <c r="II545" s="30"/>
      <c r="IJ545" s="30"/>
      <c r="IK545" s="30"/>
      <c r="IL545" s="25">
        <f t="shared" si="1224"/>
        <v>0</v>
      </c>
      <c r="IM545" s="25">
        <f t="shared" si="1225"/>
        <v>0</v>
      </c>
      <c r="IN545" s="25">
        <f t="shared" si="1226"/>
        <v>0</v>
      </c>
      <c r="IO545" s="25">
        <f t="shared" si="1227"/>
        <v>0</v>
      </c>
      <c r="IP545" s="25">
        <f t="shared" si="1228"/>
        <v>0</v>
      </c>
      <c r="IQ545" s="25">
        <f t="shared" si="1229"/>
        <v>0</v>
      </c>
      <c r="IR545" s="25">
        <f t="shared" si="1230"/>
        <v>70384.31</v>
      </c>
      <c r="IS545" s="25">
        <f t="shared" si="1231"/>
        <v>73250.97</v>
      </c>
      <c r="IT545" s="25">
        <f t="shared" si="1232"/>
        <v>73250.97</v>
      </c>
      <c r="IU545" s="25">
        <f t="shared" si="1233"/>
        <v>17952.689999999999</v>
      </c>
      <c r="IV545" s="25">
        <f t="shared" si="1234"/>
        <v>18809.439999999999</v>
      </c>
      <c r="IW545" s="25">
        <f t="shared" si="1235"/>
        <v>18809.439999999999</v>
      </c>
      <c r="IX545" s="25">
        <f t="shared" si="1236"/>
        <v>0</v>
      </c>
      <c r="IY545" s="25">
        <f t="shared" si="856"/>
        <v>0</v>
      </c>
      <c r="IZ545" s="25">
        <f t="shared" si="857"/>
        <v>0</v>
      </c>
      <c r="JA545" s="25">
        <f t="shared" si="1237"/>
        <v>0</v>
      </c>
      <c r="JB545" s="25">
        <f t="shared" si="858"/>
        <v>0</v>
      </c>
      <c r="JC545" s="25">
        <f t="shared" si="859"/>
        <v>0</v>
      </c>
      <c r="JD545" s="30"/>
      <c r="JE545" s="30"/>
      <c r="JF545" s="30"/>
      <c r="JG545" s="25">
        <f t="shared" si="1238"/>
        <v>0</v>
      </c>
      <c r="JH545" s="25">
        <f t="shared" si="1239"/>
        <v>0</v>
      </c>
      <c r="JI545" s="25">
        <f t="shared" si="1240"/>
        <v>0</v>
      </c>
      <c r="JJ545" s="25">
        <f t="shared" si="1241"/>
        <v>0</v>
      </c>
      <c r="JK545" s="25">
        <f t="shared" si="1242"/>
        <v>0</v>
      </c>
      <c r="JL545" s="25">
        <f t="shared" si="1243"/>
        <v>0</v>
      </c>
      <c r="JM545" s="25">
        <f t="shared" si="1244"/>
        <v>70384.38</v>
      </c>
      <c r="JN545" s="25">
        <f t="shared" si="1245"/>
        <v>73251.13</v>
      </c>
      <c r="JO545" s="25">
        <f t="shared" si="1246"/>
        <v>73251.13</v>
      </c>
      <c r="JP545" s="25">
        <f t="shared" si="1247"/>
        <v>27129.95</v>
      </c>
      <c r="JQ545" s="25">
        <f t="shared" si="1248"/>
        <v>28528.36</v>
      </c>
      <c r="JR545" s="25">
        <f t="shared" si="1249"/>
        <v>28528.36</v>
      </c>
      <c r="JS545" s="25">
        <f t="shared" si="1250"/>
        <v>0</v>
      </c>
      <c r="JT545" s="25">
        <f t="shared" si="860"/>
        <v>0</v>
      </c>
      <c r="JU545" s="25">
        <f t="shared" si="861"/>
        <v>0</v>
      </c>
      <c r="JV545" s="25">
        <f t="shared" si="1251"/>
        <v>0</v>
      </c>
      <c r="JW545" s="25">
        <f t="shared" si="862"/>
        <v>0</v>
      </c>
      <c r="JX545" s="25">
        <f t="shared" si="863"/>
        <v>0</v>
      </c>
      <c r="JY545" s="30"/>
      <c r="JZ545" s="30"/>
      <c r="KA545" s="30"/>
      <c r="KB545" s="25">
        <f t="shared" si="1252"/>
        <v>0</v>
      </c>
      <c r="KC545" s="25">
        <f t="shared" si="1253"/>
        <v>0</v>
      </c>
      <c r="KD545" s="25">
        <f t="shared" si="1254"/>
        <v>0</v>
      </c>
      <c r="KE545" s="25">
        <f t="shared" si="1255"/>
        <v>0</v>
      </c>
      <c r="KF545" s="25">
        <f t="shared" si="1256"/>
        <v>0</v>
      </c>
      <c r="KG545" s="25">
        <f t="shared" si="1257"/>
        <v>0</v>
      </c>
      <c r="KH545" s="25">
        <f t="shared" si="1258"/>
        <v>70383.710000000006</v>
      </c>
      <c r="KI545" s="25">
        <f t="shared" si="1259"/>
        <v>73250.69</v>
      </c>
      <c r="KJ545" s="25">
        <f t="shared" si="1260"/>
        <v>73250.69</v>
      </c>
      <c r="KK545" s="25">
        <f t="shared" si="1261"/>
        <v>16033.38</v>
      </c>
      <c r="KL545" s="25">
        <f t="shared" si="1262"/>
        <v>16834.37</v>
      </c>
      <c r="KM545" s="25">
        <f t="shared" si="1263"/>
        <v>16834.37</v>
      </c>
      <c r="KN545" s="25">
        <f t="shared" si="1264"/>
        <v>0</v>
      </c>
      <c r="KO545" s="25">
        <f t="shared" si="864"/>
        <v>0</v>
      </c>
      <c r="KP545" s="25">
        <f t="shared" si="865"/>
        <v>0</v>
      </c>
      <c r="KQ545" s="25">
        <f t="shared" si="1265"/>
        <v>0</v>
      </c>
      <c r="KR545" s="25">
        <f t="shared" si="866"/>
        <v>0</v>
      </c>
      <c r="KS545" s="25">
        <f t="shared" si="867"/>
        <v>0</v>
      </c>
      <c r="KT545" s="30"/>
      <c r="KU545" s="30"/>
      <c r="KV545" s="30"/>
      <c r="KW545" s="25">
        <f t="shared" si="1266"/>
        <v>0</v>
      </c>
      <c r="KX545" s="25">
        <f t="shared" si="1267"/>
        <v>0</v>
      </c>
      <c r="KY545" s="25">
        <f t="shared" si="1268"/>
        <v>0</v>
      </c>
      <c r="KZ545" s="25">
        <f t="shared" si="1269"/>
        <v>0</v>
      </c>
      <c r="LA545" s="25">
        <f t="shared" si="1270"/>
        <v>0</v>
      </c>
      <c r="LB545" s="25">
        <f t="shared" si="1271"/>
        <v>0</v>
      </c>
      <c r="LC545" s="25">
        <f t="shared" si="1272"/>
        <v>70384.02</v>
      </c>
      <c r="LD545" s="25">
        <f t="shared" si="1273"/>
        <v>73250.98</v>
      </c>
      <c r="LE545" s="25">
        <f t="shared" si="1274"/>
        <v>73250.98</v>
      </c>
      <c r="LF545" s="25">
        <f t="shared" si="1275"/>
        <v>14867.36</v>
      </c>
      <c r="LG545" s="25">
        <f t="shared" si="1276"/>
        <v>15624.03</v>
      </c>
      <c r="LH545" s="25">
        <f t="shared" si="1277"/>
        <v>15624.03</v>
      </c>
      <c r="LI545" s="25">
        <f t="shared" si="1278"/>
        <v>0</v>
      </c>
      <c r="LJ545" s="25">
        <f t="shared" si="868"/>
        <v>0</v>
      </c>
      <c r="LK545" s="25">
        <f t="shared" si="869"/>
        <v>0</v>
      </c>
      <c r="LL545" s="25">
        <f t="shared" si="1279"/>
        <v>0</v>
      </c>
      <c r="LM545" s="25">
        <f t="shared" si="870"/>
        <v>0</v>
      </c>
      <c r="LN545" s="25">
        <f t="shared" si="871"/>
        <v>0</v>
      </c>
      <c r="LO545" s="30"/>
      <c r="LP545" s="30"/>
      <c r="LQ545" s="30"/>
      <c r="LR545" s="25">
        <f t="shared" si="1280"/>
        <v>0</v>
      </c>
      <c r="LS545" s="25">
        <f t="shared" si="1281"/>
        <v>0</v>
      </c>
      <c r="LT545" s="25">
        <f t="shared" si="1282"/>
        <v>0</v>
      </c>
      <c r="LU545" s="25">
        <f t="shared" si="1283"/>
        <v>0</v>
      </c>
      <c r="LV545" s="25">
        <f t="shared" si="1284"/>
        <v>0</v>
      </c>
      <c r="LW545" s="25">
        <f t="shared" si="1285"/>
        <v>0</v>
      </c>
      <c r="LX545" s="25">
        <f t="shared" si="1286"/>
        <v>70385.570000000007</v>
      </c>
      <c r="LY545" s="25">
        <f t="shared" si="1287"/>
        <v>73251.009999999995</v>
      </c>
      <c r="LZ545" s="25">
        <f t="shared" si="1288"/>
        <v>73251.009999999995</v>
      </c>
      <c r="MA545" s="25">
        <f t="shared" si="1289"/>
        <v>23477.95</v>
      </c>
      <c r="MB545" s="25">
        <f t="shared" si="1290"/>
        <v>24654.36</v>
      </c>
      <c r="MC545" s="25">
        <f t="shared" si="1291"/>
        <v>24654.36</v>
      </c>
      <c r="MD545" s="25">
        <f t="shared" si="1292"/>
        <v>0</v>
      </c>
      <c r="ME545" s="25">
        <f t="shared" si="872"/>
        <v>0</v>
      </c>
      <c r="MF545" s="25">
        <f t="shared" si="873"/>
        <v>0</v>
      </c>
      <c r="MG545" s="25">
        <f t="shared" si="1293"/>
        <v>0</v>
      </c>
      <c r="MH545" s="25">
        <f t="shared" si="874"/>
        <v>0</v>
      </c>
      <c r="MI545" s="25">
        <f t="shared" si="875"/>
        <v>0</v>
      </c>
      <c r="MJ545" s="30"/>
      <c r="MK545" s="30"/>
      <c r="ML545" s="30"/>
      <c r="MM545" s="25">
        <f t="shared" si="1295"/>
        <v>0</v>
      </c>
      <c r="MN545" s="25">
        <f t="shared" si="1296"/>
        <v>0</v>
      </c>
      <c r="MO545" s="25">
        <f t="shared" si="1297"/>
        <v>0</v>
      </c>
      <c r="MP545" s="25">
        <f t="shared" si="1298"/>
        <v>0</v>
      </c>
      <c r="MQ545" s="25">
        <f t="shared" si="1299"/>
        <v>0</v>
      </c>
      <c r="MR545" s="25">
        <f t="shared" si="1300"/>
        <v>0</v>
      </c>
      <c r="MS545" s="25">
        <f t="shared" si="1301"/>
        <v>70383.86</v>
      </c>
      <c r="MT545" s="25">
        <f t="shared" si="1302"/>
        <v>75003.95</v>
      </c>
      <c r="MU545" s="25">
        <f t="shared" si="1303"/>
        <v>75003.95</v>
      </c>
      <c r="MV545" s="25">
        <f t="shared" si="1304"/>
        <v>24969.919999999998</v>
      </c>
      <c r="MW545" s="25">
        <f t="shared" si="1305"/>
        <v>26233.24</v>
      </c>
      <c r="MX545" s="25">
        <f t="shared" si="1306"/>
        <v>26233.24</v>
      </c>
      <c r="MY545" s="25">
        <f t="shared" si="1307"/>
        <v>0</v>
      </c>
      <c r="MZ545" s="25">
        <f t="shared" si="876"/>
        <v>0</v>
      </c>
      <c r="NA545" s="25">
        <f t="shared" si="877"/>
        <v>0</v>
      </c>
      <c r="NB545" s="25">
        <f t="shared" si="1308"/>
        <v>0</v>
      </c>
      <c r="NC545" s="25">
        <f t="shared" si="878"/>
        <v>0</v>
      </c>
      <c r="ND545" s="25">
        <f t="shared" si="879"/>
        <v>0</v>
      </c>
      <c r="NE545" s="30"/>
      <c r="NF545" s="30"/>
      <c r="NG545" s="30"/>
      <c r="NH545" s="25">
        <f t="shared" si="1310"/>
        <v>0</v>
      </c>
      <c r="NI545" s="25">
        <f t="shared" si="1311"/>
        <v>0</v>
      </c>
      <c r="NJ545" s="25">
        <f t="shared" si="1312"/>
        <v>0</v>
      </c>
      <c r="NK545" s="25">
        <f t="shared" si="1313"/>
        <v>0</v>
      </c>
      <c r="NL545" s="25">
        <f t="shared" si="1314"/>
        <v>0</v>
      </c>
      <c r="NM545" s="25">
        <f t="shared" si="1315"/>
        <v>0</v>
      </c>
      <c r="NN545" s="25">
        <f t="shared" si="1316"/>
        <v>70384.36</v>
      </c>
      <c r="NO545" s="25">
        <f t="shared" si="1317"/>
        <v>73521.740000000005</v>
      </c>
      <c r="NP545" s="25">
        <f t="shared" si="1318"/>
        <v>73521.740000000005</v>
      </c>
      <c r="NQ545" s="25">
        <f t="shared" si="1319"/>
        <v>18247.11</v>
      </c>
      <c r="NR545" s="25">
        <f t="shared" si="1320"/>
        <v>19134.59</v>
      </c>
      <c r="NS545" s="25">
        <f t="shared" si="1321"/>
        <v>19134.59</v>
      </c>
      <c r="NT545" s="25">
        <f t="shared" si="1322"/>
        <v>0</v>
      </c>
      <c r="NU545" s="25">
        <f t="shared" si="880"/>
        <v>0</v>
      </c>
      <c r="NV545" s="25">
        <f t="shared" si="881"/>
        <v>0</v>
      </c>
      <c r="NW545" s="25">
        <f t="shared" si="1323"/>
        <v>0</v>
      </c>
      <c r="NX545" s="25">
        <f t="shared" si="882"/>
        <v>0</v>
      </c>
      <c r="NY545" s="25">
        <f t="shared" si="883"/>
        <v>0</v>
      </c>
      <c r="NZ545" s="30"/>
      <c r="OA545" s="30"/>
      <c r="OB545" s="30"/>
      <c r="OC545" s="25">
        <f t="shared" si="1324"/>
        <v>0</v>
      </c>
      <c r="OD545" s="25">
        <f t="shared" si="1325"/>
        <v>0</v>
      </c>
      <c r="OE545" s="25">
        <f t="shared" si="1326"/>
        <v>0</v>
      </c>
      <c r="OF545" s="25">
        <f t="shared" si="1327"/>
        <v>0</v>
      </c>
      <c r="OG545" s="25">
        <f t="shared" si="1328"/>
        <v>0</v>
      </c>
      <c r="OH545" s="25">
        <f t="shared" si="1329"/>
        <v>0</v>
      </c>
      <c r="OI545" s="25">
        <f t="shared" si="1330"/>
        <v>70384.2</v>
      </c>
      <c r="OJ545" s="25">
        <f t="shared" si="1331"/>
        <v>73250.64</v>
      </c>
      <c r="OK545" s="25">
        <f t="shared" si="1332"/>
        <v>73250.64</v>
      </c>
      <c r="OL545" s="25">
        <f t="shared" si="1333"/>
        <v>23630.71</v>
      </c>
      <c r="OM545" s="25">
        <f t="shared" si="1334"/>
        <v>24816.12</v>
      </c>
      <c r="ON545" s="25">
        <f t="shared" si="1335"/>
        <v>24816.12</v>
      </c>
      <c r="OO545" s="25">
        <f t="shared" si="1336"/>
        <v>0</v>
      </c>
      <c r="OP545" s="25">
        <f t="shared" si="884"/>
        <v>0</v>
      </c>
      <c r="OQ545" s="25">
        <f t="shared" si="885"/>
        <v>0</v>
      </c>
      <c r="OR545" s="25">
        <f t="shared" si="1337"/>
        <v>0</v>
      </c>
      <c r="OS545" s="25">
        <f t="shared" si="886"/>
        <v>0</v>
      </c>
      <c r="OT545" s="25">
        <f t="shared" si="887"/>
        <v>0</v>
      </c>
      <c r="OU545" s="30"/>
      <c r="OV545" s="30"/>
      <c r="OW545" s="30"/>
      <c r="OX545" s="25">
        <f t="shared" si="1338"/>
        <v>0</v>
      </c>
      <c r="OY545" s="25">
        <f t="shared" si="1339"/>
        <v>0</v>
      </c>
      <c r="OZ545" s="25">
        <f t="shared" si="1340"/>
        <v>0</v>
      </c>
      <c r="PA545" s="25">
        <f t="shared" si="1341"/>
        <v>0</v>
      </c>
      <c r="PB545" s="25">
        <f t="shared" si="1342"/>
        <v>0</v>
      </c>
      <c r="PC545" s="25">
        <f t="shared" si="1343"/>
        <v>0</v>
      </c>
      <c r="PD545" s="25">
        <f t="shared" si="1344"/>
        <v>70383.87</v>
      </c>
      <c r="PE545" s="25">
        <f t="shared" si="1345"/>
        <v>73250.929999999993</v>
      </c>
      <c r="PF545" s="25">
        <f t="shared" si="1346"/>
        <v>73250.929999999993</v>
      </c>
      <c r="PG545" s="25">
        <f t="shared" si="1347"/>
        <v>20159.3</v>
      </c>
      <c r="PH545" s="25">
        <f t="shared" si="1348"/>
        <v>21146.94</v>
      </c>
      <c r="PI545" s="25">
        <f t="shared" si="1349"/>
        <v>21146.94</v>
      </c>
      <c r="PJ545" s="25">
        <f t="shared" si="1350"/>
        <v>0</v>
      </c>
      <c r="PK545" s="25">
        <f t="shared" si="888"/>
        <v>0</v>
      </c>
      <c r="PL545" s="25">
        <f t="shared" si="889"/>
        <v>0</v>
      </c>
      <c r="PM545" s="25">
        <f t="shared" si="1351"/>
        <v>0</v>
      </c>
      <c r="PN545" s="25">
        <f t="shared" si="890"/>
        <v>0</v>
      </c>
      <c r="PO545" s="25">
        <f t="shared" si="891"/>
        <v>0</v>
      </c>
      <c r="PP545" s="30"/>
      <c r="PQ545" s="30"/>
      <c r="PR545" s="30"/>
      <c r="PS545" s="25">
        <f t="shared" si="1352"/>
        <v>0</v>
      </c>
      <c r="PT545" s="25">
        <f t="shared" si="1353"/>
        <v>0</v>
      </c>
      <c r="PU545" s="25">
        <f t="shared" si="1354"/>
        <v>0</v>
      </c>
      <c r="PV545" s="25">
        <f t="shared" si="1355"/>
        <v>0</v>
      </c>
      <c r="PW545" s="25">
        <f t="shared" si="1356"/>
        <v>0</v>
      </c>
      <c r="PX545" s="25">
        <f t="shared" si="1357"/>
        <v>0</v>
      </c>
      <c r="PY545" s="25">
        <f t="shared" si="1358"/>
        <v>70384.19</v>
      </c>
      <c r="PZ545" s="25">
        <f t="shared" si="1359"/>
        <v>73251.11</v>
      </c>
      <c r="QA545" s="25">
        <f t="shared" si="1360"/>
        <v>73251.11</v>
      </c>
      <c r="QB545" s="25">
        <f t="shared" si="1361"/>
        <v>22880.45</v>
      </c>
      <c r="QC545" s="25">
        <f t="shared" si="1362"/>
        <v>24030.87</v>
      </c>
      <c r="QD545" s="25">
        <f t="shared" si="1363"/>
        <v>24030.87</v>
      </c>
      <c r="QE545" s="25">
        <f t="shared" si="1364"/>
        <v>0</v>
      </c>
      <c r="QF545" s="25">
        <f t="shared" si="892"/>
        <v>0</v>
      </c>
      <c r="QG545" s="25">
        <f t="shared" si="893"/>
        <v>0</v>
      </c>
      <c r="QH545" s="25">
        <f t="shared" si="1365"/>
        <v>0</v>
      </c>
      <c r="QI545" s="25">
        <f t="shared" si="894"/>
        <v>0</v>
      </c>
      <c r="QJ545" s="25">
        <f t="shared" si="895"/>
        <v>0</v>
      </c>
      <c r="QK545" s="30"/>
      <c r="QL545" s="30"/>
      <c r="QM545" s="30"/>
      <c r="QN545" s="25">
        <f t="shared" si="1367"/>
        <v>0</v>
      </c>
      <c r="QO545" s="25">
        <f t="shared" si="1368"/>
        <v>0</v>
      </c>
      <c r="QP545" s="25">
        <f t="shared" si="1369"/>
        <v>0</v>
      </c>
      <c r="QQ545" s="25">
        <f t="shared" si="1370"/>
        <v>0</v>
      </c>
      <c r="QR545" s="25">
        <f t="shared" si="1371"/>
        <v>0</v>
      </c>
      <c r="QS545" s="25">
        <f t="shared" si="1372"/>
        <v>0</v>
      </c>
      <c r="QT545" s="25">
        <f t="shared" si="1373"/>
        <v>70384.55</v>
      </c>
      <c r="QU545" s="25">
        <f t="shared" si="1374"/>
        <v>73514.350000000006</v>
      </c>
      <c r="QV545" s="25">
        <f t="shared" si="1375"/>
        <v>73514.350000000006</v>
      </c>
      <c r="QW545" s="25">
        <f t="shared" si="1376"/>
        <v>20415.11</v>
      </c>
      <c r="QX545" s="25">
        <f t="shared" si="1377"/>
        <v>21398.87</v>
      </c>
      <c r="QY545" s="25">
        <f t="shared" si="1378"/>
        <v>21398.87</v>
      </c>
      <c r="QZ545" s="25">
        <f t="shared" si="1379"/>
        <v>0</v>
      </c>
      <c r="RA545" s="25">
        <f t="shared" si="896"/>
        <v>0</v>
      </c>
      <c r="RB545" s="25">
        <f t="shared" si="897"/>
        <v>0</v>
      </c>
      <c r="RC545" s="25">
        <f t="shared" si="1380"/>
        <v>0</v>
      </c>
      <c r="RD545" s="25">
        <f t="shared" si="898"/>
        <v>0</v>
      </c>
      <c r="RE545" s="25">
        <f t="shared" si="899"/>
        <v>0</v>
      </c>
      <c r="RF545" s="30"/>
      <c r="RG545" s="30"/>
      <c r="RH545" s="30"/>
      <c r="RI545" s="25">
        <f t="shared" si="1382"/>
        <v>0</v>
      </c>
      <c r="RJ545" s="25">
        <f t="shared" si="1383"/>
        <v>0</v>
      </c>
      <c r="RK545" s="25">
        <f t="shared" si="1384"/>
        <v>0</v>
      </c>
      <c r="RL545" s="25">
        <f t="shared" si="1385"/>
        <v>0</v>
      </c>
      <c r="RM545" s="25">
        <f t="shared" si="1386"/>
        <v>0</v>
      </c>
      <c r="RN545" s="25">
        <f t="shared" si="1387"/>
        <v>0</v>
      </c>
      <c r="RO545" s="25">
        <f t="shared" si="1388"/>
        <v>70384.14</v>
      </c>
      <c r="RP545" s="25">
        <f t="shared" si="1389"/>
        <v>74459.570000000007</v>
      </c>
      <c r="RQ545" s="25">
        <f t="shared" si="1390"/>
        <v>74459.570000000007</v>
      </c>
      <c r="RR545" s="25">
        <f t="shared" si="1391"/>
        <v>14889.55</v>
      </c>
      <c r="RS545" s="25">
        <f t="shared" si="1392"/>
        <v>15590.54</v>
      </c>
      <c r="RT545" s="25">
        <f t="shared" si="1393"/>
        <v>15590.54</v>
      </c>
      <c r="RU545" s="25">
        <f t="shared" si="1394"/>
        <v>0</v>
      </c>
      <c r="RV545" s="25">
        <f t="shared" si="900"/>
        <v>0</v>
      </c>
      <c r="RW545" s="25">
        <f t="shared" si="901"/>
        <v>0</v>
      </c>
      <c r="RX545" s="25">
        <f t="shared" si="1395"/>
        <v>0</v>
      </c>
      <c r="RY545" s="25">
        <f t="shared" si="902"/>
        <v>0</v>
      </c>
      <c r="RZ545" s="25">
        <f t="shared" si="903"/>
        <v>0</v>
      </c>
      <c r="SA545" s="30"/>
      <c r="SB545" s="30"/>
      <c r="SC545" s="30"/>
      <c r="SD545" s="25">
        <f t="shared" si="1397"/>
        <v>0</v>
      </c>
      <c r="SE545" s="25">
        <f t="shared" si="1398"/>
        <v>0</v>
      </c>
      <c r="SF545" s="25">
        <f t="shared" si="1399"/>
        <v>0</v>
      </c>
      <c r="SG545" s="25">
        <f t="shared" si="1400"/>
        <v>0</v>
      </c>
      <c r="SH545" s="25">
        <f t="shared" si="1401"/>
        <v>0</v>
      </c>
      <c r="SI545" s="25">
        <f t="shared" si="1402"/>
        <v>0</v>
      </c>
      <c r="SJ545" s="25">
        <f t="shared" si="1403"/>
        <v>70383.97</v>
      </c>
      <c r="SK545" s="25">
        <f t="shared" si="1404"/>
        <v>73469.11</v>
      </c>
      <c r="SL545" s="25">
        <f t="shared" si="1405"/>
        <v>73469.11</v>
      </c>
      <c r="SM545" s="25">
        <f t="shared" si="1406"/>
        <v>20150.650000000001</v>
      </c>
      <c r="SN545" s="25">
        <f t="shared" si="1407"/>
        <v>21104.37</v>
      </c>
      <c r="SO545" s="25">
        <f t="shared" si="1408"/>
        <v>21104.37</v>
      </c>
      <c r="SP545" s="25">
        <f t="shared" si="1409"/>
        <v>0</v>
      </c>
      <c r="SQ545" s="25">
        <f t="shared" si="904"/>
        <v>0</v>
      </c>
      <c r="SR545" s="25">
        <f t="shared" si="905"/>
        <v>0</v>
      </c>
      <c r="SS545" s="25">
        <f t="shared" si="1410"/>
        <v>0</v>
      </c>
      <c r="ST545" s="25">
        <f t="shared" si="906"/>
        <v>0</v>
      </c>
      <c r="SU545" s="25">
        <f t="shared" si="907"/>
        <v>0</v>
      </c>
      <c r="SV545" s="30"/>
      <c r="SW545" s="30"/>
      <c r="SX545" s="30"/>
      <c r="SY545" s="25">
        <f t="shared" si="1412"/>
        <v>0</v>
      </c>
      <c r="SZ545" s="25">
        <f t="shared" si="1413"/>
        <v>0</v>
      </c>
      <c r="TA545" s="25">
        <f t="shared" si="1414"/>
        <v>0</v>
      </c>
      <c r="TB545" s="25">
        <f t="shared" si="1415"/>
        <v>0</v>
      </c>
      <c r="TC545" s="25">
        <f t="shared" si="1416"/>
        <v>0</v>
      </c>
      <c r="TD545" s="25">
        <f t="shared" si="1417"/>
        <v>0</v>
      </c>
      <c r="TE545" s="25">
        <f t="shared" si="1418"/>
        <v>70384.210000000006</v>
      </c>
      <c r="TF545" s="25">
        <f t="shared" si="1419"/>
        <v>73853.539999999994</v>
      </c>
      <c r="TG545" s="25">
        <f t="shared" si="1420"/>
        <v>73853.539999999994</v>
      </c>
      <c r="TH545" s="25">
        <f t="shared" si="1421"/>
        <v>18709.669999999998</v>
      </c>
      <c r="TI545" s="25">
        <f t="shared" si="1422"/>
        <v>19647.37</v>
      </c>
      <c r="TJ545" s="25">
        <f t="shared" si="1423"/>
        <v>19647.37</v>
      </c>
      <c r="TK545" s="25">
        <f t="shared" si="1424"/>
        <v>0</v>
      </c>
      <c r="TL545" s="25">
        <f t="shared" si="908"/>
        <v>0</v>
      </c>
      <c r="TM545" s="25">
        <f t="shared" si="909"/>
        <v>0</v>
      </c>
      <c r="TN545" s="25">
        <f t="shared" si="1425"/>
        <v>0</v>
      </c>
      <c r="TO545" s="25">
        <f t="shared" si="910"/>
        <v>0</v>
      </c>
      <c r="TP545" s="25">
        <f t="shared" si="911"/>
        <v>0</v>
      </c>
      <c r="TQ545" s="30"/>
      <c r="TR545" s="30"/>
      <c r="TS545" s="30"/>
      <c r="TT545" s="25">
        <f t="shared" si="1427"/>
        <v>0</v>
      </c>
      <c r="TU545" s="25">
        <f t="shared" si="1428"/>
        <v>0</v>
      </c>
      <c r="TV545" s="25">
        <f t="shared" si="1429"/>
        <v>0</v>
      </c>
      <c r="TW545" s="25">
        <f t="shared" si="1430"/>
        <v>0</v>
      </c>
      <c r="TX545" s="25">
        <f t="shared" si="1431"/>
        <v>0</v>
      </c>
      <c r="TY545" s="25">
        <f t="shared" si="1432"/>
        <v>0</v>
      </c>
      <c r="TZ545" s="25">
        <f t="shared" si="1433"/>
        <v>53514.95</v>
      </c>
      <c r="UA545" s="25">
        <f t="shared" si="1434"/>
        <v>74631.69</v>
      </c>
      <c r="UB545" s="25">
        <f t="shared" si="1435"/>
        <v>74631.69</v>
      </c>
      <c r="UC545" s="25">
        <f t="shared" si="1436"/>
        <v>16142.66</v>
      </c>
      <c r="UD545" s="25">
        <f t="shared" si="1437"/>
        <v>22527.68</v>
      </c>
      <c r="UE545" s="25">
        <f t="shared" si="1438"/>
        <v>22527.68</v>
      </c>
      <c r="UF545" s="25">
        <f t="shared" si="1439"/>
        <v>0</v>
      </c>
      <c r="UG545" s="25">
        <f t="shared" si="913"/>
        <v>0</v>
      </c>
      <c r="UH545" s="25">
        <f t="shared" si="914"/>
        <v>0</v>
      </c>
      <c r="UI545" s="25">
        <f t="shared" si="1440"/>
        <v>0</v>
      </c>
      <c r="UJ545" s="25">
        <f t="shared" si="915"/>
        <v>0</v>
      </c>
      <c r="UK545" s="25">
        <f t="shared" si="916"/>
        <v>0</v>
      </c>
      <c r="UL545" s="30"/>
      <c r="UM545" s="30"/>
      <c r="UN545" s="30"/>
      <c r="UO545" s="25">
        <f t="shared" si="1442"/>
        <v>0</v>
      </c>
      <c r="UP545" s="25">
        <f t="shared" si="1443"/>
        <v>0</v>
      </c>
      <c r="UQ545" s="25">
        <f t="shared" si="1444"/>
        <v>0</v>
      </c>
      <c r="UR545" s="25">
        <f t="shared" si="1445"/>
        <v>0</v>
      </c>
      <c r="US545" s="25">
        <f t="shared" si="1446"/>
        <v>0</v>
      </c>
      <c r="UT545" s="25">
        <f t="shared" si="1447"/>
        <v>0</v>
      </c>
      <c r="UU545" s="25">
        <f t="shared" si="1448"/>
        <v>70384.27</v>
      </c>
      <c r="UV545" s="25">
        <f t="shared" si="1449"/>
        <v>73811.070000000007</v>
      </c>
      <c r="UW545" s="25">
        <f t="shared" si="1450"/>
        <v>73811.070000000007</v>
      </c>
      <c r="UX545" s="25">
        <f t="shared" si="1451"/>
        <v>19708.669999999998</v>
      </c>
      <c r="UY545" s="25">
        <f t="shared" si="1452"/>
        <v>20606.8</v>
      </c>
      <c r="UZ545" s="25">
        <f t="shared" si="1453"/>
        <v>20606.8</v>
      </c>
      <c r="VA545" s="25">
        <f t="shared" si="1454"/>
        <v>0</v>
      </c>
      <c r="VB545" s="25">
        <f t="shared" si="917"/>
        <v>0</v>
      </c>
      <c r="VC545" s="25">
        <f t="shared" si="918"/>
        <v>0</v>
      </c>
      <c r="VD545" s="25">
        <f t="shared" si="1455"/>
        <v>0</v>
      </c>
      <c r="VE545" s="25">
        <f t="shared" si="919"/>
        <v>0</v>
      </c>
      <c r="VF545" s="25">
        <f t="shared" si="920"/>
        <v>0</v>
      </c>
      <c r="VG545" s="30"/>
      <c r="VH545" s="30"/>
      <c r="VI545" s="30"/>
      <c r="VJ545" s="25">
        <f t="shared" si="1457"/>
        <v>0</v>
      </c>
      <c r="VK545" s="25">
        <f t="shared" si="1458"/>
        <v>0</v>
      </c>
      <c r="VL545" s="25">
        <f t="shared" si="1459"/>
        <v>0</v>
      </c>
      <c r="VM545" s="25">
        <f t="shared" si="1460"/>
        <v>0</v>
      </c>
      <c r="VN545" s="25">
        <f t="shared" si="1461"/>
        <v>0</v>
      </c>
      <c r="VO545" s="25">
        <f t="shared" si="1462"/>
        <v>0</v>
      </c>
      <c r="VP545" s="25">
        <f t="shared" si="1463"/>
        <v>0</v>
      </c>
      <c r="VQ545" s="25">
        <f t="shared" si="1464"/>
        <v>0</v>
      </c>
      <c r="VR545" s="25">
        <f t="shared" si="1465"/>
        <v>0</v>
      </c>
      <c r="VS545" s="25">
        <f t="shared" si="1466"/>
        <v>0</v>
      </c>
      <c r="VT545" s="25">
        <f t="shared" si="1467"/>
        <v>0</v>
      </c>
      <c r="VU545" s="25">
        <f t="shared" si="1468"/>
        <v>0</v>
      </c>
      <c r="VV545" s="25">
        <f t="shared" si="1469"/>
        <v>0</v>
      </c>
      <c r="VW545" s="25">
        <f t="shared" si="922"/>
        <v>0</v>
      </c>
      <c r="VX545" s="25">
        <f t="shared" si="923"/>
        <v>0</v>
      </c>
      <c r="VY545" s="25">
        <f t="shared" si="1470"/>
        <v>0</v>
      </c>
      <c r="VZ545" s="25">
        <f t="shared" si="924"/>
        <v>0</v>
      </c>
      <c r="WA545" s="25">
        <f t="shared" si="925"/>
        <v>0</v>
      </c>
      <c r="WB545" s="30"/>
      <c r="WC545" s="30"/>
      <c r="WD545" s="30"/>
      <c r="WE545" s="25">
        <f t="shared" si="1471"/>
        <v>0</v>
      </c>
      <c r="WF545" s="25">
        <f t="shared" si="1472"/>
        <v>0</v>
      </c>
      <c r="WG545" s="25">
        <f t="shared" si="1473"/>
        <v>0</v>
      </c>
      <c r="WH545" s="25">
        <f t="shared" si="1474"/>
        <v>0</v>
      </c>
      <c r="WI545" s="25">
        <f t="shared" si="1475"/>
        <v>0</v>
      </c>
      <c r="WJ545" s="25">
        <f t="shared" si="1476"/>
        <v>0</v>
      </c>
      <c r="WK545" s="25">
        <f t="shared" si="1477"/>
        <v>70384.100000000006</v>
      </c>
      <c r="WL545" s="25">
        <f t="shared" si="1478"/>
        <v>73251.320000000007</v>
      </c>
      <c r="WM545" s="25">
        <f t="shared" si="1479"/>
        <v>73251.320000000007</v>
      </c>
      <c r="WN545" s="25">
        <f t="shared" si="1480"/>
        <v>14732.78</v>
      </c>
      <c r="WO545" s="25">
        <f t="shared" si="1481"/>
        <v>15484.87</v>
      </c>
      <c r="WP545" s="25">
        <f t="shared" si="1482"/>
        <v>15484.87</v>
      </c>
      <c r="WQ545" s="25">
        <f t="shared" si="1483"/>
        <v>0</v>
      </c>
      <c r="WR545" s="25">
        <f t="shared" si="926"/>
        <v>0</v>
      </c>
      <c r="WS545" s="25">
        <f t="shared" si="927"/>
        <v>0</v>
      </c>
      <c r="WT545" s="25">
        <f t="shared" si="1484"/>
        <v>0</v>
      </c>
      <c r="WU545" s="25">
        <f t="shared" si="928"/>
        <v>0</v>
      </c>
      <c r="WV545" s="25">
        <f t="shared" si="929"/>
        <v>0</v>
      </c>
      <c r="WW545" s="30"/>
      <c r="WX545" s="30"/>
      <c r="WY545" s="30"/>
      <c r="WZ545" s="25">
        <f t="shared" si="1486"/>
        <v>0</v>
      </c>
      <c r="XA545" s="25">
        <f t="shared" si="1487"/>
        <v>0</v>
      </c>
      <c r="XB545" s="25">
        <f t="shared" si="1488"/>
        <v>0</v>
      </c>
      <c r="XC545" s="25">
        <f t="shared" si="1489"/>
        <v>0</v>
      </c>
      <c r="XD545" s="25">
        <f t="shared" si="1490"/>
        <v>0</v>
      </c>
      <c r="XE545" s="25">
        <f t="shared" si="1491"/>
        <v>0</v>
      </c>
      <c r="XF545" s="25">
        <f t="shared" si="1492"/>
        <v>70383.64</v>
      </c>
      <c r="XG545" s="25">
        <f t="shared" si="1493"/>
        <v>73433.399999999994</v>
      </c>
      <c r="XH545" s="25">
        <f t="shared" si="1494"/>
        <v>73433.399999999994</v>
      </c>
      <c r="XI545" s="25">
        <f t="shared" si="1495"/>
        <v>15628.71</v>
      </c>
      <c r="XJ545" s="25">
        <f t="shared" si="1496"/>
        <v>16369.05</v>
      </c>
      <c r="XK545" s="25">
        <f t="shared" si="1497"/>
        <v>16369.05</v>
      </c>
      <c r="XL545" s="25">
        <f t="shared" si="1498"/>
        <v>0</v>
      </c>
      <c r="XM545" s="25">
        <f t="shared" si="930"/>
        <v>0</v>
      </c>
      <c r="XN545" s="25">
        <f t="shared" si="931"/>
        <v>0</v>
      </c>
      <c r="XO545" s="25">
        <f t="shared" si="1499"/>
        <v>0</v>
      </c>
      <c r="XP545" s="25">
        <f t="shared" si="932"/>
        <v>0</v>
      </c>
      <c r="XQ545" s="25">
        <f t="shared" si="933"/>
        <v>0</v>
      </c>
      <c r="XR545" s="30"/>
      <c r="XS545" s="30"/>
      <c r="XT545" s="30"/>
      <c r="XU545" s="25">
        <f t="shared" si="1501"/>
        <v>0</v>
      </c>
      <c r="XV545" s="25">
        <f t="shared" si="1502"/>
        <v>0</v>
      </c>
      <c r="XW545" s="25">
        <f t="shared" si="1503"/>
        <v>0</v>
      </c>
      <c r="XX545" s="25">
        <f t="shared" si="1504"/>
        <v>0</v>
      </c>
      <c r="XY545" s="25">
        <f t="shared" si="1505"/>
        <v>0</v>
      </c>
      <c r="XZ545" s="25">
        <f t="shared" si="1506"/>
        <v>0</v>
      </c>
      <c r="YA545" s="25">
        <f t="shared" si="1507"/>
        <v>70383.75</v>
      </c>
      <c r="YB545" s="25">
        <f t="shared" si="1508"/>
        <v>75755.14</v>
      </c>
      <c r="YC545" s="25">
        <f t="shared" si="1509"/>
        <v>75755.14</v>
      </c>
      <c r="YD545" s="25">
        <f t="shared" si="1510"/>
        <v>15454.52</v>
      </c>
      <c r="YE545" s="25">
        <f t="shared" si="1511"/>
        <v>16193.89</v>
      </c>
      <c r="YF545" s="25">
        <f t="shared" si="1512"/>
        <v>16193.89</v>
      </c>
      <c r="YG545" s="25">
        <f t="shared" si="1513"/>
        <v>0</v>
      </c>
      <c r="YH545" s="25">
        <f t="shared" si="934"/>
        <v>0</v>
      </c>
      <c r="YI545" s="25">
        <f t="shared" si="935"/>
        <v>0</v>
      </c>
      <c r="YJ545" s="25">
        <f t="shared" si="1514"/>
        <v>0</v>
      </c>
      <c r="YK545" s="25">
        <f t="shared" si="936"/>
        <v>0</v>
      </c>
      <c r="YL545" s="25">
        <f t="shared" si="937"/>
        <v>0</v>
      </c>
      <c r="YM545" s="30"/>
      <c r="YN545" s="30"/>
      <c r="YO545" s="30"/>
      <c r="YP545" s="25">
        <f t="shared" si="1516"/>
        <v>0</v>
      </c>
      <c r="YQ545" s="25">
        <f t="shared" si="1517"/>
        <v>0</v>
      </c>
      <c r="YR545" s="25">
        <f t="shared" si="1518"/>
        <v>0</v>
      </c>
      <c r="YS545" s="25">
        <f t="shared" si="1519"/>
        <v>0</v>
      </c>
      <c r="YT545" s="25">
        <f t="shared" si="1520"/>
        <v>0</v>
      </c>
      <c r="YU545" s="25">
        <f t="shared" si="1521"/>
        <v>0</v>
      </c>
      <c r="YV545" s="25">
        <f t="shared" si="1522"/>
        <v>70383.710000000006</v>
      </c>
      <c r="YW545" s="25">
        <f t="shared" si="1523"/>
        <v>75847.710000000006</v>
      </c>
      <c r="YX545" s="25">
        <f t="shared" si="1524"/>
        <v>75847.710000000006</v>
      </c>
      <c r="YY545" s="25">
        <f t="shared" si="1525"/>
        <v>17112.27</v>
      </c>
      <c r="YZ545" s="25">
        <f t="shared" si="1526"/>
        <v>17950.759999999998</v>
      </c>
      <c r="ZA545" s="25">
        <f t="shared" si="1527"/>
        <v>17950.759999999998</v>
      </c>
      <c r="ZB545" s="25">
        <f t="shared" si="1528"/>
        <v>0</v>
      </c>
      <c r="ZC545" s="25">
        <f t="shared" si="938"/>
        <v>0</v>
      </c>
      <c r="ZD545" s="25">
        <f t="shared" si="939"/>
        <v>0</v>
      </c>
      <c r="ZE545" s="25">
        <f t="shared" si="1529"/>
        <v>0</v>
      </c>
      <c r="ZF545" s="25">
        <f t="shared" si="940"/>
        <v>0</v>
      </c>
      <c r="ZG545" s="25">
        <f t="shared" si="941"/>
        <v>0</v>
      </c>
      <c r="ZH545" s="30"/>
      <c r="ZI545" s="30"/>
      <c r="ZJ545" s="30"/>
      <c r="ZK545" s="25">
        <f t="shared" si="1531"/>
        <v>0</v>
      </c>
      <c r="ZL545" s="25">
        <f t="shared" si="1532"/>
        <v>0</v>
      </c>
      <c r="ZM545" s="25">
        <f t="shared" si="1533"/>
        <v>0</v>
      </c>
      <c r="ZN545" s="25">
        <f t="shared" si="1534"/>
        <v>0</v>
      </c>
      <c r="ZO545" s="25">
        <f t="shared" si="1535"/>
        <v>0</v>
      </c>
      <c r="ZP545" s="25">
        <f t="shared" si="1536"/>
        <v>0</v>
      </c>
      <c r="ZQ545" s="25">
        <f t="shared" si="1537"/>
        <v>70383.66</v>
      </c>
      <c r="ZR545" s="25">
        <f t="shared" si="1538"/>
        <v>75181.039999999994</v>
      </c>
      <c r="ZS545" s="25">
        <f t="shared" si="1539"/>
        <v>75181.039999999994</v>
      </c>
      <c r="ZT545" s="25">
        <f t="shared" si="1540"/>
        <v>20138.52</v>
      </c>
      <c r="ZU545" s="25">
        <f t="shared" si="1541"/>
        <v>21115.33</v>
      </c>
      <c r="ZV545" s="25">
        <f t="shared" si="1542"/>
        <v>21115.33</v>
      </c>
      <c r="ZW545" s="25">
        <f t="shared" si="1543"/>
        <v>0</v>
      </c>
      <c r="ZX545" s="25">
        <f t="shared" si="942"/>
        <v>0</v>
      </c>
      <c r="ZY545" s="25">
        <f t="shared" si="943"/>
        <v>0</v>
      </c>
      <c r="ZZ545" s="25">
        <f t="shared" si="1544"/>
        <v>0</v>
      </c>
      <c r="AAA545" s="25">
        <f t="shared" si="944"/>
        <v>0</v>
      </c>
      <c r="AAB545" s="25">
        <f t="shared" si="945"/>
        <v>0</v>
      </c>
      <c r="AAC545" s="30"/>
      <c r="AAD545" s="30"/>
      <c r="AAE545" s="30"/>
      <c r="AAF545" s="25">
        <f t="shared" si="1545"/>
        <v>0</v>
      </c>
      <c r="AAG545" s="25">
        <f t="shared" si="1546"/>
        <v>0</v>
      </c>
      <c r="AAH545" s="25">
        <f t="shared" si="1547"/>
        <v>0</v>
      </c>
      <c r="AAI545" s="25">
        <f t="shared" si="1548"/>
        <v>0</v>
      </c>
      <c r="AAJ545" s="25">
        <f t="shared" si="1549"/>
        <v>0</v>
      </c>
      <c r="AAK545" s="25">
        <f t="shared" si="1550"/>
        <v>0</v>
      </c>
      <c r="AAL545" s="25">
        <f t="shared" si="1551"/>
        <v>70384.28</v>
      </c>
      <c r="AAM545" s="25">
        <f t="shared" si="1552"/>
        <v>73250.8</v>
      </c>
      <c r="AAN545" s="25">
        <f t="shared" si="1553"/>
        <v>73250.8</v>
      </c>
      <c r="AAO545" s="25">
        <f t="shared" si="1554"/>
        <v>19086.68</v>
      </c>
      <c r="AAP545" s="25">
        <f t="shared" si="1555"/>
        <v>20025.29</v>
      </c>
      <c r="AAQ545" s="25">
        <f t="shared" si="1556"/>
        <v>20025.29</v>
      </c>
      <c r="AAR545" s="25">
        <f t="shared" si="1557"/>
        <v>0</v>
      </c>
      <c r="AAS545" s="25">
        <f t="shared" si="946"/>
        <v>0</v>
      </c>
      <c r="AAT545" s="25">
        <f t="shared" si="947"/>
        <v>0</v>
      </c>
      <c r="AAU545" s="25">
        <f t="shared" si="1558"/>
        <v>0</v>
      </c>
      <c r="AAV545" s="25">
        <f t="shared" si="948"/>
        <v>0</v>
      </c>
      <c r="AAW545" s="25">
        <f t="shared" si="949"/>
        <v>0</v>
      </c>
      <c r="AAX545" s="30"/>
      <c r="AAY545" s="30"/>
      <c r="AAZ545" s="30"/>
      <c r="ABA545" s="25">
        <f t="shared" si="1560"/>
        <v>0</v>
      </c>
      <c r="ABB545" s="25">
        <f t="shared" si="1561"/>
        <v>0</v>
      </c>
      <c r="ABC545" s="25">
        <f t="shared" si="1562"/>
        <v>0</v>
      </c>
      <c r="ABD545" s="25">
        <f t="shared" si="1563"/>
        <v>0</v>
      </c>
      <c r="ABE545" s="25">
        <f t="shared" si="1564"/>
        <v>0</v>
      </c>
      <c r="ABF545" s="25">
        <f t="shared" si="1565"/>
        <v>0</v>
      </c>
      <c r="ABG545" s="25">
        <f t="shared" si="1566"/>
        <v>70384.5</v>
      </c>
      <c r="ABH545" s="25">
        <f t="shared" si="1567"/>
        <v>73421.31</v>
      </c>
      <c r="ABI545" s="25">
        <f t="shared" si="1568"/>
        <v>73421.31</v>
      </c>
      <c r="ABJ545" s="25">
        <f t="shared" si="1569"/>
        <v>13235.54</v>
      </c>
      <c r="ABK545" s="25">
        <f t="shared" si="1570"/>
        <v>13831.7</v>
      </c>
      <c r="ABL545" s="25">
        <f t="shared" si="1571"/>
        <v>13831.7</v>
      </c>
      <c r="ABM545" s="25">
        <f t="shared" si="1572"/>
        <v>0</v>
      </c>
      <c r="ABN545" s="25">
        <f t="shared" si="950"/>
        <v>0</v>
      </c>
      <c r="ABO545" s="25">
        <f t="shared" si="951"/>
        <v>0</v>
      </c>
      <c r="ABP545" s="25">
        <f t="shared" si="1573"/>
        <v>0</v>
      </c>
      <c r="ABQ545" s="25">
        <f t="shared" si="952"/>
        <v>0</v>
      </c>
      <c r="ABR545" s="25">
        <f t="shared" si="953"/>
        <v>0</v>
      </c>
      <c r="ABS545" s="30"/>
      <c r="ABT545" s="30"/>
      <c r="ABU545" s="30"/>
      <c r="ABV545" s="25">
        <f t="shared" si="1574"/>
        <v>0</v>
      </c>
      <c r="ABW545" s="25">
        <f t="shared" si="1575"/>
        <v>0</v>
      </c>
      <c r="ABX545" s="25">
        <f t="shared" si="1576"/>
        <v>0</v>
      </c>
      <c r="ABY545" s="25">
        <f t="shared" si="1577"/>
        <v>0</v>
      </c>
      <c r="ABZ545" s="25">
        <f t="shared" si="1578"/>
        <v>0</v>
      </c>
      <c r="ACA545" s="25">
        <f t="shared" si="1579"/>
        <v>0</v>
      </c>
      <c r="ACB545" s="25">
        <f t="shared" si="1580"/>
        <v>70385.45</v>
      </c>
      <c r="ACC545" s="25">
        <f t="shared" si="1581"/>
        <v>76021.649999999994</v>
      </c>
      <c r="ACD545" s="25">
        <f t="shared" si="1582"/>
        <v>76021.649999999994</v>
      </c>
      <c r="ACE545" s="25">
        <f t="shared" si="1583"/>
        <v>14410.28</v>
      </c>
      <c r="ACF545" s="25">
        <f t="shared" si="1584"/>
        <v>15101</v>
      </c>
      <c r="ACG545" s="25">
        <f t="shared" si="1585"/>
        <v>15101</v>
      </c>
      <c r="ACH545" s="25">
        <f t="shared" si="1586"/>
        <v>0</v>
      </c>
      <c r="ACI545" s="25">
        <f t="shared" si="954"/>
        <v>0</v>
      </c>
      <c r="ACJ545" s="25">
        <f t="shared" si="955"/>
        <v>0</v>
      </c>
      <c r="ACK545" s="25">
        <f t="shared" si="1587"/>
        <v>0</v>
      </c>
      <c r="ACL545" s="25">
        <f t="shared" si="956"/>
        <v>0</v>
      </c>
      <c r="ACM545" s="25">
        <f t="shared" si="957"/>
        <v>0</v>
      </c>
      <c r="ACN545" s="30"/>
      <c r="ACO545" s="30"/>
      <c r="ACP545" s="30"/>
      <c r="ACQ545" s="25">
        <f t="shared" si="1588"/>
        <v>0</v>
      </c>
      <c r="ACR545" s="25">
        <f t="shared" si="1589"/>
        <v>0</v>
      </c>
      <c r="ACS545" s="25">
        <f t="shared" si="1590"/>
        <v>0</v>
      </c>
      <c r="ACT545" s="25">
        <f t="shared" si="1591"/>
        <v>0</v>
      </c>
      <c r="ACU545" s="25">
        <f t="shared" si="1592"/>
        <v>0</v>
      </c>
      <c r="ACV545" s="25">
        <f t="shared" si="1593"/>
        <v>0</v>
      </c>
      <c r="ACW545" s="25">
        <f t="shared" si="1594"/>
        <v>70383.94</v>
      </c>
      <c r="ACX545" s="25">
        <f t="shared" si="1595"/>
        <v>73250.53</v>
      </c>
      <c r="ACY545" s="25">
        <f t="shared" si="1596"/>
        <v>73250.53</v>
      </c>
      <c r="ACZ545" s="25">
        <f t="shared" si="1597"/>
        <v>19274.39</v>
      </c>
      <c r="ADA545" s="25">
        <f t="shared" si="1598"/>
        <v>20221.439999999999</v>
      </c>
      <c r="ADB545" s="25">
        <f t="shared" si="1599"/>
        <v>20221.439999999999</v>
      </c>
      <c r="ADC545" s="25">
        <f t="shared" si="1600"/>
        <v>0</v>
      </c>
      <c r="ADD545" s="25">
        <f t="shared" si="958"/>
        <v>0</v>
      </c>
      <c r="ADE545" s="25">
        <f t="shared" si="959"/>
        <v>0</v>
      </c>
      <c r="ADF545" s="25">
        <f t="shared" si="1601"/>
        <v>0</v>
      </c>
      <c r="ADG545" s="25">
        <f t="shared" si="960"/>
        <v>0</v>
      </c>
      <c r="ADH545" s="25">
        <f t="shared" si="961"/>
        <v>0</v>
      </c>
      <c r="ADI545" s="30"/>
      <c r="ADJ545" s="30"/>
      <c r="ADK545" s="30"/>
      <c r="ADL545" s="25">
        <f t="shared" si="1603"/>
        <v>0</v>
      </c>
      <c r="ADM545" s="25">
        <f t="shared" si="1604"/>
        <v>0</v>
      </c>
      <c r="ADN545" s="25">
        <f t="shared" si="1605"/>
        <v>0</v>
      </c>
      <c r="ADO545" s="25">
        <f t="shared" si="1606"/>
        <v>0</v>
      </c>
      <c r="ADP545" s="25">
        <f t="shared" si="1607"/>
        <v>0</v>
      </c>
      <c r="ADQ545" s="25">
        <f t="shared" si="1608"/>
        <v>0</v>
      </c>
      <c r="ADR545" s="25">
        <f t="shared" si="1609"/>
        <v>70383.8</v>
      </c>
      <c r="ADS545" s="25">
        <f t="shared" si="1610"/>
        <v>73673.55</v>
      </c>
      <c r="ADT545" s="25">
        <f t="shared" si="1611"/>
        <v>73673.55</v>
      </c>
      <c r="ADU545" s="25">
        <f t="shared" si="1612"/>
        <v>11654.81</v>
      </c>
      <c r="ADV545" s="25">
        <f t="shared" si="1613"/>
        <v>12272.41</v>
      </c>
      <c r="ADW545" s="25">
        <f t="shared" si="1614"/>
        <v>12272.41</v>
      </c>
      <c r="ADX545" s="25">
        <f t="shared" si="1615"/>
        <v>0</v>
      </c>
      <c r="ADY545" s="25">
        <f t="shared" si="962"/>
        <v>0</v>
      </c>
      <c r="ADZ545" s="25">
        <f t="shared" si="963"/>
        <v>0</v>
      </c>
      <c r="AEA545" s="25">
        <f t="shared" si="1616"/>
        <v>0</v>
      </c>
      <c r="AEB545" s="25">
        <f t="shared" si="964"/>
        <v>0</v>
      </c>
      <c r="AEC545" s="25">
        <f t="shared" si="965"/>
        <v>0</v>
      </c>
      <c r="AED545" s="30"/>
      <c r="AEE545" s="30"/>
      <c r="AEF545" s="30"/>
      <c r="AEG545" s="25">
        <f t="shared" si="1617"/>
        <v>0</v>
      </c>
      <c r="AEH545" s="25">
        <f t="shared" si="1618"/>
        <v>0</v>
      </c>
      <c r="AEI545" s="25">
        <f t="shared" si="1619"/>
        <v>0</v>
      </c>
      <c r="AEJ545" s="25">
        <f t="shared" si="1620"/>
        <v>0</v>
      </c>
      <c r="AEK545" s="25">
        <f t="shared" si="1621"/>
        <v>0</v>
      </c>
      <c r="AEL545" s="25">
        <f t="shared" si="1622"/>
        <v>0</v>
      </c>
      <c r="AEM545" s="25">
        <f t="shared" si="1623"/>
        <v>70384.22</v>
      </c>
      <c r="AEN545" s="25">
        <f t="shared" si="1624"/>
        <v>73251.520000000004</v>
      </c>
      <c r="AEO545" s="25">
        <f t="shared" si="1625"/>
        <v>73251.520000000004</v>
      </c>
      <c r="AEP545" s="25">
        <f t="shared" si="1626"/>
        <v>17376.28</v>
      </c>
      <c r="AEQ545" s="25">
        <f t="shared" si="1627"/>
        <v>18189.57</v>
      </c>
      <c r="AER545" s="25">
        <f t="shared" si="1628"/>
        <v>18189.57</v>
      </c>
      <c r="AES545" s="25">
        <f t="shared" si="1629"/>
        <v>0</v>
      </c>
      <c r="AET545" s="25">
        <f t="shared" si="966"/>
        <v>0</v>
      </c>
      <c r="AEU545" s="25">
        <f t="shared" si="967"/>
        <v>0</v>
      </c>
      <c r="AEV545" s="25">
        <f t="shared" si="1630"/>
        <v>0</v>
      </c>
      <c r="AEW545" s="25">
        <f t="shared" si="968"/>
        <v>0</v>
      </c>
      <c r="AEX545" s="25">
        <f t="shared" si="969"/>
        <v>0</v>
      </c>
      <c r="AEY545" s="30"/>
      <c r="AEZ545" s="30"/>
      <c r="AFA545" s="30"/>
      <c r="AFB545" s="25">
        <f t="shared" si="1631"/>
        <v>0</v>
      </c>
      <c r="AFC545" s="25">
        <f t="shared" si="1632"/>
        <v>0</v>
      </c>
      <c r="AFD545" s="25">
        <f t="shared" si="1633"/>
        <v>0</v>
      </c>
      <c r="AFE545" s="25">
        <f t="shared" si="1634"/>
        <v>0</v>
      </c>
      <c r="AFF545" s="25">
        <f t="shared" si="1635"/>
        <v>0</v>
      </c>
      <c r="AFG545" s="25">
        <f t="shared" si="1636"/>
        <v>0</v>
      </c>
      <c r="AFH545" s="25">
        <f t="shared" si="1637"/>
        <v>70383.839999999997</v>
      </c>
      <c r="AFI545" s="25">
        <f t="shared" si="1638"/>
        <v>73250.86</v>
      </c>
      <c r="AFJ545" s="25">
        <f t="shared" si="1639"/>
        <v>73250.86</v>
      </c>
      <c r="AFK545" s="25">
        <f t="shared" si="1640"/>
        <v>17260.25</v>
      </c>
      <c r="AFL545" s="25">
        <f t="shared" si="1641"/>
        <v>18171.23</v>
      </c>
      <c r="AFM545" s="25">
        <f t="shared" si="1642"/>
        <v>18171.23</v>
      </c>
      <c r="AFN545" s="25">
        <f t="shared" si="1643"/>
        <v>0</v>
      </c>
      <c r="AFO545" s="25">
        <f t="shared" si="970"/>
        <v>0</v>
      </c>
      <c r="AFP545" s="25">
        <f t="shared" si="971"/>
        <v>0</v>
      </c>
      <c r="AFQ545" s="25">
        <f t="shared" si="1644"/>
        <v>0</v>
      </c>
      <c r="AFR545" s="25">
        <f t="shared" si="972"/>
        <v>0</v>
      </c>
      <c r="AFS545" s="25">
        <f t="shared" si="973"/>
        <v>0</v>
      </c>
      <c r="AFT545" s="30"/>
      <c r="AFU545" s="30"/>
      <c r="AFV545" s="30"/>
      <c r="AFW545" s="25">
        <f t="shared" si="1646"/>
        <v>0</v>
      </c>
      <c r="AFX545" s="25">
        <f t="shared" si="1647"/>
        <v>0</v>
      </c>
      <c r="AFY545" s="25">
        <f t="shared" si="1648"/>
        <v>0</v>
      </c>
      <c r="AFZ545" s="25">
        <f t="shared" si="1649"/>
        <v>0</v>
      </c>
      <c r="AGA545" s="25">
        <f t="shared" si="1650"/>
        <v>0</v>
      </c>
      <c r="AGB545" s="25">
        <f t="shared" si="1651"/>
        <v>0</v>
      </c>
      <c r="AGC545" s="25">
        <f t="shared" si="1652"/>
        <v>70384.399999999994</v>
      </c>
      <c r="AGD545" s="25">
        <f t="shared" si="1653"/>
        <v>73563.77</v>
      </c>
      <c r="AGE545" s="25">
        <f t="shared" si="1654"/>
        <v>73563.77</v>
      </c>
      <c r="AGF545" s="25">
        <f t="shared" si="1655"/>
        <v>18170.41</v>
      </c>
      <c r="AGG545" s="25">
        <f t="shared" si="1656"/>
        <v>19065.59</v>
      </c>
      <c r="AGH545" s="25">
        <f t="shared" si="1657"/>
        <v>19065.59</v>
      </c>
      <c r="AGI545" s="25">
        <f t="shared" si="1658"/>
        <v>0</v>
      </c>
      <c r="AGJ545" s="25">
        <f t="shared" si="974"/>
        <v>0</v>
      </c>
      <c r="AGK545" s="25">
        <f t="shared" si="975"/>
        <v>0</v>
      </c>
      <c r="AGL545" s="25">
        <f t="shared" si="1659"/>
        <v>0</v>
      </c>
      <c r="AGM545" s="25">
        <f t="shared" si="976"/>
        <v>0</v>
      </c>
      <c r="AGN545" s="25">
        <f t="shared" si="977"/>
        <v>0</v>
      </c>
      <c r="AGO545" s="30"/>
      <c r="AGP545" s="30"/>
      <c r="AGQ545" s="30"/>
      <c r="AGR545" s="25">
        <f t="shared" si="1660"/>
        <v>0</v>
      </c>
      <c r="AGS545" s="25">
        <f t="shared" si="1661"/>
        <v>0</v>
      </c>
      <c r="AGT545" s="25">
        <f t="shared" si="1662"/>
        <v>0</v>
      </c>
      <c r="AGU545" s="25">
        <f t="shared" si="1663"/>
        <v>0</v>
      </c>
      <c r="AGV545" s="25">
        <f t="shared" si="1664"/>
        <v>0</v>
      </c>
      <c r="AGW545" s="25">
        <f t="shared" si="1665"/>
        <v>0</v>
      </c>
      <c r="AGX545" s="25">
        <f t="shared" si="1666"/>
        <v>70383.259999999995</v>
      </c>
      <c r="AGY545" s="25">
        <f t="shared" si="1667"/>
        <v>74433.47</v>
      </c>
      <c r="AGZ545" s="25">
        <f t="shared" si="1668"/>
        <v>74433.47</v>
      </c>
      <c r="AHA545" s="25">
        <f t="shared" si="1669"/>
        <v>29812.720000000001</v>
      </c>
      <c r="AHB545" s="25">
        <f t="shared" si="1670"/>
        <v>31346.67</v>
      </c>
      <c r="AHC545" s="25">
        <f t="shared" si="1671"/>
        <v>31346.67</v>
      </c>
      <c r="AHD545" s="25">
        <f t="shared" si="1672"/>
        <v>0</v>
      </c>
      <c r="AHE545" s="25">
        <f t="shared" si="978"/>
        <v>0</v>
      </c>
      <c r="AHF545" s="25">
        <f t="shared" si="979"/>
        <v>0</v>
      </c>
      <c r="AHG545" s="25">
        <f t="shared" si="1673"/>
        <v>0</v>
      </c>
      <c r="AHH545" s="25">
        <f t="shared" si="980"/>
        <v>0</v>
      </c>
      <c r="AHI545" s="25">
        <f t="shared" si="981"/>
        <v>0</v>
      </c>
      <c r="AHJ545" s="30"/>
      <c r="AHK545" s="30"/>
      <c r="AHL545" s="30"/>
      <c r="AHM545" s="25">
        <f t="shared" si="1675"/>
        <v>0</v>
      </c>
      <c r="AHN545" s="25">
        <f t="shared" si="1676"/>
        <v>0</v>
      </c>
      <c r="AHO545" s="25">
        <f t="shared" si="1677"/>
        <v>0</v>
      </c>
      <c r="AHP545" s="25">
        <f t="shared" si="1678"/>
        <v>0</v>
      </c>
      <c r="AHQ545" s="25">
        <f t="shared" si="1679"/>
        <v>0</v>
      </c>
      <c r="AHR545" s="25">
        <f t="shared" si="1680"/>
        <v>0</v>
      </c>
      <c r="AHS545" s="25">
        <f t="shared" si="1681"/>
        <v>70383.509999999995</v>
      </c>
      <c r="AHT545" s="25">
        <f t="shared" si="1682"/>
        <v>75016.56</v>
      </c>
      <c r="AHU545" s="25">
        <f t="shared" si="1683"/>
        <v>75016.56</v>
      </c>
      <c r="AHV545" s="25">
        <f t="shared" si="1684"/>
        <v>16716.78</v>
      </c>
      <c r="AHW545" s="25">
        <f t="shared" si="1685"/>
        <v>17548.240000000002</v>
      </c>
      <c r="AHX545" s="25">
        <f t="shared" si="1686"/>
        <v>17548.240000000002</v>
      </c>
      <c r="AHY545" s="25">
        <f t="shared" si="1687"/>
        <v>0</v>
      </c>
      <c r="AHZ545" s="25">
        <f t="shared" si="982"/>
        <v>0</v>
      </c>
      <c r="AIA545" s="25">
        <f t="shared" si="983"/>
        <v>0</v>
      </c>
      <c r="AIB545" s="25">
        <f t="shared" si="1688"/>
        <v>0</v>
      </c>
      <c r="AIC545" s="25">
        <f t="shared" si="984"/>
        <v>0</v>
      </c>
      <c r="AID545" s="25">
        <f t="shared" si="985"/>
        <v>0</v>
      </c>
      <c r="AIE545" s="30"/>
      <c r="AIF545" s="30"/>
      <c r="AIG545" s="30"/>
      <c r="AIH545" s="25">
        <f t="shared" si="1690"/>
        <v>0</v>
      </c>
      <c r="AII545" s="25">
        <f t="shared" si="1691"/>
        <v>0</v>
      </c>
      <c r="AIJ545" s="25">
        <f t="shared" si="1692"/>
        <v>0</v>
      </c>
      <c r="AIK545" s="25">
        <f t="shared" si="1693"/>
        <v>0</v>
      </c>
      <c r="AIL545" s="25">
        <f t="shared" si="1694"/>
        <v>0</v>
      </c>
      <c r="AIM545" s="25">
        <f t="shared" si="1695"/>
        <v>0</v>
      </c>
      <c r="AIN545" s="25">
        <f t="shared" si="1696"/>
        <v>70384.070000000007</v>
      </c>
      <c r="AIO545" s="25">
        <f t="shared" si="1697"/>
        <v>73721.350000000006</v>
      </c>
      <c r="AIP545" s="25">
        <f t="shared" si="1698"/>
        <v>73721.350000000006</v>
      </c>
      <c r="AIQ545" s="25">
        <f t="shared" si="1699"/>
        <v>18134.71</v>
      </c>
      <c r="AIR545" s="25">
        <f t="shared" si="1700"/>
        <v>19053.53</v>
      </c>
      <c r="AIS545" s="25">
        <f t="shared" si="1701"/>
        <v>19053.53</v>
      </c>
      <c r="AIT545" s="25">
        <f t="shared" si="1702"/>
        <v>0</v>
      </c>
      <c r="AIU545" s="25">
        <f t="shared" si="986"/>
        <v>0</v>
      </c>
      <c r="AIV545" s="25">
        <f t="shared" si="987"/>
        <v>0</v>
      </c>
      <c r="AIW545" s="25">
        <f t="shared" si="1703"/>
        <v>0</v>
      </c>
      <c r="AIX545" s="25">
        <f t="shared" si="988"/>
        <v>0</v>
      </c>
      <c r="AIY545" s="25">
        <f t="shared" si="989"/>
        <v>0</v>
      </c>
      <c r="AIZ545" s="30"/>
      <c r="AJA545" s="30"/>
      <c r="AJB545" s="30"/>
      <c r="AJC545" s="25">
        <f t="shared" si="1705"/>
        <v>0</v>
      </c>
      <c r="AJD545" s="25">
        <f t="shared" si="1706"/>
        <v>0</v>
      </c>
      <c r="AJE545" s="25">
        <f t="shared" si="1707"/>
        <v>0</v>
      </c>
      <c r="AJF545" s="25">
        <f t="shared" si="1708"/>
        <v>0</v>
      </c>
      <c r="AJG545" s="25">
        <f t="shared" si="1709"/>
        <v>0</v>
      </c>
      <c r="AJH545" s="25">
        <f t="shared" si="1710"/>
        <v>0</v>
      </c>
      <c r="AJI545" s="25">
        <f t="shared" si="1711"/>
        <v>70384.53</v>
      </c>
      <c r="AJJ545" s="25">
        <f t="shared" si="1712"/>
        <v>73570.460000000006</v>
      </c>
      <c r="AJK545" s="25">
        <f t="shared" si="1713"/>
        <v>73570.460000000006</v>
      </c>
      <c r="AJL545" s="25">
        <f t="shared" si="1714"/>
        <v>17761.12</v>
      </c>
      <c r="AJM545" s="25">
        <f t="shared" si="1715"/>
        <v>18632.22</v>
      </c>
      <c r="AJN545" s="25">
        <f t="shared" si="1716"/>
        <v>18632.22</v>
      </c>
      <c r="AJO545" s="25">
        <f t="shared" si="1717"/>
        <v>0</v>
      </c>
      <c r="AJP545" s="25">
        <f t="shared" si="990"/>
        <v>0</v>
      </c>
      <c r="AJQ545" s="25">
        <f t="shared" si="991"/>
        <v>0</v>
      </c>
      <c r="AJR545" s="25">
        <f t="shared" si="1718"/>
        <v>0</v>
      </c>
      <c r="AJS545" s="25">
        <f t="shared" si="992"/>
        <v>0</v>
      </c>
      <c r="AJT545" s="25">
        <f t="shared" si="993"/>
        <v>0</v>
      </c>
      <c r="AJU545" s="30"/>
      <c r="AJV545" s="30"/>
      <c r="AJW545" s="30"/>
      <c r="AJX545" s="25">
        <f t="shared" si="1719"/>
        <v>0</v>
      </c>
      <c r="AJY545" s="25">
        <f t="shared" si="1720"/>
        <v>0</v>
      </c>
      <c r="AJZ545" s="25">
        <f t="shared" si="1721"/>
        <v>0</v>
      </c>
      <c r="AKA545" s="25">
        <f t="shared" si="1722"/>
        <v>0</v>
      </c>
      <c r="AKB545" s="25">
        <f t="shared" si="1723"/>
        <v>0</v>
      </c>
      <c r="AKC545" s="25">
        <f t="shared" si="1724"/>
        <v>0</v>
      </c>
      <c r="AKD545" s="25">
        <f t="shared" si="1725"/>
        <v>70384.45</v>
      </c>
      <c r="AKE545" s="25">
        <f t="shared" si="1726"/>
        <v>73251.27</v>
      </c>
      <c r="AKF545" s="25">
        <f t="shared" si="1727"/>
        <v>73251.27</v>
      </c>
      <c r="AKG545" s="25">
        <f t="shared" si="1728"/>
        <v>16845.66</v>
      </c>
      <c r="AKH545" s="25">
        <f t="shared" si="1729"/>
        <v>17693.009999999998</v>
      </c>
      <c r="AKI545" s="25">
        <f t="shared" si="1730"/>
        <v>17693.009999999998</v>
      </c>
      <c r="AKJ545" s="25">
        <f t="shared" si="1731"/>
        <v>0</v>
      </c>
      <c r="AKK545" s="25">
        <f t="shared" si="994"/>
        <v>0</v>
      </c>
      <c r="AKL545" s="25">
        <f t="shared" si="995"/>
        <v>0</v>
      </c>
      <c r="AKM545" s="25">
        <f t="shared" si="1732"/>
        <v>0</v>
      </c>
      <c r="AKN545" s="25">
        <f t="shared" si="996"/>
        <v>0</v>
      </c>
      <c r="AKO545" s="25">
        <f t="shared" si="997"/>
        <v>0</v>
      </c>
      <c r="AKP545" s="30"/>
      <c r="AKQ545" s="30"/>
      <c r="AKR545" s="30"/>
      <c r="AKS545" s="25">
        <f t="shared" si="1734"/>
        <v>0</v>
      </c>
      <c r="AKT545" s="25">
        <f t="shared" si="1735"/>
        <v>0</v>
      </c>
      <c r="AKU545" s="25">
        <f t="shared" si="1736"/>
        <v>0</v>
      </c>
      <c r="AKV545" s="25">
        <f t="shared" si="1737"/>
        <v>0</v>
      </c>
      <c r="AKW545" s="25">
        <f t="shared" si="1738"/>
        <v>0</v>
      </c>
      <c r="AKX545" s="25">
        <f t="shared" si="1739"/>
        <v>0</v>
      </c>
      <c r="AKY545" s="25">
        <f t="shared" si="1740"/>
        <v>70384.210000000006</v>
      </c>
      <c r="AKZ545" s="25">
        <f t="shared" si="1741"/>
        <v>76764.009999999995</v>
      </c>
      <c r="ALA545" s="25">
        <f t="shared" si="1742"/>
        <v>76764.009999999995</v>
      </c>
      <c r="ALB545" s="25">
        <f t="shared" si="1743"/>
        <v>17886.54</v>
      </c>
      <c r="ALC545" s="25">
        <f t="shared" si="1744"/>
        <v>18769.29</v>
      </c>
      <c r="ALD545" s="25">
        <f t="shared" si="1745"/>
        <v>18769.29</v>
      </c>
      <c r="ALE545" s="25">
        <f t="shared" si="1746"/>
        <v>0</v>
      </c>
      <c r="ALF545" s="25">
        <f t="shared" si="998"/>
        <v>0</v>
      </c>
      <c r="ALG545" s="25">
        <f t="shared" si="999"/>
        <v>0</v>
      </c>
      <c r="ALH545" s="25">
        <f t="shared" si="1747"/>
        <v>0</v>
      </c>
      <c r="ALI545" s="25">
        <f t="shared" si="1000"/>
        <v>0</v>
      </c>
      <c r="ALJ545" s="25">
        <f t="shared" si="1001"/>
        <v>0</v>
      </c>
      <c r="ALK545" s="30"/>
      <c r="ALL545" s="30"/>
      <c r="ALM545" s="30"/>
      <c r="ALN545" s="25">
        <f t="shared" si="1749"/>
        <v>0</v>
      </c>
      <c r="ALO545" s="25">
        <f t="shared" si="1750"/>
        <v>0</v>
      </c>
      <c r="ALP545" s="25">
        <f t="shared" si="1751"/>
        <v>0</v>
      </c>
      <c r="ALQ545" s="25">
        <f t="shared" si="1752"/>
        <v>0</v>
      </c>
      <c r="ALR545" s="25">
        <f t="shared" si="1753"/>
        <v>0</v>
      </c>
      <c r="ALS545" s="25">
        <f t="shared" si="1754"/>
        <v>0</v>
      </c>
      <c r="ALT545" s="25">
        <f t="shared" si="1755"/>
        <v>70383.67</v>
      </c>
      <c r="ALU545" s="25">
        <f t="shared" si="1756"/>
        <v>74216.45</v>
      </c>
      <c r="ALV545" s="25">
        <f t="shared" si="1757"/>
        <v>74216.45</v>
      </c>
      <c r="ALW545" s="25">
        <f t="shared" si="1758"/>
        <v>20130.14</v>
      </c>
      <c r="ALX545" s="25">
        <f t="shared" si="1759"/>
        <v>21097.69</v>
      </c>
      <c r="ALY545" s="25">
        <f t="shared" si="1760"/>
        <v>21097.69</v>
      </c>
      <c r="ALZ545" s="25">
        <f t="shared" si="1761"/>
        <v>0</v>
      </c>
      <c r="AMA545" s="25">
        <f t="shared" si="1002"/>
        <v>0</v>
      </c>
      <c r="AMB545" s="25">
        <f t="shared" si="1003"/>
        <v>0</v>
      </c>
      <c r="AMC545" s="25">
        <f t="shared" si="1762"/>
        <v>0</v>
      </c>
      <c r="AMD545" s="25">
        <f t="shared" si="1004"/>
        <v>0</v>
      </c>
      <c r="AME545" s="25">
        <f t="shared" si="1005"/>
        <v>0</v>
      </c>
      <c r="AMF545" s="30"/>
      <c r="AMG545" s="30"/>
      <c r="AMH545" s="30"/>
      <c r="AMI545" s="25">
        <f t="shared" si="1763"/>
        <v>0</v>
      </c>
      <c r="AMJ545" s="25">
        <f t="shared" si="1764"/>
        <v>0</v>
      </c>
      <c r="AMK545" s="25">
        <f t="shared" si="1765"/>
        <v>0</v>
      </c>
      <c r="AML545" s="25">
        <f t="shared" si="1766"/>
        <v>0</v>
      </c>
      <c r="AMM545" s="25">
        <f t="shared" si="1767"/>
        <v>0</v>
      </c>
      <c r="AMN545" s="25">
        <f t="shared" si="1768"/>
        <v>0</v>
      </c>
      <c r="AMO545" s="25">
        <f t="shared" si="1769"/>
        <v>70383.960000000006</v>
      </c>
      <c r="AMP545" s="25">
        <f t="shared" si="1770"/>
        <v>73250.91</v>
      </c>
      <c r="AMQ545" s="25">
        <f t="shared" si="1771"/>
        <v>73250.91</v>
      </c>
      <c r="AMR545" s="25">
        <f t="shared" si="1772"/>
        <v>16864.27</v>
      </c>
      <c r="AMS545" s="25">
        <f t="shared" si="1773"/>
        <v>17664.98</v>
      </c>
      <c r="AMT545" s="25">
        <f t="shared" si="1774"/>
        <v>17664.98</v>
      </c>
      <c r="AMU545" s="25">
        <f t="shared" si="1775"/>
        <v>0</v>
      </c>
      <c r="AMV545" s="25">
        <f t="shared" si="1006"/>
        <v>0</v>
      </c>
      <c r="AMW545" s="25">
        <f t="shared" si="1007"/>
        <v>0</v>
      </c>
      <c r="AMX545" s="25">
        <f t="shared" si="1776"/>
        <v>0</v>
      </c>
      <c r="AMY545" s="25">
        <f t="shared" si="1008"/>
        <v>0</v>
      </c>
      <c r="AMZ545" s="25">
        <f t="shared" si="1009"/>
        <v>0</v>
      </c>
      <c r="ANA545" s="30"/>
      <c r="ANB545" s="30"/>
      <c r="ANC545" s="30"/>
      <c r="AND545" s="25">
        <f t="shared" si="1777"/>
        <v>0</v>
      </c>
      <c r="ANE545" s="25">
        <f t="shared" si="1778"/>
        <v>0</v>
      </c>
      <c r="ANF545" s="25">
        <f t="shared" si="1779"/>
        <v>0</v>
      </c>
      <c r="ANG545" s="25">
        <f t="shared" si="1780"/>
        <v>0</v>
      </c>
      <c r="ANH545" s="25">
        <f t="shared" si="1781"/>
        <v>0</v>
      </c>
      <c r="ANI545" s="25">
        <f t="shared" si="1782"/>
        <v>0</v>
      </c>
      <c r="ANJ545" s="25">
        <f t="shared" si="1783"/>
        <v>0</v>
      </c>
      <c r="ANK545" s="25">
        <f t="shared" si="1784"/>
        <v>0</v>
      </c>
      <c r="ANL545" s="25">
        <f t="shared" si="1785"/>
        <v>0</v>
      </c>
      <c r="ANM545" s="25">
        <f t="shared" si="1786"/>
        <v>0</v>
      </c>
      <c r="ANN545" s="25">
        <f t="shared" si="1787"/>
        <v>0</v>
      </c>
      <c r="ANO545" s="25">
        <f t="shared" si="1788"/>
        <v>0</v>
      </c>
      <c r="ANP545" s="25">
        <f t="shared" si="1789"/>
        <v>0</v>
      </c>
      <c r="ANQ545" s="25">
        <f t="shared" si="1010"/>
        <v>0</v>
      </c>
      <c r="ANR545" s="25">
        <f t="shared" si="1011"/>
        <v>0</v>
      </c>
      <c r="ANS545" s="25">
        <f t="shared" si="1790"/>
        <v>0</v>
      </c>
      <c r="ANT545" s="25">
        <f t="shared" si="1012"/>
        <v>0</v>
      </c>
      <c r="ANU545" s="25">
        <f t="shared" si="1013"/>
        <v>0</v>
      </c>
      <c r="ANV545" s="30"/>
      <c r="ANW545" s="30"/>
      <c r="ANX545" s="30"/>
      <c r="ANY545" s="25">
        <f t="shared" si="1792"/>
        <v>0</v>
      </c>
      <c r="ANZ545" s="25">
        <f t="shared" si="1793"/>
        <v>0</v>
      </c>
      <c r="AOA545" s="25">
        <f t="shared" si="1794"/>
        <v>0</v>
      </c>
      <c r="AOB545" s="25">
        <f t="shared" si="1795"/>
        <v>0</v>
      </c>
      <c r="AOC545" s="25">
        <f t="shared" si="1796"/>
        <v>0</v>
      </c>
      <c r="AOD545" s="25">
        <f t="shared" si="1797"/>
        <v>0</v>
      </c>
      <c r="AOE545" s="25">
        <f t="shared" si="1798"/>
        <v>70384.63</v>
      </c>
      <c r="AOF545" s="25">
        <f t="shared" si="1799"/>
        <v>73667.679999999993</v>
      </c>
      <c r="AOG545" s="25">
        <f t="shared" si="1800"/>
        <v>73667.679999999993</v>
      </c>
      <c r="AOH545" s="25">
        <f t="shared" si="1801"/>
        <v>17132.5</v>
      </c>
      <c r="AOI545" s="25">
        <f t="shared" si="1802"/>
        <v>17949.75</v>
      </c>
      <c r="AOJ545" s="25">
        <f t="shared" si="1803"/>
        <v>17949.75</v>
      </c>
      <c r="AOK545" s="25">
        <f t="shared" si="1804"/>
        <v>0</v>
      </c>
      <c r="AOL545" s="25">
        <f t="shared" si="1014"/>
        <v>0</v>
      </c>
      <c r="AOM545" s="25">
        <f t="shared" si="1015"/>
        <v>0</v>
      </c>
      <c r="AON545" s="25">
        <f t="shared" si="1805"/>
        <v>0</v>
      </c>
      <c r="AOO545" s="25">
        <f t="shared" si="1016"/>
        <v>0</v>
      </c>
      <c r="AOP545" s="25">
        <f t="shared" si="1017"/>
        <v>0</v>
      </c>
      <c r="AOQ545" s="30"/>
      <c r="AOR545" s="30"/>
      <c r="AOS545" s="30"/>
      <c r="AOT545" s="25">
        <f t="shared" si="1807"/>
        <v>0</v>
      </c>
      <c r="AOU545" s="25">
        <f t="shared" si="1808"/>
        <v>0</v>
      </c>
      <c r="AOV545" s="25">
        <f t="shared" si="1809"/>
        <v>0</v>
      </c>
      <c r="AOW545" s="25">
        <f t="shared" si="1810"/>
        <v>0</v>
      </c>
      <c r="AOX545" s="25">
        <f t="shared" si="1811"/>
        <v>0</v>
      </c>
      <c r="AOY545" s="25">
        <f t="shared" si="1812"/>
        <v>0</v>
      </c>
      <c r="AOZ545" s="25">
        <f t="shared" si="1813"/>
        <v>70383.149999999994</v>
      </c>
      <c r="APA545" s="25">
        <f t="shared" si="1814"/>
        <v>74650.87</v>
      </c>
      <c r="APB545" s="25">
        <f t="shared" si="1815"/>
        <v>74650.87</v>
      </c>
      <c r="APC545" s="25">
        <f t="shared" si="1816"/>
        <v>20370.97</v>
      </c>
      <c r="APD545" s="25">
        <f t="shared" si="1817"/>
        <v>21344.48</v>
      </c>
      <c r="APE545" s="25">
        <f t="shared" si="1818"/>
        <v>21344.48</v>
      </c>
      <c r="APF545" s="25">
        <f t="shared" si="1819"/>
        <v>0</v>
      </c>
      <c r="APG545" s="25">
        <f t="shared" si="1018"/>
        <v>0</v>
      </c>
      <c r="APH545" s="25">
        <f t="shared" si="1019"/>
        <v>0</v>
      </c>
      <c r="API545" s="25">
        <f t="shared" si="1820"/>
        <v>0</v>
      </c>
      <c r="APJ545" s="25">
        <f t="shared" si="1020"/>
        <v>0</v>
      </c>
      <c r="APK545" s="25">
        <f t="shared" si="1021"/>
        <v>0</v>
      </c>
      <c r="APL545" s="30"/>
      <c r="APM545" s="30"/>
      <c r="APN545" s="30"/>
      <c r="APO545" s="25">
        <f t="shared" si="1821"/>
        <v>0</v>
      </c>
      <c r="APP545" s="25">
        <f t="shared" si="1822"/>
        <v>0</v>
      </c>
      <c r="APQ545" s="25">
        <f t="shared" si="1823"/>
        <v>0</v>
      </c>
      <c r="APR545" s="25">
        <f t="shared" si="1824"/>
        <v>0</v>
      </c>
      <c r="APS545" s="25">
        <f t="shared" si="1825"/>
        <v>0</v>
      </c>
      <c r="APT545" s="25">
        <f t="shared" si="1826"/>
        <v>0</v>
      </c>
      <c r="APU545" s="25">
        <f t="shared" si="1827"/>
        <v>70383.259999999995</v>
      </c>
      <c r="APV545" s="25">
        <f t="shared" si="1828"/>
        <v>73250.880000000005</v>
      </c>
      <c r="APW545" s="25">
        <f t="shared" si="1829"/>
        <v>73250.880000000005</v>
      </c>
      <c r="APX545" s="25">
        <f t="shared" si="1830"/>
        <v>16969.900000000001</v>
      </c>
      <c r="APY545" s="25">
        <f t="shared" si="1831"/>
        <v>17805.849999999999</v>
      </c>
      <c r="APZ545" s="25">
        <f t="shared" si="1832"/>
        <v>17805.849999999999</v>
      </c>
      <c r="AQA545" s="25">
        <f t="shared" si="1833"/>
        <v>0</v>
      </c>
      <c r="AQB545" s="25">
        <f t="shared" si="1022"/>
        <v>0</v>
      </c>
      <c r="AQC545" s="25">
        <f t="shared" si="1023"/>
        <v>0</v>
      </c>
      <c r="AQD545" s="25">
        <f t="shared" si="1834"/>
        <v>0</v>
      </c>
      <c r="AQE545" s="25">
        <f t="shared" si="1024"/>
        <v>0</v>
      </c>
      <c r="AQF545" s="25">
        <f t="shared" si="1025"/>
        <v>0</v>
      </c>
      <c r="AQG545" s="30"/>
      <c r="AQH545" s="30"/>
      <c r="AQI545" s="30"/>
      <c r="AQJ545" s="25">
        <f t="shared" si="1835"/>
        <v>0</v>
      </c>
      <c r="AQK545" s="25">
        <f t="shared" si="1836"/>
        <v>0</v>
      </c>
      <c r="AQL545" s="25">
        <f t="shared" si="1837"/>
        <v>0</v>
      </c>
      <c r="AQM545" s="25">
        <f t="shared" si="1838"/>
        <v>0</v>
      </c>
      <c r="AQN545" s="25">
        <f t="shared" si="1839"/>
        <v>0</v>
      </c>
      <c r="AQO545" s="25">
        <f t="shared" si="1840"/>
        <v>0</v>
      </c>
      <c r="AQP545" s="25">
        <f t="shared" si="1841"/>
        <v>70384.22</v>
      </c>
      <c r="AQQ545" s="25">
        <f t="shared" si="1842"/>
        <v>73251.03</v>
      </c>
      <c r="AQR545" s="25">
        <f t="shared" si="1843"/>
        <v>73251.03</v>
      </c>
      <c r="AQS545" s="25">
        <f t="shared" si="1844"/>
        <v>15117.56</v>
      </c>
      <c r="AQT545" s="25">
        <f t="shared" si="1845"/>
        <v>15880.76</v>
      </c>
      <c r="AQU545" s="25">
        <f t="shared" si="1846"/>
        <v>15880.76</v>
      </c>
      <c r="AQV545" s="25">
        <f t="shared" si="1847"/>
        <v>0</v>
      </c>
      <c r="AQW545" s="25">
        <f t="shared" si="1026"/>
        <v>0</v>
      </c>
      <c r="AQX545" s="25">
        <f t="shared" si="1027"/>
        <v>0</v>
      </c>
      <c r="AQY545" s="25">
        <f t="shared" si="1848"/>
        <v>0</v>
      </c>
      <c r="AQZ545" s="25">
        <f t="shared" si="1028"/>
        <v>0</v>
      </c>
      <c r="ARA545" s="25">
        <f t="shared" si="1029"/>
        <v>0</v>
      </c>
      <c r="ARB545" s="30"/>
      <c r="ARC545" s="30"/>
      <c r="ARD545" s="30"/>
      <c r="ARE545" s="25">
        <f t="shared" si="1850"/>
        <v>0</v>
      </c>
      <c r="ARF545" s="25">
        <f t="shared" si="1851"/>
        <v>0</v>
      </c>
      <c r="ARG545" s="25">
        <f t="shared" si="1852"/>
        <v>0</v>
      </c>
      <c r="ARH545" s="25">
        <f t="shared" si="1853"/>
        <v>0</v>
      </c>
      <c r="ARI545" s="25">
        <f t="shared" si="1854"/>
        <v>0</v>
      </c>
      <c r="ARJ545" s="25">
        <f t="shared" si="1855"/>
        <v>0</v>
      </c>
      <c r="ARK545" s="25">
        <f t="shared" si="1856"/>
        <v>70384.320000000007</v>
      </c>
      <c r="ARL545" s="25">
        <f t="shared" si="1857"/>
        <v>79577.19</v>
      </c>
      <c r="ARM545" s="25">
        <f t="shared" si="1858"/>
        <v>79577.19</v>
      </c>
      <c r="ARN545" s="25">
        <f t="shared" si="1859"/>
        <v>17621.77</v>
      </c>
      <c r="ARO545" s="25">
        <f t="shared" si="1860"/>
        <v>18424.060000000001</v>
      </c>
      <c r="ARP545" s="25">
        <f t="shared" si="1861"/>
        <v>18424.060000000001</v>
      </c>
      <c r="ARQ545" s="25">
        <f t="shared" si="1862"/>
        <v>0</v>
      </c>
      <c r="ARR545" s="25">
        <f t="shared" si="1030"/>
        <v>0</v>
      </c>
      <c r="ARS545" s="25">
        <f t="shared" si="1031"/>
        <v>0</v>
      </c>
      <c r="ART545" s="25">
        <f t="shared" si="1863"/>
        <v>0</v>
      </c>
      <c r="ARU545" s="25">
        <f t="shared" si="1032"/>
        <v>0</v>
      </c>
      <c r="ARV545" s="25">
        <f t="shared" si="1033"/>
        <v>0</v>
      </c>
      <c r="ARW545" s="30"/>
      <c r="ARX545" s="30"/>
      <c r="ARY545" s="30"/>
      <c r="ARZ545" s="25">
        <f t="shared" si="1864"/>
        <v>0</v>
      </c>
      <c r="ASA545" s="25">
        <f t="shared" si="1865"/>
        <v>0</v>
      </c>
      <c r="ASB545" s="25">
        <f t="shared" si="1866"/>
        <v>0</v>
      </c>
      <c r="ASC545" s="25">
        <f t="shared" si="1867"/>
        <v>0</v>
      </c>
      <c r="ASD545" s="25">
        <f t="shared" si="1868"/>
        <v>0</v>
      </c>
      <c r="ASE545" s="25">
        <f t="shared" si="1869"/>
        <v>0</v>
      </c>
      <c r="ASF545" s="25">
        <f t="shared" si="1870"/>
        <v>70384.289999999994</v>
      </c>
      <c r="ASG545" s="25">
        <f t="shared" si="1871"/>
        <v>73250.960000000006</v>
      </c>
      <c r="ASH545" s="25">
        <f t="shared" si="1872"/>
        <v>73250.960000000006</v>
      </c>
      <c r="ASI545" s="25">
        <f t="shared" si="1873"/>
        <v>17413</v>
      </c>
      <c r="ASJ545" s="25">
        <f t="shared" si="1874"/>
        <v>18245.34</v>
      </c>
      <c r="ASK545" s="25">
        <f t="shared" si="1875"/>
        <v>18245.34</v>
      </c>
      <c r="ASL545" s="25">
        <f t="shared" si="1876"/>
        <v>0</v>
      </c>
      <c r="ASM545" s="25">
        <f t="shared" si="1034"/>
        <v>0</v>
      </c>
      <c r="ASN545" s="25">
        <f t="shared" si="1035"/>
        <v>0</v>
      </c>
      <c r="ASO545" s="25">
        <f t="shared" si="1877"/>
        <v>0</v>
      </c>
      <c r="ASP545" s="25">
        <f t="shared" si="1036"/>
        <v>0</v>
      </c>
      <c r="ASQ545" s="25">
        <f t="shared" si="1037"/>
        <v>0</v>
      </c>
      <c r="ASR545" s="30"/>
      <c r="ASS545" s="30"/>
      <c r="AST545" s="30"/>
      <c r="ASU545" s="25">
        <f t="shared" si="1878"/>
        <v>0</v>
      </c>
      <c r="ASV545" s="25">
        <f t="shared" si="1879"/>
        <v>0</v>
      </c>
      <c r="ASW545" s="25">
        <f t="shared" si="1880"/>
        <v>0</v>
      </c>
      <c r="ASX545" s="25">
        <f t="shared" si="1881"/>
        <v>0</v>
      </c>
      <c r="ASY545" s="25">
        <f t="shared" si="1882"/>
        <v>0</v>
      </c>
      <c r="ASZ545" s="25">
        <f t="shared" si="1883"/>
        <v>0</v>
      </c>
      <c r="ATA545" s="25">
        <f t="shared" si="1884"/>
        <v>70384.17</v>
      </c>
      <c r="ATB545" s="25">
        <f t="shared" si="1885"/>
        <v>73250.789999999994</v>
      </c>
      <c r="ATC545" s="25">
        <f t="shared" si="1886"/>
        <v>73250.789999999994</v>
      </c>
      <c r="ATD545" s="25">
        <f t="shared" si="1887"/>
        <v>15336.02</v>
      </c>
      <c r="ATE545" s="25">
        <f t="shared" si="1888"/>
        <v>16059.41</v>
      </c>
      <c r="ATF545" s="25">
        <f t="shared" si="1889"/>
        <v>16059.41</v>
      </c>
      <c r="ATG545" s="25">
        <f t="shared" si="1890"/>
        <v>0</v>
      </c>
      <c r="ATH545" s="25">
        <f t="shared" si="1038"/>
        <v>0</v>
      </c>
      <c r="ATI545" s="25">
        <f t="shared" si="1039"/>
        <v>0</v>
      </c>
      <c r="ATJ545" s="25">
        <f t="shared" si="1891"/>
        <v>0</v>
      </c>
      <c r="ATK545" s="25">
        <f t="shared" si="1040"/>
        <v>0</v>
      </c>
      <c r="ATL545" s="25">
        <f t="shared" si="1041"/>
        <v>0</v>
      </c>
      <c r="ATM545" s="30"/>
      <c r="ATN545" s="30"/>
      <c r="ATO545" s="30"/>
      <c r="ATP545" s="25">
        <f t="shared" si="1892"/>
        <v>0</v>
      </c>
      <c r="ATQ545" s="25">
        <f t="shared" si="1893"/>
        <v>0</v>
      </c>
      <c r="ATR545" s="25">
        <f t="shared" si="1894"/>
        <v>0</v>
      </c>
      <c r="ATS545" s="25">
        <f t="shared" si="1895"/>
        <v>0</v>
      </c>
      <c r="ATT545" s="25">
        <f t="shared" si="1896"/>
        <v>0</v>
      </c>
      <c r="ATU545" s="25">
        <f t="shared" si="1897"/>
        <v>0</v>
      </c>
      <c r="ATV545" s="25">
        <f t="shared" si="1898"/>
        <v>70384.100000000006</v>
      </c>
      <c r="ATW545" s="25">
        <f t="shared" si="1899"/>
        <v>73250.990000000005</v>
      </c>
      <c r="ATX545" s="25">
        <f t="shared" si="1900"/>
        <v>73250.990000000005</v>
      </c>
      <c r="ATY545" s="25">
        <f t="shared" si="1901"/>
        <v>16720.45</v>
      </c>
      <c r="ATZ545" s="25">
        <f t="shared" si="1902"/>
        <v>17496.63</v>
      </c>
      <c r="AUA545" s="25">
        <f t="shared" si="1903"/>
        <v>17496.63</v>
      </c>
      <c r="AUB545" s="25">
        <f t="shared" si="1904"/>
        <v>0</v>
      </c>
      <c r="AUC545" s="25">
        <f t="shared" si="1042"/>
        <v>0</v>
      </c>
      <c r="AUD545" s="25">
        <f t="shared" si="1043"/>
        <v>0</v>
      </c>
      <c r="AUE545" s="25">
        <f t="shared" si="1905"/>
        <v>0</v>
      </c>
      <c r="AUF545" s="25">
        <f t="shared" si="1044"/>
        <v>0</v>
      </c>
      <c r="AUG545" s="25">
        <f t="shared" si="1045"/>
        <v>0</v>
      </c>
      <c r="AUH545" s="186"/>
      <c r="AUI545" s="186"/>
      <c r="AUJ545" s="186"/>
      <c r="AUK545" s="25">
        <f t="shared" si="1907"/>
        <v>0</v>
      </c>
      <c r="AUL545" s="25">
        <f t="shared" si="1908"/>
        <v>0</v>
      </c>
      <c r="AUM545" s="25">
        <f t="shared" si="1909"/>
        <v>0</v>
      </c>
      <c r="AUN545" s="25">
        <f t="shared" si="1910"/>
        <v>0</v>
      </c>
      <c r="AUO545" s="25">
        <f t="shared" si="1911"/>
        <v>0</v>
      </c>
      <c r="AUP545" s="25">
        <f t="shared" si="1912"/>
        <v>0</v>
      </c>
      <c r="AUQ545" s="25">
        <f t="shared" si="1913"/>
        <v>70382.490000000005</v>
      </c>
      <c r="AUR545" s="25">
        <f t="shared" si="1914"/>
        <v>73430.37</v>
      </c>
      <c r="AUS545" s="25">
        <f t="shared" si="1915"/>
        <v>73430.37</v>
      </c>
      <c r="AUT545" s="25">
        <f t="shared" si="1916"/>
        <v>17947.150000000001</v>
      </c>
      <c r="AUU545" s="25">
        <f t="shared" si="1917"/>
        <v>18814.55</v>
      </c>
      <c r="AUV545" s="25">
        <f t="shared" si="1918"/>
        <v>18814.55</v>
      </c>
      <c r="AUW545" s="25">
        <f t="shared" si="1919"/>
        <v>0</v>
      </c>
      <c r="AUX545" s="25">
        <f t="shared" si="1046"/>
        <v>0</v>
      </c>
      <c r="AUY545" s="25">
        <f t="shared" si="1047"/>
        <v>0</v>
      </c>
      <c r="AUZ545" s="25">
        <f t="shared" si="1920"/>
        <v>0</v>
      </c>
      <c r="AVA545" s="25">
        <f t="shared" si="1048"/>
        <v>0</v>
      </c>
      <c r="AVB545" s="25">
        <f t="shared" si="1049"/>
        <v>0</v>
      </c>
      <c r="AVC545" s="59">
        <f t="shared" si="1921"/>
        <v>0</v>
      </c>
      <c r="AVD545" s="59">
        <f t="shared" si="1050"/>
        <v>0</v>
      </c>
      <c r="AVE545" s="59">
        <f t="shared" si="1051"/>
        <v>0</v>
      </c>
      <c r="AVF545" s="25">
        <f t="shared" si="1052"/>
        <v>0</v>
      </c>
      <c r="AVG545" s="25">
        <f t="shared" si="1053"/>
        <v>0</v>
      </c>
      <c r="AVH545" s="25">
        <f t="shared" si="1054"/>
        <v>0</v>
      </c>
      <c r="AVI545" s="25">
        <f t="shared" si="1055"/>
        <v>0</v>
      </c>
      <c r="AVJ545" s="25">
        <f t="shared" si="1056"/>
        <v>0</v>
      </c>
      <c r="AVK545" s="25">
        <f t="shared" si="1057"/>
        <v>0</v>
      </c>
      <c r="AVL545" s="25"/>
      <c r="AVM545" s="25"/>
      <c r="AVN545" s="25"/>
      <c r="AVO545" s="25"/>
      <c r="AVP545" s="25"/>
      <c r="AVQ545" s="25"/>
      <c r="AVR545" s="25">
        <f t="shared" si="1058"/>
        <v>0</v>
      </c>
      <c r="AVS545" s="25">
        <f t="shared" si="1059"/>
        <v>0</v>
      </c>
      <c r="AVT545" s="25">
        <f t="shared" si="1060"/>
        <v>0</v>
      </c>
      <c r="AVU545" s="25">
        <f t="shared" si="1061"/>
        <v>0</v>
      </c>
      <c r="AVV545" s="25">
        <f t="shared" si="1062"/>
        <v>0</v>
      </c>
      <c r="AVW545" s="25">
        <f t="shared" si="1063"/>
        <v>0</v>
      </c>
    </row>
    <row r="546" spans="1:1271" ht="24">
      <c r="A546" s="88" t="s">
        <v>73</v>
      </c>
      <c r="B546" s="88" t="s">
        <v>84</v>
      </c>
      <c r="C546" s="5"/>
      <c r="D546" s="99"/>
      <c r="E546" s="77"/>
      <c r="F546" s="38">
        <f t="shared" si="1064"/>
        <v>61788</v>
      </c>
      <c r="G546" s="38">
        <f t="shared" si="1064"/>
        <v>64299</v>
      </c>
      <c r="H546" s="38">
        <f t="shared" si="1064"/>
        <v>64299</v>
      </c>
      <c r="I546" s="25">
        <f t="shared" si="1065"/>
        <v>40096.730000000003</v>
      </c>
      <c r="J546" s="25">
        <f t="shared" si="1065"/>
        <v>40603.730000000003</v>
      </c>
      <c r="K546" s="25">
        <f t="shared" si="1065"/>
        <v>40603.730000000003</v>
      </c>
      <c r="L546" s="30"/>
      <c r="M546" s="30"/>
      <c r="N546" s="30"/>
      <c r="O546" s="25">
        <f t="shared" si="1066"/>
        <v>0</v>
      </c>
      <c r="P546" s="25">
        <f t="shared" si="1067"/>
        <v>0</v>
      </c>
      <c r="Q546" s="25">
        <f t="shared" si="1068"/>
        <v>0</v>
      </c>
      <c r="R546" s="25">
        <f t="shared" si="1069"/>
        <v>0</v>
      </c>
      <c r="S546" s="25">
        <f t="shared" si="1070"/>
        <v>0</v>
      </c>
      <c r="T546" s="25">
        <f t="shared" si="1071"/>
        <v>0</v>
      </c>
      <c r="U546" s="25">
        <f t="shared" si="1072"/>
        <v>61787.92</v>
      </c>
      <c r="V546" s="25">
        <f t="shared" si="1073"/>
        <v>0</v>
      </c>
      <c r="W546" s="25">
        <f t="shared" si="1074"/>
        <v>0</v>
      </c>
      <c r="X546" s="25">
        <f t="shared" si="1075"/>
        <v>32083.87</v>
      </c>
      <c r="Y546" s="25">
        <f t="shared" si="1076"/>
        <v>0</v>
      </c>
      <c r="Z546" s="25">
        <f t="shared" si="1077"/>
        <v>0</v>
      </c>
      <c r="AA546" s="25">
        <f t="shared" si="1078"/>
        <v>0</v>
      </c>
      <c r="AB546" s="25">
        <f t="shared" si="812"/>
        <v>0</v>
      </c>
      <c r="AC546" s="25">
        <f t="shared" si="812"/>
        <v>0</v>
      </c>
      <c r="AD546" s="25">
        <f t="shared" si="1079"/>
        <v>0</v>
      </c>
      <c r="AE546" s="25">
        <f t="shared" si="813"/>
        <v>0</v>
      </c>
      <c r="AF546" s="25">
        <f t="shared" si="813"/>
        <v>0</v>
      </c>
      <c r="AG546" s="30"/>
      <c r="AH546" s="30"/>
      <c r="AI546" s="30"/>
      <c r="AJ546" s="25">
        <f t="shared" si="1080"/>
        <v>0</v>
      </c>
      <c r="AK546" s="25">
        <f t="shared" si="1081"/>
        <v>0</v>
      </c>
      <c r="AL546" s="25">
        <f t="shared" si="1082"/>
        <v>0</v>
      </c>
      <c r="AM546" s="25">
        <f t="shared" si="1083"/>
        <v>0</v>
      </c>
      <c r="AN546" s="25">
        <f t="shared" si="1084"/>
        <v>0</v>
      </c>
      <c r="AO546" s="25">
        <f t="shared" si="1085"/>
        <v>0</v>
      </c>
      <c r="AP546" s="25">
        <f t="shared" si="1086"/>
        <v>61787.88</v>
      </c>
      <c r="AQ546" s="25">
        <f t="shared" si="1087"/>
        <v>64299.03</v>
      </c>
      <c r="AR546" s="25">
        <f t="shared" si="1088"/>
        <v>64299.03</v>
      </c>
      <c r="AS546" s="25">
        <f t="shared" si="1089"/>
        <v>22027.06</v>
      </c>
      <c r="AT546" s="25">
        <f t="shared" si="1090"/>
        <v>23017.86</v>
      </c>
      <c r="AU546" s="25">
        <f t="shared" si="1091"/>
        <v>23017.86</v>
      </c>
      <c r="AV546" s="25">
        <f t="shared" si="1092"/>
        <v>0</v>
      </c>
      <c r="AW546" s="25">
        <f t="shared" si="814"/>
        <v>0</v>
      </c>
      <c r="AX546" s="25">
        <f t="shared" si="815"/>
        <v>0</v>
      </c>
      <c r="AY546" s="25">
        <f t="shared" si="1093"/>
        <v>0</v>
      </c>
      <c r="AZ546" s="25">
        <f t="shared" si="816"/>
        <v>0</v>
      </c>
      <c r="BA546" s="25">
        <f t="shared" si="817"/>
        <v>0</v>
      </c>
      <c r="BB546" s="30"/>
      <c r="BC546" s="30"/>
      <c r="BD546" s="30"/>
      <c r="BE546" s="25">
        <f t="shared" si="1094"/>
        <v>0</v>
      </c>
      <c r="BF546" s="25">
        <f t="shared" si="1095"/>
        <v>0</v>
      </c>
      <c r="BG546" s="25">
        <f t="shared" si="1096"/>
        <v>0</v>
      </c>
      <c r="BH546" s="25">
        <f t="shared" si="1097"/>
        <v>0</v>
      </c>
      <c r="BI546" s="25">
        <f t="shared" si="1098"/>
        <v>0</v>
      </c>
      <c r="BJ546" s="25">
        <f t="shared" si="1099"/>
        <v>0</v>
      </c>
      <c r="BK546" s="25">
        <f t="shared" si="1100"/>
        <v>61787.86</v>
      </c>
      <c r="BL546" s="25">
        <f t="shared" si="1101"/>
        <v>64298.76</v>
      </c>
      <c r="BM546" s="25">
        <f t="shared" si="1102"/>
        <v>64298.76</v>
      </c>
      <c r="BN546" s="25">
        <f t="shared" si="1103"/>
        <v>19192.900000000001</v>
      </c>
      <c r="BO546" s="25">
        <f t="shared" si="1104"/>
        <v>20139.28</v>
      </c>
      <c r="BP546" s="25">
        <f t="shared" si="1105"/>
        <v>20139.28</v>
      </c>
      <c r="BQ546" s="25">
        <f t="shared" si="1106"/>
        <v>0</v>
      </c>
      <c r="BR546" s="25">
        <f t="shared" si="818"/>
        <v>0</v>
      </c>
      <c r="BS546" s="25">
        <f t="shared" si="819"/>
        <v>0</v>
      </c>
      <c r="BT546" s="25">
        <f t="shared" si="1107"/>
        <v>0</v>
      </c>
      <c r="BU546" s="25">
        <f t="shared" si="820"/>
        <v>0</v>
      </c>
      <c r="BV546" s="25">
        <f t="shared" si="821"/>
        <v>0</v>
      </c>
      <c r="BW546" s="30"/>
      <c r="BX546" s="30"/>
      <c r="BY546" s="30"/>
      <c r="BZ546" s="25">
        <f t="shared" si="1108"/>
        <v>0</v>
      </c>
      <c r="CA546" s="25">
        <f t="shared" si="1109"/>
        <v>0</v>
      </c>
      <c r="CB546" s="25">
        <f t="shared" si="1110"/>
        <v>0</v>
      </c>
      <c r="CC546" s="25">
        <f t="shared" si="1111"/>
        <v>0</v>
      </c>
      <c r="CD546" s="25">
        <f t="shared" si="1112"/>
        <v>0</v>
      </c>
      <c r="CE546" s="25">
        <f t="shared" si="1113"/>
        <v>0</v>
      </c>
      <c r="CF546" s="25">
        <f t="shared" si="1114"/>
        <v>0</v>
      </c>
      <c r="CG546" s="25">
        <f t="shared" si="1115"/>
        <v>0</v>
      </c>
      <c r="CH546" s="25">
        <f t="shared" si="1116"/>
        <v>0</v>
      </c>
      <c r="CI546" s="25">
        <f t="shared" si="1117"/>
        <v>0</v>
      </c>
      <c r="CJ546" s="25">
        <f t="shared" si="1118"/>
        <v>0</v>
      </c>
      <c r="CK546" s="25">
        <f t="shared" si="1119"/>
        <v>0</v>
      </c>
      <c r="CL546" s="25">
        <f t="shared" si="1120"/>
        <v>0</v>
      </c>
      <c r="CM546" s="25">
        <f t="shared" si="822"/>
        <v>0</v>
      </c>
      <c r="CN546" s="25">
        <f t="shared" si="823"/>
        <v>0</v>
      </c>
      <c r="CO546" s="25">
        <f t="shared" si="1121"/>
        <v>0</v>
      </c>
      <c r="CP546" s="25">
        <f t="shared" si="824"/>
        <v>0</v>
      </c>
      <c r="CQ546" s="25">
        <f t="shared" si="825"/>
        <v>0</v>
      </c>
      <c r="CR546" s="30"/>
      <c r="CS546" s="30"/>
      <c r="CT546" s="30"/>
      <c r="CU546" s="25">
        <f t="shared" si="1122"/>
        <v>0</v>
      </c>
      <c r="CV546" s="25">
        <f t="shared" si="1123"/>
        <v>0</v>
      </c>
      <c r="CW546" s="25">
        <f t="shared" si="1124"/>
        <v>0</v>
      </c>
      <c r="CX546" s="25">
        <f t="shared" si="1125"/>
        <v>0</v>
      </c>
      <c r="CY546" s="25">
        <f t="shared" si="1126"/>
        <v>0</v>
      </c>
      <c r="CZ546" s="25">
        <f t="shared" si="1127"/>
        <v>0</v>
      </c>
      <c r="DA546" s="25">
        <f t="shared" si="1128"/>
        <v>61788.36</v>
      </c>
      <c r="DB546" s="25">
        <f t="shared" si="1129"/>
        <v>64299.17</v>
      </c>
      <c r="DC546" s="25">
        <f t="shared" si="1130"/>
        <v>64299.17</v>
      </c>
      <c r="DD546" s="25">
        <f t="shared" si="1131"/>
        <v>21718.97</v>
      </c>
      <c r="DE546" s="25">
        <f t="shared" si="1132"/>
        <v>22843.83</v>
      </c>
      <c r="DF546" s="25">
        <f t="shared" si="1133"/>
        <v>22843.83</v>
      </c>
      <c r="DG546" s="25">
        <f t="shared" si="1134"/>
        <v>0</v>
      </c>
      <c r="DH546" s="25">
        <f t="shared" si="826"/>
        <v>0</v>
      </c>
      <c r="DI546" s="25">
        <f t="shared" si="827"/>
        <v>0</v>
      </c>
      <c r="DJ546" s="25">
        <f t="shared" si="1135"/>
        <v>0</v>
      </c>
      <c r="DK546" s="25">
        <f t="shared" si="828"/>
        <v>0</v>
      </c>
      <c r="DL546" s="25">
        <f t="shared" si="829"/>
        <v>0</v>
      </c>
      <c r="DM546" s="30"/>
      <c r="DN546" s="30"/>
      <c r="DO546" s="30"/>
      <c r="DP546" s="25">
        <f t="shared" si="1136"/>
        <v>0</v>
      </c>
      <c r="DQ546" s="25">
        <f t="shared" si="1137"/>
        <v>0</v>
      </c>
      <c r="DR546" s="25">
        <f t="shared" si="1138"/>
        <v>0</v>
      </c>
      <c r="DS546" s="25">
        <f t="shared" si="1139"/>
        <v>0</v>
      </c>
      <c r="DT546" s="25">
        <f t="shared" si="1140"/>
        <v>0</v>
      </c>
      <c r="DU546" s="25">
        <f t="shared" si="1141"/>
        <v>0</v>
      </c>
      <c r="DV546" s="25">
        <f t="shared" si="1142"/>
        <v>61788.04</v>
      </c>
      <c r="DW546" s="25">
        <f t="shared" si="1143"/>
        <v>64298.75</v>
      </c>
      <c r="DX546" s="25">
        <f t="shared" si="1144"/>
        <v>64298.75</v>
      </c>
      <c r="DY546" s="25">
        <f t="shared" si="1145"/>
        <v>22458.7</v>
      </c>
      <c r="DZ546" s="25">
        <f t="shared" si="1146"/>
        <v>23559.73</v>
      </c>
      <c r="EA546" s="25">
        <f t="shared" si="1147"/>
        <v>23559.73</v>
      </c>
      <c r="EB546" s="25">
        <f t="shared" si="1148"/>
        <v>0</v>
      </c>
      <c r="EC546" s="25">
        <f t="shared" si="830"/>
        <v>0</v>
      </c>
      <c r="ED546" s="25">
        <f t="shared" si="831"/>
        <v>0</v>
      </c>
      <c r="EE546" s="25">
        <f t="shared" si="1149"/>
        <v>0</v>
      </c>
      <c r="EF546" s="25">
        <f t="shared" si="832"/>
        <v>0</v>
      </c>
      <c r="EG546" s="25">
        <f t="shared" si="833"/>
        <v>0</v>
      </c>
      <c r="EH546" s="30"/>
      <c r="EI546" s="30"/>
      <c r="EJ546" s="30"/>
      <c r="EK546" s="25">
        <f t="shared" si="1150"/>
        <v>0</v>
      </c>
      <c r="EL546" s="25">
        <f t="shared" si="1151"/>
        <v>0</v>
      </c>
      <c r="EM546" s="25">
        <f t="shared" si="1152"/>
        <v>0</v>
      </c>
      <c r="EN546" s="25">
        <f t="shared" si="1153"/>
        <v>0</v>
      </c>
      <c r="EO546" s="25">
        <f t="shared" si="1154"/>
        <v>0</v>
      </c>
      <c r="EP546" s="25">
        <f t="shared" si="1155"/>
        <v>0</v>
      </c>
      <c r="EQ546" s="25">
        <f t="shared" si="1156"/>
        <v>61788.27</v>
      </c>
      <c r="ER546" s="25">
        <f t="shared" si="1157"/>
        <v>64298.94</v>
      </c>
      <c r="ES546" s="25">
        <f t="shared" si="1158"/>
        <v>64298.94</v>
      </c>
      <c r="ET546" s="25">
        <f t="shared" si="1159"/>
        <v>21796.16</v>
      </c>
      <c r="EU546" s="25">
        <f t="shared" si="1160"/>
        <v>22714.46</v>
      </c>
      <c r="EV546" s="25">
        <f t="shared" si="1161"/>
        <v>22714.46</v>
      </c>
      <c r="EW546" s="25">
        <f t="shared" si="1162"/>
        <v>0</v>
      </c>
      <c r="EX546" s="25">
        <f t="shared" si="834"/>
        <v>0</v>
      </c>
      <c r="EY546" s="25">
        <f t="shared" si="835"/>
        <v>0</v>
      </c>
      <c r="EZ546" s="25">
        <f t="shared" si="1163"/>
        <v>0</v>
      </c>
      <c r="FA546" s="25">
        <f t="shared" si="836"/>
        <v>0</v>
      </c>
      <c r="FB546" s="25">
        <f t="shared" si="837"/>
        <v>0</v>
      </c>
      <c r="FC546" s="30"/>
      <c r="FD546" s="30"/>
      <c r="FE546" s="30"/>
      <c r="FF546" s="25">
        <f t="shared" si="1165"/>
        <v>0</v>
      </c>
      <c r="FG546" s="25">
        <f t="shared" si="1166"/>
        <v>0</v>
      </c>
      <c r="FH546" s="25">
        <f t="shared" si="1167"/>
        <v>0</v>
      </c>
      <c r="FI546" s="25">
        <f t="shared" si="1168"/>
        <v>0</v>
      </c>
      <c r="FJ546" s="25">
        <f t="shared" si="1169"/>
        <v>0</v>
      </c>
      <c r="FK546" s="25">
        <f t="shared" si="1170"/>
        <v>0</v>
      </c>
      <c r="FL546" s="25">
        <f t="shared" si="1171"/>
        <v>61788.34</v>
      </c>
      <c r="FM546" s="25">
        <f t="shared" si="1172"/>
        <v>65070.239999999998</v>
      </c>
      <c r="FN546" s="25">
        <f t="shared" si="1173"/>
        <v>65070.239999999998</v>
      </c>
      <c r="FO546" s="25">
        <f t="shared" si="1174"/>
        <v>17718.46</v>
      </c>
      <c r="FP546" s="25">
        <f t="shared" si="1175"/>
        <v>18550.27</v>
      </c>
      <c r="FQ546" s="25">
        <f t="shared" si="1176"/>
        <v>18550.27</v>
      </c>
      <c r="FR546" s="25">
        <f t="shared" si="1177"/>
        <v>0</v>
      </c>
      <c r="FS546" s="25">
        <f t="shared" si="838"/>
        <v>0</v>
      </c>
      <c r="FT546" s="25">
        <f t="shared" si="839"/>
        <v>0</v>
      </c>
      <c r="FU546" s="25">
        <f t="shared" si="1178"/>
        <v>0</v>
      </c>
      <c r="FV546" s="25">
        <f t="shared" si="840"/>
        <v>0</v>
      </c>
      <c r="FW546" s="25">
        <f t="shared" si="841"/>
        <v>0</v>
      </c>
      <c r="FX546" s="30"/>
      <c r="FY546" s="30"/>
      <c r="FZ546" s="30"/>
      <c r="GA546" s="25">
        <f t="shared" si="1180"/>
        <v>0</v>
      </c>
      <c r="GB546" s="25">
        <f t="shared" si="1181"/>
        <v>0</v>
      </c>
      <c r="GC546" s="25">
        <f t="shared" si="1182"/>
        <v>0</v>
      </c>
      <c r="GD546" s="25">
        <f t="shared" si="1183"/>
        <v>0</v>
      </c>
      <c r="GE546" s="25">
        <f t="shared" si="1184"/>
        <v>0</v>
      </c>
      <c r="GF546" s="25">
        <f t="shared" si="1185"/>
        <v>0</v>
      </c>
      <c r="GG546" s="25">
        <f t="shared" si="1186"/>
        <v>0</v>
      </c>
      <c r="GH546" s="25">
        <f t="shared" si="1187"/>
        <v>0</v>
      </c>
      <c r="GI546" s="25">
        <f t="shared" si="1188"/>
        <v>0</v>
      </c>
      <c r="GJ546" s="25">
        <f t="shared" si="1189"/>
        <v>0</v>
      </c>
      <c r="GK546" s="25">
        <f t="shared" si="1190"/>
        <v>0</v>
      </c>
      <c r="GL546" s="25">
        <f t="shared" si="1191"/>
        <v>0</v>
      </c>
      <c r="GM546" s="25">
        <f t="shared" si="1192"/>
        <v>0</v>
      </c>
      <c r="GN546" s="25">
        <f t="shared" si="843"/>
        <v>0</v>
      </c>
      <c r="GO546" s="25">
        <f t="shared" si="844"/>
        <v>0</v>
      </c>
      <c r="GP546" s="25">
        <f t="shared" si="1193"/>
        <v>0</v>
      </c>
      <c r="GQ546" s="25">
        <f t="shared" si="845"/>
        <v>0</v>
      </c>
      <c r="GR546" s="25">
        <f t="shared" si="846"/>
        <v>0</v>
      </c>
      <c r="GS546" s="30"/>
      <c r="GT546" s="30"/>
      <c r="GU546" s="30"/>
      <c r="GV546" s="25">
        <f t="shared" si="1195"/>
        <v>0</v>
      </c>
      <c r="GW546" s="25">
        <f t="shared" si="1196"/>
        <v>0</v>
      </c>
      <c r="GX546" s="25">
        <f t="shared" si="1197"/>
        <v>0</v>
      </c>
      <c r="GY546" s="25">
        <f t="shared" si="1198"/>
        <v>0</v>
      </c>
      <c r="GZ546" s="25">
        <f t="shared" si="1199"/>
        <v>0</v>
      </c>
      <c r="HA546" s="25">
        <f t="shared" si="1200"/>
        <v>0</v>
      </c>
      <c r="HB546" s="25">
        <f t="shared" si="1201"/>
        <v>61788.61</v>
      </c>
      <c r="HC546" s="25">
        <f t="shared" si="1202"/>
        <v>64883.26</v>
      </c>
      <c r="HD546" s="25">
        <f t="shared" si="1203"/>
        <v>64883.26</v>
      </c>
      <c r="HE546" s="25">
        <f t="shared" si="1204"/>
        <v>34069.43</v>
      </c>
      <c r="HF546" s="25">
        <f t="shared" si="1205"/>
        <v>35790.800000000003</v>
      </c>
      <c r="HG546" s="25">
        <f t="shared" si="1206"/>
        <v>35790.800000000003</v>
      </c>
      <c r="HH546" s="25">
        <f t="shared" si="1207"/>
        <v>0</v>
      </c>
      <c r="HI546" s="25">
        <f t="shared" si="847"/>
        <v>0</v>
      </c>
      <c r="HJ546" s="25">
        <f t="shared" si="848"/>
        <v>0</v>
      </c>
      <c r="HK546" s="25">
        <f t="shared" si="1208"/>
        <v>0</v>
      </c>
      <c r="HL546" s="25">
        <f t="shared" si="849"/>
        <v>0</v>
      </c>
      <c r="HM546" s="25">
        <f t="shared" si="850"/>
        <v>0</v>
      </c>
      <c r="HN546" s="30"/>
      <c r="HO546" s="30"/>
      <c r="HP546" s="30"/>
      <c r="HQ546" s="25">
        <f t="shared" si="1210"/>
        <v>0</v>
      </c>
      <c r="HR546" s="25">
        <f t="shared" si="1211"/>
        <v>0</v>
      </c>
      <c r="HS546" s="25">
        <f t="shared" si="1212"/>
        <v>0</v>
      </c>
      <c r="HT546" s="25">
        <f t="shared" si="1213"/>
        <v>0</v>
      </c>
      <c r="HU546" s="25">
        <f t="shared" si="1214"/>
        <v>0</v>
      </c>
      <c r="HV546" s="25">
        <f t="shared" si="1215"/>
        <v>0</v>
      </c>
      <c r="HW546" s="25">
        <f t="shared" si="1216"/>
        <v>47846.86</v>
      </c>
      <c r="HX546" s="25">
        <f t="shared" si="1217"/>
        <v>64796.71</v>
      </c>
      <c r="HY546" s="25">
        <f t="shared" si="1218"/>
        <v>64796.71</v>
      </c>
      <c r="HZ546" s="25">
        <f t="shared" si="1219"/>
        <v>17700.150000000001</v>
      </c>
      <c r="IA546" s="25">
        <f t="shared" si="1220"/>
        <v>22148.51</v>
      </c>
      <c r="IB546" s="25">
        <f t="shared" si="1221"/>
        <v>22148.51</v>
      </c>
      <c r="IC546" s="25">
        <f t="shared" si="1222"/>
        <v>0</v>
      </c>
      <c r="ID546" s="25">
        <f t="shared" si="852"/>
        <v>0</v>
      </c>
      <c r="IE546" s="25">
        <f t="shared" si="853"/>
        <v>0</v>
      </c>
      <c r="IF546" s="25">
        <f t="shared" si="1223"/>
        <v>0</v>
      </c>
      <c r="IG546" s="25">
        <f t="shared" si="854"/>
        <v>0</v>
      </c>
      <c r="IH546" s="25">
        <f t="shared" si="855"/>
        <v>0</v>
      </c>
      <c r="II546" s="30"/>
      <c r="IJ546" s="30"/>
      <c r="IK546" s="30"/>
      <c r="IL546" s="25">
        <f t="shared" si="1224"/>
        <v>0</v>
      </c>
      <c r="IM546" s="25">
        <f t="shared" si="1225"/>
        <v>0</v>
      </c>
      <c r="IN546" s="25">
        <f t="shared" si="1226"/>
        <v>0</v>
      </c>
      <c r="IO546" s="25">
        <f t="shared" si="1227"/>
        <v>0</v>
      </c>
      <c r="IP546" s="25">
        <f t="shared" si="1228"/>
        <v>0</v>
      </c>
      <c r="IQ546" s="25">
        <f t="shared" si="1229"/>
        <v>0</v>
      </c>
      <c r="IR546" s="25">
        <f t="shared" si="1230"/>
        <v>61788.27</v>
      </c>
      <c r="IS546" s="25">
        <f t="shared" si="1231"/>
        <v>64298.98</v>
      </c>
      <c r="IT546" s="25">
        <f t="shared" si="1232"/>
        <v>64298.98</v>
      </c>
      <c r="IU546" s="25">
        <f t="shared" si="1233"/>
        <v>18476.490000000002</v>
      </c>
      <c r="IV546" s="25">
        <f t="shared" si="1234"/>
        <v>19293.02</v>
      </c>
      <c r="IW546" s="25">
        <f t="shared" si="1235"/>
        <v>19293.02</v>
      </c>
      <c r="IX546" s="25">
        <f t="shared" si="1236"/>
        <v>0</v>
      </c>
      <c r="IY546" s="25">
        <f t="shared" si="856"/>
        <v>0</v>
      </c>
      <c r="IZ546" s="25">
        <f t="shared" si="857"/>
        <v>0</v>
      </c>
      <c r="JA546" s="25">
        <f t="shared" si="1237"/>
        <v>0</v>
      </c>
      <c r="JB546" s="25">
        <f t="shared" si="858"/>
        <v>0</v>
      </c>
      <c r="JC546" s="25">
        <f t="shared" si="859"/>
        <v>0</v>
      </c>
      <c r="JD546" s="30"/>
      <c r="JE546" s="30"/>
      <c r="JF546" s="30"/>
      <c r="JG546" s="25">
        <f t="shared" si="1238"/>
        <v>0</v>
      </c>
      <c r="JH546" s="25">
        <f t="shared" si="1239"/>
        <v>0</v>
      </c>
      <c r="JI546" s="25">
        <f t="shared" si="1240"/>
        <v>0</v>
      </c>
      <c r="JJ546" s="25">
        <f t="shared" si="1241"/>
        <v>0</v>
      </c>
      <c r="JK546" s="25">
        <f t="shared" si="1242"/>
        <v>0</v>
      </c>
      <c r="JL546" s="25">
        <f t="shared" si="1243"/>
        <v>0</v>
      </c>
      <c r="JM546" s="25">
        <f t="shared" si="1244"/>
        <v>61788.33</v>
      </c>
      <c r="JN546" s="25">
        <f t="shared" si="1245"/>
        <v>64299.11</v>
      </c>
      <c r="JO546" s="25">
        <f t="shared" si="1246"/>
        <v>64299.11</v>
      </c>
      <c r="JP546" s="25">
        <f t="shared" si="1247"/>
        <v>27921.51</v>
      </c>
      <c r="JQ546" s="25">
        <f t="shared" si="1248"/>
        <v>29261.81</v>
      </c>
      <c r="JR546" s="25">
        <f t="shared" si="1249"/>
        <v>29261.81</v>
      </c>
      <c r="JS546" s="25">
        <f t="shared" si="1250"/>
        <v>0</v>
      </c>
      <c r="JT546" s="25">
        <f t="shared" si="860"/>
        <v>0</v>
      </c>
      <c r="JU546" s="25">
        <f t="shared" si="861"/>
        <v>0</v>
      </c>
      <c r="JV546" s="25">
        <f t="shared" si="1251"/>
        <v>0</v>
      </c>
      <c r="JW546" s="25">
        <f t="shared" si="862"/>
        <v>0</v>
      </c>
      <c r="JX546" s="25">
        <f t="shared" si="863"/>
        <v>0</v>
      </c>
      <c r="JY546" s="30"/>
      <c r="JZ546" s="30"/>
      <c r="KA546" s="30"/>
      <c r="KB546" s="25">
        <f t="shared" si="1252"/>
        <v>0</v>
      </c>
      <c r="KC546" s="25">
        <f t="shared" si="1253"/>
        <v>0</v>
      </c>
      <c r="KD546" s="25">
        <f t="shared" si="1254"/>
        <v>0</v>
      </c>
      <c r="KE546" s="25">
        <f t="shared" si="1255"/>
        <v>0</v>
      </c>
      <c r="KF546" s="25">
        <f t="shared" si="1256"/>
        <v>0</v>
      </c>
      <c r="KG546" s="25">
        <f t="shared" si="1257"/>
        <v>0</v>
      </c>
      <c r="KH546" s="25">
        <f t="shared" si="1258"/>
        <v>61787.75</v>
      </c>
      <c r="KI546" s="25">
        <f t="shared" si="1259"/>
        <v>64298.73</v>
      </c>
      <c r="KJ546" s="25">
        <f t="shared" si="1260"/>
        <v>64298.73</v>
      </c>
      <c r="KK546" s="25">
        <f t="shared" si="1261"/>
        <v>16501.18</v>
      </c>
      <c r="KL546" s="25">
        <f t="shared" si="1262"/>
        <v>17267.169999999998</v>
      </c>
      <c r="KM546" s="25">
        <f t="shared" si="1263"/>
        <v>17267.169999999998</v>
      </c>
      <c r="KN546" s="25">
        <f t="shared" si="1264"/>
        <v>0</v>
      </c>
      <c r="KO546" s="25">
        <f t="shared" si="864"/>
        <v>0</v>
      </c>
      <c r="KP546" s="25">
        <f t="shared" si="865"/>
        <v>0</v>
      </c>
      <c r="KQ546" s="25">
        <f t="shared" si="1265"/>
        <v>0</v>
      </c>
      <c r="KR546" s="25">
        <f t="shared" si="866"/>
        <v>0</v>
      </c>
      <c r="KS546" s="25">
        <f t="shared" si="867"/>
        <v>0</v>
      </c>
      <c r="KT546" s="30"/>
      <c r="KU546" s="30"/>
      <c r="KV546" s="30"/>
      <c r="KW546" s="25">
        <f t="shared" si="1266"/>
        <v>0</v>
      </c>
      <c r="KX546" s="25">
        <f t="shared" si="1267"/>
        <v>0</v>
      </c>
      <c r="KY546" s="25">
        <f t="shared" si="1268"/>
        <v>0</v>
      </c>
      <c r="KZ546" s="25">
        <f t="shared" si="1269"/>
        <v>0</v>
      </c>
      <c r="LA546" s="25">
        <f t="shared" si="1270"/>
        <v>0</v>
      </c>
      <c r="LB546" s="25">
        <f t="shared" si="1271"/>
        <v>0</v>
      </c>
      <c r="LC546" s="25">
        <f t="shared" si="1272"/>
        <v>61788.02</v>
      </c>
      <c r="LD546" s="25">
        <f t="shared" si="1273"/>
        <v>64298.98</v>
      </c>
      <c r="LE546" s="25">
        <f t="shared" si="1274"/>
        <v>64298.98</v>
      </c>
      <c r="LF546" s="25">
        <f t="shared" si="1275"/>
        <v>15301.14</v>
      </c>
      <c r="LG546" s="25">
        <f t="shared" si="1276"/>
        <v>16025.71</v>
      </c>
      <c r="LH546" s="25">
        <f t="shared" si="1277"/>
        <v>16025.71</v>
      </c>
      <c r="LI546" s="25">
        <f t="shared" si="1278"/>
        <v>0</v>
      </c>
      <c r="LJ546" s="25">
        <f t="shared" si="868"/>
        <v>0</v>
      </c>
      <c r="LK546" s="25">
        <f t="shared" si="869"/>
        <v>0</v>
      </c>
      <c r="LL546" s="25">
        <f t="shared" si="1279"/>
        <v>0</v>
      </c>
      <c r="LM546" s="25">
        <f t="shared" si="870"/>
        <v>0</v>
      </c>
      <c r="LN546" s="25">
        <f t="shared" si="871"/>
        <v>0</v>
      </c>
      <c r="LO546" s="30"/>
      <c r="LP546" s="30"/>
      <c r="LQ546" s="30"/>
      <c r="LR546" s="25">
        <f t="shared" si="1280"/>
        <v>0</v>
      </c>
      <c r="LS546" s="25">
        <f t="shared" si="1281"/>
        <v>0</v>
      </c>
      <c r="LT546" s="25">
        <f t="shared" si="1282"/>
        <v>0</v>
      </c>
      <c r="LU546" s="25">
        <f t="shared" si="1283"/>
        <v>0</v>
      </c>
      <c r="LV546" s="25">
        <f t="shared" si="1284"/>
        <v>0</v>
      </c>
      <c r="LW546" s="25">
        <f t="shared" si="1285"/>
        <v>0</v>
      </c>
      <c r="LX546" s="25">
        <f t="shared" si="1286"/>
        <v>61789.38</v>
      </c>
      <c r="LY546" s="25">
        <f t="shared" si="1287"/>
        <v>64299.01</v>
      </c>
      <c r="LZ546" s="25">
        <f t="shared" si="1288"/>
        <v>64299.01</v>
      </c>
      <c r="MA546" s="25">
        <f t="shared" si="1289"/>
        <v>24162.959999999999</v>
      </c>
      <c r="MB546" s="25">
        <f t="shared" si="1290"/>
        <v>25288.21</v>
      </c>
      <c r="MC546" s="25">
        <f t="shared" si="1291"/>
        <v>25288.21</v>
      </c>
      <c r="MD546" s="25">
        <f t="shared" si="1292"/>
        <v>0</v>
      </c>
      <c r="ME546" s="25">
        <f t="shared" si="872"/>
        <v>0</v>
      </c>
      <c r="MF546" s="25">
        <f t="shared" si="873"/>
        <v>0</v>
      </c>
      <c r="MG546" s="25">
        <f t="shared" si="1293"/>
        <v>0</v>
      </c>
      <c r="MH546" s="25">
        <f t="shared" si="874"/>
        <v>0</v>
      </c>
      <c r="MI546" s="25">
        <f t="shared" si="875"/>
        <v>0</v>
      </c>
      <c r="MJ546" s="30"/>
      <c r="MK546" s="30"/>
      <c r="ML546" s="30"/>
      <c r="MM546" s="25">
        <f t="shared" si="1295"/>
        <v>0</v>
      </c>
      <c r="MN546" s="25">
        <f t="shared" si="1296"/>
        <v>0</v>
      </c>
      <c r="MO546" s="25">
        <f t="shared" si="1297"/>
        <v>0</v>
      </c>
      <c r="MP546" s="25">
        <f t="shared" si="1298"/>
        <v>0</v>
      </c>
      <c r="MQ546" s="25">
        <f t="shared" si="1299"/>
        <v>0</v>
      </c>
      <c r="MR546" s="25">
        <f t="shared" si="1300"/>
        <v>0</v>
      </c>
      <c r="MS546" s="25">
        <f t="shared" si="1301"/>
        <v>61787.88</v>
      </c>
      <c r="MT546" s="25">
        <f t="shared" si="1302"/>
        <v>65837.72</v>
      </c>
      <c r="MU546" s="25">
        <f t="shared" si="1303"/>
        <v>65837.72</v>
      </c>
      <c r="MV546" s="25">
        <f t="shared" si="1304"/>
        <v>25698.47</v>
      </c>
      <c r="MW546" s="25">
        <f t="shared" si="1305"/>
        <v>26907.68</v>
      </c>
      <c r="MX546" s="25">
        <f t="shared" si="1306"/>
        <v>26907.68</v>
      </c>
      <c r="MY546" s="25">
        <f t="shared" si="1307"/>
        <v>0</v>
      </c>
      <c r="MZ546" s="25">
        <f t="shared" si="876"/>
        <v>0</v>
      </c>
      <c r="NA546" s="25">
        <f t="shared" si="877"/>
        <v>0</v>
      </c>
      <c r="NB546" s="25">
        <f t="shared" si="1308"/>
        <v>0</v>
      </c>
      <c r="NC546" s="25">
        <f t="shared" si="878"/>
        <v>0</v>
      </c>
      <c r="ND546" s="25">
        <f t="shared" si="879"/>
        <v>0</v>
      </c>
      <c r="NE546" s="30"/>
      <c r="NF546" s="30"/>
      <c r="NG546" s="30"/>
      <c r="NH546" s="25">
        <f t="shared" si="1310"/>
        <v>0</v>
      </c>
      <c r="NI546" s="25">
        <f t="shared" si="1311"/>
        <v>0</v>
      </c>
      <c r="NJ546" s="25">
        <f t="shared" si="1312"/>
        <v>0</v>
      </c>
      <c r="NK546" s="25">
        <f t="shared" si="1313"/>
        <v>0</v>
      </c>
      <c r="NL546" s="25">
        <f t="shared" si="1314"/>
        <v>0</v>
      </c>
      <c r="NM546" s="25">
        <f t="shared" si="1315"/>
        <v>0</v>
      </c>
      <c r="NN546" s="25">
        <f t="shared" si="1316"/>
        <v>61788.32</v>
      </c>
      <c r="NO546" s="25">
        <f t="shared" si="1317"/>
        <v>64536.65</v>
      </c>
      <c r="NP546" s="25">
        <f t="shared" si="1318"/>
        <v>64536.65</v>
      </c>
      <c r="NQ546" s="25">
        <f t="shared" si="1319"/>
        <v>18779.5</v>
      </c>
      <c r="NR546" s="25">
        <f t="shared" si="1320"/>
        <v>19626.52</v>
      </c>
      <c r="NS546" s="25">
        <f t="shared" si="1321"/>
        <v>19626.52</v>
      </c>
      <c r="NT546" s="25">
        <f t="shared" si="1322"/>
        <v>0</v>
      </c>
      <c r="NU546" s="25">
        <f t="shared" si="880"/>
        <v>0</v>
      </c>
      <c r="NV546" s="25">
        <f t="shared" si="881"/>
        <v>0</v>
      </c>
      <c r="NW546" s="25">
        <f t="shared" si="1323"/>
        <v>0</v>
      </c>
      <c r="NX546" s="25">
        <f t="shared" si="882"/>
        <v>0</v>
      </c>
      <c r="NY546" s="25">
        <f t="shared" si="883"/>
        <v>0</v>
      </c>
      <c r="NZ546" s="30"/>
      <c r="OA546" s="30"/>
      <c r="OB546" s="30"/>
      <c r="OC546" s="25">
        <f t="shared" si="1324"/>
        <v>0</v>
      </c>
      <c r="OD546" s="25">
        <f t="shared" si="1325"/>
        <v>0</v>
      </c>
      <c r="OE546" s="25">
        <f t="shared" si="1326"/>
        <v>0</v>
      </c>
      <c r="OF546" s="25">
        <f t="shared" si="1327"/>
        <v>0</v>
      </c>
      <c r="OG546" s="25">
        <f t="shared" si="1328"/>
        <v>0</v>
      </c>
      <c r="OH546" s="25">
        <f t="shared" si="1329"/>
        <v>0</v>
      </c>
      <c r="OI546" s="25">
        <f t="shared" si="1330"/>
        <v>61788.18</v>
      </c>
      <c r="OJ546" s="25">
        <f t="shared" si="1331"/>
        <v>64298.68</v>
      </c>
      <c r="OK546" s="25">
        <f t="shared" si="1332"/>
        <v>64298.68</v>
      </c>
      <c r="OL546" s="25">
        <f t="shared" si="1333"/>
        <v>24320.18</v>
      </c>
      <c r="OM546" s="25">
        <f t="shared" si="1334"/>
        <v>25454.13</v>
      </c>
      <c r="ON546" s="25">
        <f t="shared" si="1335"/>
        <v>25454.13</v>
      </c>
      <c r="OO546" s="25">
        <f t="shared" si="1336"/>
        <v>0</v>
      </c>
      <c r="OP546" s="25">
        <f t="shared" si="884"/>
        <v>0</v>
      </c>
      <c r="OQ546" s="25">
        <f t="shared" si="885"/>
        <v>0</v>
      </c>
      <c r="OR546" s="25">
        <f t="shared" si="1337"/>
        <v>0</v>
      </c>
      <c r="OS546" s="25">
        <f t="shared" si="886"/>
        <v>0</v>
      </c>
      <c r="OT546" s="25">
        <f t="shared" si="887"/>
        <v>0</v>
      </c>
      <c r="OU546" s="30"/>
      <c r="OV546" s="30"/>
      <c r="OW546" s="30"/>
      <c r="OX546" s="25">
        <f t="shared" si="1338"/>
        <v>0</v>
      </c>
      <c r="OY546" s="25">
        <f t="shared" si="1339"/>
        <v>0</v>
      </c>
      <c r="OZ546" s="25">
        <f t="shared" si="1340"/>
        <v>0</v>
      </c>
      <c r="PA546" s="25">
        <f t="shared" si="1341"/>
        <v>0</v>
      </c>
      <c r="PB546" s="25">
        <f t="shared" si="1342"/>
        <v>0</v>
      </c>
      <c r="PC546" s="25">
        <f t="shared" si="1343"/>
        <v>0</v>
      </c>
      <c r="PD546" s="25">
        <f t="shared" si="1344"/>
        <v>61787.88</v>
      </c>
      <c r="PE546" s="25">
        <f t="shared" si="1345"/>
        <v>64298.94</v>
      </c>
      <c r="PF546" s="25">
        <f t="shared" si="1346"/>
        <v>64298.94</v>
      </c>
      <c r="PG546" s="25">
        <f t="shared" si="1347"/>
        <v>20747.48</v>
      </c>
      <c r="PH546" s="25">
        <f t="shared" si="1348"/>
        <v>21690.61</v>
      </c>
      <c r="PI546" s="25">
        <f t="shared" si="1349"/>
        <v>21690.61</v>
      </c>
      <c r="PJ546" s="25">
        <f t="shared" si="1350"/>
        <v>0</v>
      </c>
      <c r="PK546" s="25">
        <f t="shared" si="888"/>
        <v>0</v>
      </c>
      <c r="PL546" s="25">
        <f t="shared" si="889"/>
        <v>0</v>
      </c>
      <c r="PM546" s="25">
        <f t="shared" si="1351"/>
        <v>0</v>
      </c>
      <c r="PN546" s="25">
        <f t="shared" si="890"/>
        <v>0</v>
      </c>
      <c r="PO546" s="25">
        <f t="shared" si="891"/>
        <v>0</v>
      </c>
      <c r="PP546" s="30"/>
      <c r="PQ546" s="30"/>
      <c r="PR546" s="30"/>
      <c r="PS546" s="25">
        <f t="shared" si="1352"/>
        <v>0</v>
      </c>
      <c r="PT546" s="25">
        <f t="shared" si="1353"/>
        <v>0</v>
      </c>
      <c r="PU546" s="25">
        <f t="shared" si="1354"/>
        <v>0</v>
      </c>
      <c r="PV546" s="25">
        <f t="shared" si="1355"/>
        <v>0</v>
      </c>
      <c r="PW546" s="25">
        <f t="shared" si="1356"/>
        <v>0</v>
      </c>
      <c r="PX546" s="25">
        <f t="shared" si="1357"/>
        <v>0</v>
      </c>
      <c r="PY546" s="25">
        <f t="shared" si="1358"/>
        <v>61788.17</v>
      </c>
      <c r="PZ546" s="25">
        <f t="shared" si="1359"/>
        <v>64299.1</v>
      </c>
      <c r="QA546" s="25">
        <f t="shared" si="1360"/>
        <v>64299.1</v>
      </c>
      <c r="QB546" s="25">
        <f t="shared" si="1361"/>
        <v>23548.03</v>
      </c>
      <c r="QC546" s="25">
        <f t="shared" si="1362"/>
        <v>24648.68</v>
      </c>
      <c r="QD546" s="25">
        <f t="shared" si="1363"/>
        <v>24648.68</v>
      </c>
      <c r="QE546" s="25">
        <f t="shared" si="1364"/>
        <v>0</v>
      </c>
      <c r="QF546" s="25">
        <f t="shared" si="892"/>
        <v>0</v>
      </c>
      <c r="QG546" s="25">
        <f t="shared" si="893"/>
        <v>0</v>
      </c>
      <c r="QH546" s="25">
        <f t="shared" si="1365"/>
        <v>0</v>
      </c>
      <c r="QI546" s="25">
        <f t="shared" si="894"/>
        <v>0</v>
      </c>
      <c r="QJ546" s="25">
        <f t="shared" si="895"/>
        <v>0</v>
      </c>
      <c r="QK546" s="30"/>
      <c r="QL546" s="30"/>
      <c r="QM546" s="30"/>
      <c r="QN546" s="25">
        <f t="shared" si="1367"/>
        <v>0</v>
      </c>
      <c r="QO546" s="25">
        <f t="shared" si="1368"/>
        <v>0</v>
      </c>
      <c r="QP546" s="25">
        <f t="shared" si="1369"/>
        <v>0</v>
      </c>
      <c r="QQ546" s="25">
        <f t="shared" si="1370"/>
        <v>0</v>
      </c>
      <c r="QR546" s="25">
        <f t="shared" si="1371"/>
        <v>0</v>
      </c>
      <c r="QS546" s="25">
        <f t="shared" si="1372"/>
        <v>0</v>
      </c>
      <c r="QT546" s="25">
        <f t="shared" si="1373"/>
        <v>61788.480000000003</v>
      </c>
      <c r="QU546" s="25">
        <f t="shared" si="1374"/>
        <v>64530.16</v>
      </c>
      <c r="QV546" s="25">
        <f t="shared" si="1375"/>
        <v>64530.16</v>
      </c>
      <c r="QW546" s="25">
        <f t="shared" si="1376"/>
        <v>21010.76</v>
      </c>
      <c r="QX546" s="25">
        <f t="shared" si="1377"/>
        <v>21949.02</v>
      </c>
      <c r="QY546" s="25">
        <f t="shared" si="1378"/>
        <v>21949.02</v>
      </c>
      <c r="QZ546" s="25">
        <f t="shared" si="1379"/>
        <v>0</v>
      </c>
      <c r="RA546" s="25">
        <f t="shared" si="896"/>
        <v>0</v>
      </c>
      <c r="RB546" s="25">
        <f t="shared" si="897"/>
        <v>0</v>
      </c>
      <c r="RC546" s="25">
        <f t="shared" si="1380"/>
        <v>0</v>
      </c>
      <c r="RD546" s="25">
        <f t="shared" si="898"/>
        <v>0</v>
      </c>
      <c r="RE546" s="25">
        <f t="shared" si="899"/>
        <v>0</v>
      </c>
      <c r="RF546" s="30"/>
      <c r="RG546" s="30"/>
      <c r="RH546" s="30"/>
      <c r="RI546" s="25">
        <f t="shared" si="1382"/>
        <v>0</v>
      </c>
      <c r="RJ546" s="25">
        <f t="shared" si="1383"/>
        <v>0</v>
      </c>
      <c r="RK546" s="25">
        <f t="shared" si="1384"/>
        <v>0</v>
      </c>
      <c r="RL546" s="25">
        <f t="shared" si="1385"/>
        <v>0</v>
      </c>
      <c r="RM546" s="25">
        <f t="shared" si="1386"/>
        <v>0</v>
      </c>
      <c r="RN546" s="25">
        <f t="shared" si="1387"/>
        <v>0</v>
      </c>
      <c r="RO546" s="25">
        <f t="shared" si="1388"/>
        <v>61788.12</v>
      </c>
      <c r="RP546" s="25">
        <f t="shared" si="1389"/>
        <v>65359.87</v>
      </c>
      <c r="RQ546" s="25">
        <f t="shared" si="1390"/>
        <v>65359.87</v>
      </c>
      <c r="RR546" s="25">
        <f t="shared" si="1391"/>
        <v>15323.98</v>
      </c>
      <c r="RS546" s="25">
        <f t="shared" si="1392"/>
        <v>15991.36</v>
      </c>
      <c r="RT546" s="25">
        <f t="shared" si="1393"/>
        <v>15991.36</v>
      </c>
      <c r="RU546" s="25">
        <f t="shared" si="1394"/>
        <v>0</v>
      </c>
      <c r="RV546" s="25">
        <f t="shared" si="900"/>
        <v>0</v>
      </c>
      <c r="RW546" s="25">
        <f t="shared" si="901"/>
        <v>0</v>
      </c>
      <c r="RX546" s="25">
        <f t="shared" si="1395"/>
        <v>0</v>
      </c>
      <c r="RY546" s="25">
        <f t="shared" si="902"/>
        <v>0</v>
      </c>
      <c r="RZ546" s="25">
        <f t="shared" si="903"/>
        <v>0</v>
      </c>
      <c r="SA546" s="30"/>
      <c r="SB546" s="30"/>
      <c r="SC546" s="30"/>
      <c r="SD546" s="25">
        <f t="shared" si="1397"/>
        <v>0</v>
      </c>
      <c r="SE546" s="25">
        <f t="shared" si="1398"/>
        <v>0</v>
      </c>
      <c r="SF546" s="25">
        <f t="shared" si="1399"/>
        <v>0</v>
      </c>
      <c r="SG546" s="25">
        <f t="shared" si="1400"/>
        <v>0</v>
      </c>
      <c r="SH546" s="25">
        <f t="shared" si="1401"/>
        <v>0</v>
      </c>
      <c r="SI546" s="25">
        <f t="shared" si="1402"/>
        <v>0</v>
      </c>
      <c r="SJ546" s="25">
        <f t="shared" si="1403"/>
        <v>61787.97</v>
      </c>
      <c r="SK546" s="25">
        <f t="shared" si="1404"/>
        <v>64490.45</v>
      </c>
      <c r="SL546" s="25">
        <f t="shared" si="1405"/>
        <v>64490.45</v>
      </c>
      <c r="SM546" s="25">
        <f t="shared" si="1406"/>
        <v>20738.580000000002</v>
      </c>
      <c r="SN546" s="25">
        <f t="shared" si="1407"/>
        <v>21646.95</v>
      </c>
      <c r="SO546" s="25">
        <f t="shared" si="1408"/>
        <v>21646.95</v>
      </c>
      <c r="SP546" s="25">
        <f t="shared" si="1409"/>
        <v>0</v>
      </c>
      <c r="SQ546" s="25">
        <f t="shared" si="904"/>
        <v>0</v>
      </c>
      <c r="SR546" s="25">
        <f t="shared" si="905"/>
        <v>0</v>
      </c>
      <c r="SS546" s="25">
        <f t="shared" si="1410"/>
        <v>0</v>
      </c>
      <c r="ST546" s="25">
        <f t="shared" si="906"/>
        <v>0</v>
      </c>
      <c r="SU546" s="25">
        <f t="shared" si="907"/>
        <v>0</v>
      </c>
      <c r="SV546" s="30"/>
      <c r="SW546" s="30"/>
      <c r="SX546" s="30"/>
      <c r="SY546" s="25">
        <f t="shared" si="1412"/>
        <v>0</v>
      </c>
      <c r="SZ546" s="25">
        <f t="shared" si="1413"/>
        <v>0</v>
      </c>
      <c r="TA546" s="25">
        <f t="shared" si="1414"/>
        <v>0</v>
      </c>
      <c r="TB546" s="25">
        <f t="shared" si="1415"/>
        <v>0</v>
      </c>
      <c r="TC546" s="25">
        <f t="shared" si="1416"/>
        <v>0</v>
      </c>
      <c r="TD546" s="25">
        <f t="shared" si="1417"/>
        <v>0</v>
      </c>
      <c r="TE546" s="25">
        <f t="shared" si="1418"/>
        <v>61788.19</v>
      </c>
      <c r="TF546" s="25">
        <f t="shared" si="1419"/>
        <v>64827.9</v>
      </c>
      <c r="TG546" s="25">
        <f t="shared" si="1420"/>
        <v>64827.9</v>
      </c>
      <c r="TH546" s="25">
        <f t="shared" si="1421"/>
        <v>19255.560000000001</v>
      </c>
      <c r="TI546" s="25">
        <f t="shared" si="1422"/>
        <v>20152.490000000002</v>
      </c>
      <c r="TJ546" s="25">
        <f t="shared" si="1423"/>
        <v>20152.490000000002</v>
      </c>
      <c r="TK546" s="25">
        <f t="shared" si="1424"/>
        <v>0</v>
      </c>
      <c r="TL546" s="25">
        <f t="shared" si="908"/>
        <v>0</v>
      </c>
      <c r="TM546" s="25">
        <f t="shared" si="909"/>
        <v>0</v>
      </c>
      <c r="TN546" s="25">
        <f t="shared" si="1425"/>
        <v>0</v>
      </c>
      <c r="TO546" s="25">
        <f t="shared" si="910"/>
        <v>0</v>
      </c>
      <c r="TP546" s="25">
        <f t="shared" si="911"/>
        <v>0</v>
      </c>
      <c r="TQ546" s="30"/>
      <c r="TR546" s="30"/>
      <c r="TS546" s="30"/>
      <c r="TT546" s="25">
        <f t="shared" si="1427"/>
        <v>0</v>
      </c>
      <c r="TU546" s="25">
        <f t="shared" si="1428"/>
        <v>0</v>
      </c>
      <c r="TV546" s="25">
        <f t="shared" si="1429"/>
        <v>0</v>
      </c>
      <c r="TW546" s="25">
        <f t="shared" si="1430"/>
        <v>0</v>
      </c>
      <c r="TX546" s="25">
        <f t="shared" si="1431"/>
        <v>0</v>
      </c>
      <c r="TY546" s="25">
        <f t="shared" si="1432"/>
        <v>0</v>
      </c>
      <c r="TZ546" s="25">
        <f t="shared" si="1433"/>
        <v>46979.17</v>
      </c>
      <c r="UA546" s="25">
        <f t="shared" si="1434"/>
        <v>65510.95</v>
      </c>
      <c r="UB546" s="25">
        <f t="shared" si="1435"/>
        <v>65510.95</v>
      </c>
      <c r="UC546" s="25">
        <f t="shared" si="1436"/>
        <v>16613.650000000001</v>
      </c>
      <c r="UD546" s="25">
        <f t="shared" si="1437"/>
        <v>23106.85</v>
      </c>
      <c r="UE546" s="25">
        <f t="shared" si="1438"/>
        <v>23106.85</v>
      </c>
      <c r="UF546" s="25">
        <f t="shared" si="1439"/>
        <v>0</v>
      </c>
      <c r="UG546" s="25">
        <f t="shared" si="913"/>
        <v>0</v>
      </c>
      <c r="UH546" s="25">
        <f t="shared" si="914"/>
        <v>0</v>
      </c>
      <c r="UI546" s="25">
        <f t="shared" si="1440"/>
        <v>0</v>
      </c>
      <c r="UJ546" s="25">
        <f t="shared" si="915"/>
        <v>0</v>
      </c>
      <c r="UK546" s="25">
        <f t="shared" si="916"/>
        <v>0</v>
      </c>
      <c r="UL546" s="30">
        <v>25</v>
      </c>
      <c r="UM546" s="30">
        <v>25</v>
      </c>
      <c r="UN546" s="30">
        <v>25</v>
      </c>
      <c r="UO546" s="25">
        <f t="shared" si="1442"/>
        <v>1544700</v>
      </c>
      <c r="UP546" s="25">
        <f t="shared" si="1443"/>
        <v>1607475</v>
      </c>
      <c r="UQ546" s="25">
        <f t="shared" si="1444"/>
        <v>1607475</v>
      </c>
      <c r="UR546" s="25">
        <f t="shared" si="1445"/>
        <v>1002418.25</v>
      </c>
      <c r="US546" s="25">
        <f t="shared" si="1446"/>
        <v>1015093.25</v>
      </c>
      <c r="UT546" s="25">
        <f t="shared" si="1447"/>
        <v>1015093.25</v>
      </c>
      <c r="UU546" s="25">
        <f t="shared" si="1448"/>
        <v>61788.23</v>
      </c>
      <c r="UV546" s="25">
        <f t="shared" si="1449"/>
        <v>64790.62</v>
      </c>
      <c r="UW546" s="25">
        <f t="shared" si="1450"/>
        <v>64790.62</v>
      </c>
      <c r="UX546" s="25">
        <f t="shared" si="1451"/>
        <v>20283.71</v>
      </c>
      <c r="UY546" s="25">
        <f t="shared" si="1452"/>
        <v>21136.59</v>
      </c>
      <c r="UZ546" s="25">
        <f t="shared" si="1453"/>
        <v>21136.59</v>
      </c>
      <c r="VA546" s="25">
        <f t="shared" si="1454"/>
        <v>1544705.75</v>
      </c>
      <c r="VB546" s="25">
        <f t="shared" si="917"/>
        <v>1619765.5</v>
      </c>
      <c r="VC546" s="25">
        <f t="shared" si="918"/>
        <v>1619765.5</v>
      </c>
      <c r="VD546" s="25">
        <f t="shared" si="1455"/>
        <v>507092.75</v>
      </c>
      <c r="VE546" s="25">
        <f t="shared" si="919"/>
        <v>528414.75</v>
      </c>
      <c r="VF546" s="25">
        <f t="shared" si="920"/>
        <v>528414.75</v>
      </c>
      <c r="VG546" s="30"/>
      <c r="VH546" s="30"/>
      <c r="VI546" s="30"/>
      <c r="VJ546" s="25">
        <f t="shared" si="1457"/>
        <v>0</v>
      </c>
      <c r="VK546" s="25">
        <f t="shared" si="1458"/>
        <v>0</v>
      </c>
      <c r="VL546" s="25">
        <f t="shared" si="1459"/>
        <v>0</v>
      </c>
      <c r="VM546" s="25">
        <f t="shared" si="1460"/>
        <v>0</v>
      </c>
      <c r="VN546" s="25">
        <f t="shared" si="1461"/>
        <v>0</v>
      </c>
      <c r="VO546" s="25">
        <f t="shared" si="1462"/>
        <v>0</v>
      </c>
      <c r="VP546" s="25">
        <f t="shared" si="1463"/>
        <v>0</v>
      </c>
      <c r="VQ546" s="25">
        <f t="shared" si="1464"/>
        <v>0</v>
      </c>
      <c r="VR546" s="25">
        <f t="shared" si="1465"/>
        <v>0</v>
      </c>
      <c r="VS546" s="25">
        <f t="shared" si="1466"/>
        <v>0</v>
      </c>
      <c r="VT546" s="25">
        <f t="shared" si="1467"/>
        <v>0</v>
      </c>
      <c r="VU546" s="25">
        <f t="shared" si="1468"/>
        <v>0</v>
      </c>
      <c r="VV546" s="25">
        <f t="shared" si="1469"/>
        <v>0</v>
      </c>
      <c r="VW546" s="25">
        <f t="shared" si="922"/>
        <v>0</v>
      </c>
      <c r="VX546" s="25">
        <f t="shared" si="923"/>
        <v>0</v>
      </c>
      <c r="VY546" s="25">
        <f t="shared" si="1470"/>
        <v>0</v>
      </c>
      <c r="VZ546" s="25">
        <f t="shared" si="924"/>
        <v>0</v>
      </c>
      <c r="WA546" s="25">
        <f t="shared" si="925"/>
        <v>0</v>
      </c>
      <c r="WB546" s="30"/>
      <c r="WC546" s="30"/>
      <c r="WD546" s="30"/>
      <c r="WE546" s="25">
        <f t="shared" si="1471"/>
        <v>0</v>
      </c>
      <c r="WF546" s="25">
        <f t="shared" si="1472"/>
        <v>0</v>
      </c>
      <c r="WG546" s="25">
        <f t="shared" si="1473"/>
        <v>0</v>
      </c>
      <c r="WH546" s="25">
        <f t="shared" si="1474"/>
        <v>0</v>
      </c>
      <c r="WI546" s="25">
        <f t="shared" si="1475"/>
        <v>0</v>
      </c>
      <c r="WJ546" s="25">
        <f t="shared" si="1476"/>
        <v>0</v>
      </c>
      <c r="WK546" s="25">
        <f t="shared" si="1477"/>
        <v>61788.08</v>
      </c>
      <c r="WL546" s="25">
        <f t="shared" si="1478"/>
        <v>64299.28</v>
      </c>
      <c r="WM546" s="25">
        <f t="shared" si="1479"/>
        <v>64299.28</v>
      </c>
      <c r="WN546" s="25">
        <f t="shared" si="1480"/>
        <v>15162.64</v>
      </c>
      <c r="WO546" s="25">
        <f t="shared" si="1481"/>
        <v>15882.97</v>
      </c>
      <c r="WP546" s="25">
        <f t="shared" si="1482"/>
        <v>15882.97</v>
      </c>
      <c r="WQ546" s="25">
        <f t="shared" si="1483"/>
        <v>0</v>
      </c>
      <c r="WR546" s="25">
        <f t="shared" si="926"/>
        <v>0</v>
      </c>
      <c r="WS546" s="25">
        <f t="shared" si="927"/>
        <v>0</v>
      </c>
      <c r="WT546" s="25">
        <f t="shared" si="1484"/>
        <v>0</v>
      </c>
      <c r="WU546" s="25">
        <f t="shared" si="928"/>
        <v>0</v>
      </c>
      <c r="WV546" s="25">
        <f t="shared" si="929"/>
        <v>0</v>
      </c>
      <c r="WW546" s="30"/>
      <c r="WX546" s="30"/>
      <c r="WY546" s="30"/>
      <c r="WZ546" s="25">
        <f t="shared" si="1486"/>
        <v>0</v>
      </c>
      <c r="XA546" s="25">
        <f t="shared" si="1487"/>
        <v>0</v>
      </c>
      <c r="XB546" s="25">
        <f t="shared" si="1488"/>
        <v>0</v>
      </c>
      <c r="XC546" s="25">
        <f t="shared" si="1489"/>
        <v>0</v>
      </c>
      <c r="XD546" s="25">
        <f t="shared" si="1490"/>
        <v>0</v>
      </c>
      <c r="XE546" s="25">
        <f t="shared" si="1491"/>
        <v>0</v>
      </c>
      <c r="XF546" s="25">
        <f t="shared" si="1492"/>
        <v>61787.68</v>
      </c>
      <c r="XG546" s="25">
        <f t="shared" si="1493"/>
        <v>64459.11</v>
      </c>
      <c r="XH546" s="25">
        <f t="shared" si="1494"/>
        <v>64459.11</v>
      </c>
      <c r="XI546" s="25">
        <f t="shared" si="1495"/>
        <v>16084.7</v>
      </c>
      <c r="XJ546" s="25">
        <f t="shared" si="1496"/>
        <v>16789.89</v>
      </c>
      <c r="XK546" s="25">
        <f t="shared" si="1497"/>
        <v>16789.89</v>
      </c>
      <c r="XL546" s="25">
        <f t="shared" si="1498"/>
        <v>0</v>
      </c>
      <c r="XM546" s="25">
        <f t="shared" si="930"/>
        <v>0</v>
      </c>
      <c r="XN546" s="25">
        <f t="shared" si="931"/>
        <v>0</v>
      </c>
      <c r="XO546" s="25">
        <f t="shared" si="1499"/>
        <v>0</v>
      </c>
      <c r="XP546" s="25">
        <f t="shared" si="932"/>
        <v>0</v>
      </c>
      <c r="XQ546" s="25">
        <f t="shared" si="933"/>
        <v>0</v>
      </c>
      <c r="XR546" s="30"/>
      <c r="XS546" s="30"/>
      <c r="XT546" s="30"/>
      <c r="XU546" s="25">
        <f t="shared" si="1501"/>
        <v>0</v>
      </c>
      <c r="XV546" s="25">
        <f t="shared" si="1502"/>
        <v>0</v>
      </c>
      <c r="XW546" s="25">
        <f t="shared" si="1503"/>
        <v>0</v>
      </c>
      <c r="XX546" s="25">
        <f t="shared" si="1504"/>
        <v>0</v>
      </c>
      <c r="XY546" s="25">
        <f t="shared" si="1505"/>
        <v>0</v>
      </c>
      <c r="XZ546" s="25">
        <f t="shared" si="1506"/>
        <v>0</v>
      </c>
      <c r="YA546" s="25">
        <f t="shared" si="1507"/>
        <v>61787.78</v>
      </c>
      <c r="YB546" s="25">
        <f t="shared" si="1508"/>
        <v>66497.11</v>
      </c>
      <c r="YC546" s="25">
        <f t="shared" si="1509"/>
        <v>66497.11</v>
      </c>
      <c r="YD546" s="25">
        <f t="shared" si="1510"/>
        <v>15905.44</v>
      </c>
      <c r="YE546" s="25">
        <f t="shared" si="1511"/>
        <v>16610.23</v>
      </c>
      <c r="YF546" s="25">
        <f t="shared" si="1512"/>
        <v>16610.23</v>
      </c>
      <c r="YG546" s="25">
        <f t="shared" si="1513"/>
        <v>0</v>
      </c>
      <c r="YH546" s="25">
        <f t="shared" si="934"/>
        <v>0</v>
      </c>
      <c r="YI546" s="25">
        <f t="shared" si="935"/>
        <v>0</v>
      </c>
      <c r="YJ546" s="25">
        <f t="shared" si="1514"/>
        <v>0</v>
      </c>
      <c r="YK546" s="25">
        <f t="shared" si="936"/>
        <v>0</v>
      </c>
      <c r="YL546" s="25">
        <f t="shared" si="937"/>
        <v>0</v>
      </c>
      <c r="YM546" s="30"/>
      <c r="YN546" s="30"/>
      <c r="YO546" s="30"/>
      <c r="YP546" s="25">
        <f t="shared" si="1516"/>
        <v>0</v>
      </c>
      <c r="YQ546" s="25">
        <f t="shared" si="1517"/>
        <v>0</v>
      </c>
      <c r="YR546" s="25">
        <f t="shared" si="1518"/>
        <v>0</v>
      </c>
      <c r="YS546" s="25">
        <f t="shared" si="1519"/>
        <v>0</v>
      </c>
      <c r="YT546" s="25">
        <f t="shared" si="1520"/>
        <v>0</v>
      </c>
      <c r="YU546" s="25">
        <f t="shared" si="1521"/>
        <v>0</v>
      </c>
      <c r="YV546" s="25">
        <f t="shared" si="1522"/>
        <v>61787.75</v>
      </c>
      <c r="YW546" s="25">
        <f t="shared" si="1523"/>
        <v>66578.36</v>
      </c>
      <c r="YX546" s="25">
        <f t="shared" si="1524"/>
        <v>66578.36</v>
      </c>
      <c r="YY546" s="25">
        <f t="shared" si="1525"/>
        <v>17611.560000000001</v>
      </c>
      <c r="YZ546" s="25">
        <f t="shared" si="1526"/>
        <v>18412.259999999998</v>
      </c>
      <c r="ZA546" s="25">
        <f t="shared" si="1527"/>
        <v>18412.259999999998</v>
      </c>
      <c r="ZB546" s="25">
        <f t="shared" si="1528"/>
        <v>0</v>
      </c>
      <c r="ZC546" s="25">
        <f t="shared" si="938"/>
        <v>0</v>
      </c>
      <c r="ZD546" s="25">
        <f t="shared" si="939"/>
        <v>0</v>
      </c>
      <c r="ZE546" s="25">
        <f t="shared" si="1529"/>
        <v>0</v>
      </c>
      <c r="ZF546" s="25">
        <f t="shared" si="940"/>
        <v>0</v>
      </c>
      <c r="ZG546" s="25">
        <f t="shared" si="941"/>
        <v>0</v>
      </c>
      <c r="ZH546" s="30"/>
      <c r="ZI546" s="30"/>
      <c r="ZJ546" s="30"/>
      <c r="ZK546" s="25">
        <f t="shared" si="1531"/>
        <v>0</v>
      </c>
      <c r="ZL546" s="25">
        <f t="shared" si="1532"/>
        <v>0</v>
      </c>
      <c r="ZM546" s="25">
        <f t="shared" si="1533"/>
        <v>0</v>
      </c>
      <c r="ZN546" s="25">
        <f t="shared" si="1534"/>
        <v>0</v>
      </c>
      <c r="ZO546" s="25">
        <f t="shared" si="1535"/>
        <v>0</v>
      </c>
      <c r="ZP546" s="25">
        <f t="shared" si="1536"/>
        <v>0</v>
      </c>
      <c r="ZQ546" s="25">
        <f t="shared" si="1537"/>
        <v>61787.7</v>
      </c>
      <c r="ZR546" s="25">
        <f t="shared" si="1538"/>
        <v>65993.17</v>
      </c>
      <c r="ZS546" s="25">
        <f t="shared" si="1539"/>
        <v>65993.17</v>
      </c>
      <c r="ZT546" s="25">
        <f t="shared" si="1540"/>
        <v>20726.099999999999</v>
      </c>
      <c r="ZU546" s="25">
        <f t="shared" si="1541"/>
        <v>21658.19</v>
      </c>
      <c r="ZV546" s="25">
        <f t="shared" si="1542"/>
        <v>21658.19</v>
      </c>
      <c r="ZW546" s="25">
        <f t="shared" si="1543"/>
        <v>0</v>
      </c>
      <c r="ZX546" s="25">
        <f t="shared" si="942"/>
        <v>0</v>
      </c>
      <c r="ZY546" s="25">
        <f t="shared" si="943"/>
        <v>0</v>
      </c>
      <c r="ZZ546" s="25">
        <f t="shared" si="1544"/>
        <v>0</v>
      </c>
      <c r="AAA546" s="25">
        <f t="shared" si="944"/>
        <v>0</v>
      </c>
      <c r="AAB546" s="25">
        <f t="shared" si="945"/>
        <v>0</v>
      </c>
      <c r="AAC546" s="30"/>
      <c r="AAD546" s="30"/>
      <c r="AAE546" s="30"/>
      <c r="AAF546" s="25">
        <f t="shared" si="1545"/>
        <v>0</v>
      </c>
      <c r="AAG546" s="25">
        <f t="shared" si="1546"/>
        <v>0</v>
      </c>
      <c r="AAH546" s="25">
        <f t="shared" si="1547"/>
        <v>0</v>
      </c>
      <c r="AAI546" s="25">
        <f t="shared" si="1548"/>
        <v>0</v>
      </c>
      <c r="AAJ546" s="25">
        <f t="shared" si="1549"/>
        <v>0</v>
      </c>
      <c r="AAK546" s="25">
        <f t="shared" si="1550"/>
        <v>0</v>
      </c>
      <c r="AAL546" s="25">
        <f t="shared" si="1551"/>
        <v>61788.25</v>
      </c>
      <c r="AAM546" s="25">
        <f t="shared" si="1552"/>
        <v>64298.82</v>
      </c>
      <c r="AAN546" s="25">
        <f t="shared" si="1553"/>
        <v>64298.82</v>
      </c>
      <c r="AAO546" s="25">
        <f t="shared" si="1554"/>
        <v>19643.57</v>
      </c>
      <c r="AAP546" s="25">
        <f t="shared" si="1555"/>
        <v>20540.13</v>
      </c>
      <c r="AAQ546" s="25">
        <f t="shared" si="1556"/>
        <v>20540.13</v>
      </c>
      <c r="AAR546" s="25">
        <f t="shared" si="1557"/>
        <v>0</v>
      </c>
      <c r="AAS546" s="25">
        <f t="shared" si="946"/>
        <v>0</v>
      </c>
      <c r="AAT546" s="25">
        <f t="shared" si="947"/>
        <v>0</v>
      </c>
      <c r="AAU546" s="25">
        <f t="shared" si="1558"/>
        <v>0</v>
      </c>
      <c r="AAV546" s="25">
        <f t="shared" si="948"/>
        <v>0</v>
      </c>
      <c r="AAW546" s="25">
        <f t="shared" si="949"/>
        <v>0</v>
      </c>
      <c r="AAX546" s="30"/>
      <c r="AAY546" s="30"/>
      <c r="AAZ546" s="30"/>
      <c r="ABA546" s="25">
        <f t="shared" si="1560"/>
        <v>0</v>
      </c>
      <c r="ABB546" s="25">
        <f t="shared" si="1561"/>
        <v>0</v>
      </c>
      <c r="ABC546" s="25">
        <f t="shared" si="1562"/>
        <v>0</v>
      </c>
      <c r="ABD546" s="25">
        <f t="shared" si="1563"/>
        <v>0</v>
      </c>
      <c r="ABE546" s="25">
        <f t="shared" si="1564"/>
        <v>0</v>
      </c>
      <c r="ABF546" s="25">
        <f t="shared" si="1565"/>
        <v>0</v>
      </c>
      <c r="ABG546" s="25">
        <f t="shared" si="1566"/>
        <v>61788.44</v>
      </c>
      <c r="ABH546" s="25">
        <f t="shared" si="1567"/>
        <v>64448.5</v>
      </c>
      <c r="ABI546" s="25">
        <f t="shared" si="1568"/>
        <v>64448.5</v>
      </c>
      <c r="ABJ546" s="25">
        <f t="shared" si="1569"/>
        <v>13621.71</v>
      </c>
      <c r="ABK546" s="25">
        <f t="shared" si="1570"/>
        <v>14187.3</v>
      </c>
      <c r="ABL546" s="25">
        <f t="shared" si="1571"/>
        <v>14187.3</v>
      </c>
      <c r="ABM546" s="25">
        <f t="shared" si="1572"/>
        <v>0</v>
      </c>
      <c r="ABN546" s="25">
        <f t="shared" si="950"/>
        <v>0</v>
      </c>
      <c r="ABO546" s="25">
        <f t="shared" si="951"/>
        <v>0</v>
      </c>
      <c r="ABP546" s="25">
        <f t="shared" si="1573"/>
        <v>0</v>
      </c>
      <c r="ABQ546" s="25">
        <f t="shared" si="952"/>
        <v>0</v>
      </c>
      <c r="ABR546" s="25">
        <f t="shared" si="953"/>
        <v>0</v>
      </c>
      <c r="ABS546" s="30"/>
      <c r="ABT546" s="30"/>
      <c r="ABU546" s="30"/>
      <c r="ABV546" s="25">
        <f t="shared" si="1574"/>
        <v>0</v>
      </c>
      <c r="ABW546" s="25">
        <f t="shared" si="1575"/>
        <v>0</v>
      </c>
      <c r="ABX546" s="25">
        <f t="shared" si="1576"/>
        <v>0</v>
      </c>
      <c r="ABY546" s="25">
        <f t="shared" si="1577"/>
        <v>0</v>
      </c>
      <c r="ABZ546" s="25">
        <f t="shared" si="1578"/>
        <v>0</v>
      </c>
      <c r="ACA546" s="25">
        <f t="shared" si="1579"/>
        <v>0</v>
      </c>
      <c r="ACB546" s="25">
        <f t="shared" si="1580"/>
        <v>61789.27</v>
      </c>
      <c r="ACC546" s="25">
        <f t="shared" si="1581"/>
        <v>66731.05</v>
      </c>
      <c r="ACD546" s="25">
        <f t="shared" si="1582"/>
        <v>66731.05</v>
      </c>
      <c r="ACE546" s="25">
        <f t="shared" si="1583"/>
        <v>14830.73</v>
      </c>
      <c r="ACF546" s="25">
        <f t="shared" si="1584"/>
        <v>15489.23</v>
      </c>
      <c r="ACG546" s="25">
        <f t="shared" si="1585"/>
        <v>15489.23</v>
      </c>
      <c r="ACH546" s="25">
        <f t="shared" si="1586"/>
        <v>0</v>
      </c>
      <c r="ACI546" s="25">
        <f t="shared" si="954"/>
        <v>0</v>
      </c>
      <c r="ACJ546" s="25">
        <f t="shared" si="955"/>
        <v>0</v>
      </c>
      <c r="ACK546" s="25">
        <f t="shared" si="1587"/>
        <v>0</v>
      </c>
      <c r="ACL546" s="25">
        <f t="shared" si="956"/>
        <v>0</v>
      </c>
      <c r="ACM546" s="25">
        <f t="shared" si="957"/>
        <v>0</v>
      </c>
      <c r="ACN546" s="30"/>
      <c r="ACO546" s="30"/>
      <c r="ACP546" s="30"/>
      <c r="ACQ546" s="25">
        <f t="shared" si="1588"/>
        <v>0</v>
      </c>
      <c r="ACR546" s="25">
        <f t="shared" si="1589"/>
        <v>0</v>
      </c>
      <c r="ACS546" s="25">
        <f t="shared" si="1590"/>
        <v>0</v>
      </c>
      <c r="ACT546" s="25">
        <f t="shared" si="1591"/>
        <v>0</v>
      </c>
      <c r="ACU546" s="25">
        <f t="shared" si="1592"/>
        <v>0</v>
      </c>
      <c r="ACV546" s="25">
        <f t="shared" si="1593"/>
        <v>0</v>
      </c>
      <c r="ACW546" s="25">
        <f t="shared" si="1594"/>
        <v>61787.95</v>
      </c>
      <c r="ACX546" s="25">
        <f t="shared" si="1595"/>
        <v>64298.59</v>
      </c>
      <c r="ACY546" s="25">
        <f t="shared" si="1596"/>
        <v>64298.59</v>
      </c>
      <c r="ACZ546" s="25">
        <f t="shared" si="1597"/>
        <v>19836.759999999998</v>
      </c>
      <c r="ADA546" s="25">
        <f t="shared" si="1598"/>
        <v>20741.32</v>
      </c>
      <c r="ADB546" s="25">
        <f t="shared" si="1599"/>
        <v>20741.32</v>
      </c>
      <c r="ADC546" s="25">
        <f t="shared" si="1600"/>
        <v>0</v>
      </c>
      <c r="ADD546" s="25">
        <f t="shared" si="958"/>
        <v>0</v>
      </c>
      <c r="ADE546" s="25">
        <f t="shared" si="959"/>
        <v>0</v>
      </c>
      <c r="ADF546" s="25">
        <f t="shared" si="1601"/>
        <v>0</v>
      </c>
      <c r="ADG546" s="25">
        <f t="shared" si="960"/>
        <v>0</v>
      </c>
      <c r="ADH546" s="25">
        <f t="shared" si="961"/>
        <v>0</v>
      </c>
      <c r="ADI546" s="30"/>
      <c r="ADJ546" s="30"/>
      <c r="ADK546" s="30"/>
      <c r="ADL546" s="25">
        <f t="shared" si="1603"/>
        <v>0</v>
      </c>
      <c r="ADM546" s="25">
        <f t="shared" si="1604"/>
        <v>0</v>
      </c>
      <c r="ADN546" s="25">
        <f t="shared" si="1605"/>
        <v>0</v>
      </c>
      <c r="ADO546" s="25">
        <f t="shared" si="1606"/>
        <v>0</v>
      </c>
      <c r="ADP546" s="25">
        <f t="shared" si="1607"/>
        <v>0</v>
      </c>
      <c r="ADQ546" s="25">
        <f t="shared" si="1608"/>
        <v>0</v>
      </c>
      <c r="ADR546" s="25">
        <f t="shared" si="1609"/>
        <v>61787.82</v>
      </c>
      <c r="ADS546" s="25">
        <f t="shared" si="1610"/>
        <v>64669.91</v>
      </c>
      <c r="ADT546" s="25">
        <f t="shared" si="1611"/>
        <v>64669.91</v>
      </c>
      <c r="ADU546" s="25">
        <f t="shared" si="1612"/>
        <v>11994.86</v>
      </c>
      <c r="ADV546" s="25">
        <f t="shared" si="1613"/>
        <v>12587.92</v>
      </c>
      <c r="ADW546" s="25">
        <f t="shared" si="1614"/>
        <v>12587.92</v>
      </c>
      <c r="ADX546" s="25">
        <f t="shared" si="1615"/>
        <v>0</v>
      </c>
      <c r="ADY546" s="25">
        <f t="shared" si="962"/>
        <v>0</v>
      </c>
      <c r="ADZ546" s="25">
        <f t="shared" si="963"/>
        <v>0</v>
      </c>
      <c r="AEA546" s="25">
        <f t="shared" si="1616"/>
        <v>0</v>
      </c>
      <c r="AEB546" s="25">
        <f t="shared" si="964"/>
        <v>0</v>
      </c>
      <c r="AEC546" s="25">
        <f t="shared" si="965"/>
        <v>0</v>
      </c>
      <c r="AED546" s="30"/>
      <c r="AEE546" s="30"/>
      <c r="AEF546" s="30"/>
      <c r="AEG546" s="25">
        <f t="shared" si="1617"/>
        <v>0</v>
      </c>
      <c r="AEH546" s="25">
        <f t="shared" si="1618"/>
        <v>0</v>
      </c>
      <c r="AEI546" s="25">
        <f t="shared" si="1619"/>
        <v>0</v>
      </c>
      <c r="AEJ546" s="25">
        <f t="shared" si="1620"/>
        <v>0</v>
      </c>
      <c r="AEK546" s="25">
        <f t="shared" si="1621"/>
        <v>0</v>
      </c>
      <c r="AEL546" s="25">
        <f t="shared" si="1622"/>
        <v>0</v>
      </c>
      <c r="AEM546" s="25">
        <f t="shared" si="1623"/>
        <v>61788.19</v>
      </c>
      <c r="AEN546" s="25">
        <f t="shared" si="1624"/>
        <v>64299.45</v>
      </c>
      <c r="AEO546" s="25">
        <f t="shared" si="1625"/>
        <v>64299.45</v>
      </c>
      <c r="AEP546" s="25">
        <f t="shared" si="1626"/>
        <v>17883.27</v>
      </c>
      <c r="AEQ546" s="25">
        <f t="shared" si="1627"/>
        <v>18657.22</v>
      </c>
      <c r="AER546" s="25">
        <f t="shared" si="1628"/>
        <v>18657.22</v>
      </c>
      <c r="AES546" s="25">
        <f t="shared" si="1629"/>
        <v>0</v>
      </c>
      <c r="AET546" s="25">
        <f t="shared" si="966"/>
        <v>0</v>
      </c>
      <c r="AEU546" s="25">
        <f t="shared" si="967"/>
        <v>0</v>
      </c>
      <c r="AEV546" s="25">
        <f t="shared" si="1630"/>
        <v>0</v>
      </c>
      <c r="AEW546" s="25">
        <f t="shared" si="968"/>
        <v>0</v>
      </c>
      <c r="AEX546" s="25">
        <f t="shared" si="969"/>
        <v>0</v>
      </c>
      <c r="AEY546" s="30"/>
      <c r="AEZ546" s="30"/>
      <c r="AFA546" s="30"/>
      <c r="AFB546" s="25">
        <f t="shared" si="1631"/>
        <v>0</v>
      </c>
      <c r="AFC546" s="25">
        <f t="shared" si="1632"/>
        <v>0</v>
      </c>
      <c r="AFD546" s="25">
        <f t="shared" si="1633"/>
        <v>0</v>
      </c>
      <c r="AFE546" s="25">
        <f t="shared" si="1634"/>
        <v>0</v>
      </c>
      <c r="AFF546" s="25">
        <f t="shared" si="1635"/>
        <v>0</v>
      </c>
      <c r="AFG546" s="25">
        <f t="shared" si="1636"/>
        <v>0</v>
      </c>
      <c r="AFH546" s="25">
        <f t="shared" si="1637"/>
        <v>61787.86</v>
      </c>
      <c r="AFI546" s="25">
        <f t="shared" si="1638"/>
        <v>64298.879999999997</v>
      </c>
      <c r="AFJ546" s="25">
        <f t="shared" si="1639"/>
        <v>64298.879999999997</v>
      </c>
      <c r="AFK546" s="25">
        <f t="shared" si="1640"/>
        <v>17763.849999999999</v>
      </c>
      <c r="AFL546" s="25">
        <f t="shared" si="1641"/>
        <v>18638.400000000001</v>
      </c>
      <c r="AFM546" s="25">
        <f t="shared" si="1642"/>
        <v>18638.400000000001</v>
      </c>
      <c r="AFN546" s="25">
        <f t="shared" si="1643"/>
        <v>0</v>
      </c>
      <c r="AFO546" s="25">
        <f t="shared" si="970"/>
        <v>0</v>
      </c>
      <c r="AFP546" s="25">
        <f t="shared" si="971"/>
        <v>0</v>
      </c>
      <c r="AFQ546" s="25">
        <f t="shared" si="1644"/>
        <v>0</v>
      </c>
      <c r="AFR546" s="25">
        <f t="shared" si="972"/>
        <v>0</v>
      </c>
      <c r="AFS546" s="25">
        <f t="shared" si="973"/>
        <v>0</v>
      </c>
      <c r="AFT546" s="30"/>
      <c r="AFU546" s="30"/>
      <c r="AFV546" s="30"/>
      <c r="AFW546" s="25">
        <f t="shared" si="1646"/>
        <v>0</v>
      </c>
      <c r="AFX546" s="25">
        <f t="shared" si="1647"/>
        <v>0</v>
      </c>
      <c r="AFY546" s="25">
        <f t="shared" si="1648"/>
        <v>0</v>
      </c>
      <c r="AFZ546" s="25">
        <f t="shared" si="1649"/>
        <v>0</v>
      </c>
      <c r="AGA546" s="25">
        <f t="shared" si="1650"/>
        <v>0</v>
      </c>
      <c r="AGB546" s="25">
        <f t="shared" si="1651"/>
        <v>0</v>
      </c>
      <c r="AGC546" s="25">
        <f t="shared" si="1652"/>
        <v>61788.35</v>
      </c>
      <c r="AGD546" s="25">
        <f t="shared" si="1653"/>
        <v>64573.54</v>
      </c>
      <c r="AGE546" s="25">
        <f t="shared" si="1654"/>
        <v>64573.54</v>
      </c>
      <c r="AGF546" s="25">
        <f t="shared" si="1655"/>
        <v>18700.57</v>
      </c>
      <c r="AGG546" s="25">
        <f t="shared" si="1656"/>
        <v>19555.75</v>
      </c>
      <c r="AGH546" s="25">
        <f t="shared" si="1657"/>
        <v>19555.75</v>
      </c>
      <c r="AGI546" s="25">
        <f t="shared" si="1658"/>
        <v>0</v>
      </c>
      <c r="AGJ546" s="25">
        <f t="shared" si="974"/>
        <v>0</v>
      </c>
      <c r="AGK546" s="25">
        <f t="shared" si="975"/>
        <v>0</v>
      </c>
      <c r="AGL546" s="25">
        <f t="shared" si="1659"/>
        <v>0</v>
      </c>
      <c r="AGM546" s="25">
        <f t="shared" si="976"/>
        <v>0</v>
      </c>
      <c r="AGN546" s="25">
        <f t="shared" si="977"/>
        <v>0</v>
      </c>
      <c r="AGO546" s="30"/>
      <c r="AGP546" s="30"/>
      <c r="AGQ546" s="30"/>
      <c r="AGR546" s="25">
        <f t="shared" si="1660"/>
        <v>0</v>
      </c>
      <c r="AGS546" s="25">
        <f t="shared" si="1661"/>
        <v>0</v>
      </c>
      <c r="AGT546" s="25">
        <f t="shared" si="1662"/>
        <v>0</v>
      </c>
      <c r="AGU546" s="25">
        <f t="shared" si="1663"/>
        <v>0</v>
      </c>
      <c r="AGV546" s="25">
        <f t="shared" si="1664"/>
        <v>0</v>
      </c>
      <c r="AGW546" s="25">
        <f t="shared" si="1665"/>
        <v>0</v>
      </c>
      <c r="AGX546" s="25">
        <f t="shared" si="1666"/>
        <v>61787.35</v>
      </c>
      <c r="AGY546" s="25">
        <f t="shared" si="1667"/>
        <v>65336.959999999999</v>
      </c>
      <c r="AGZ546" s="25">
        <f t="shared" si="1668"/>
        <v>65336.959999999999</v>
      </c>
      <c r="AHA546" s="25">
        <f t="shared" si="1669"/>
        <v>30682.560000000001</v>
      </c>
      <c r="AHB546" s="25">
        <f t="shared" si="1670"/>
        <v>32152.58</v>
      </c>
      <c r="AHC546" s="25">
        <f t="shared" si="1671"/>
        <v>32152.58</v>
      </c>
      <c r="AHD546" s="25">
        <f t="shared" si="1672"/>
        <v>0</v>
      </c>
      <c r="AHE546" s="25">
        <f t="shared" si="978"/>
        <v>0</v>
      </c>
      <c r="AHF546" s="25">
        <f t="shared" si="979"/>
        <v>0</v>
      </c>
      <c r="AHG546" s="25">
        <f t="shared" si="1673"/>
        <v>0</v>
      </c>
      <c r="AHH546" s="25">
        <f t="shared" si="980"/>
        <v>0</v>
      </c>
      <c r="AHI546" s="25">
        <f t="shared" si="981"/>
        <v>0</v>
      </c>
      <c r="AHJ546" s="30"/>
      <c r="AHK546" s="30"/>
      <c r="AHL546" s="30"/>
      <c r="AHM546" s="25">
        <f t="shared" si="1675"/>
        <v>0</v>
      </c>
      <c r="AHN546" s="25">
        <f t="shared" si="1676"/>
        <v>0</v>
      </c>
      <c r="AHO546" s="25">
        <f t="shared" si="1677"/>
        <v>0</v>
      </c>
      <c r="AHP546" s="25">
        <f t="shared" si="1678"/>
        <v>0</v>
      </c>
      <c r="AHQ546" s="25">
        <f t="shared" si="1679"/>
        <v>0</v>
      </c>
      <c r="AHR546" s="25">
        <f t="shared" si="1680"/>
        <v>0</v>
      </c>
      <c r="AHS546" s="25">
        <f t="shared" si="1681"/>
        <v>61787.57</v>
      </c>
      <c r="AHT546" s="25">
        <f t="shared" si="1682"/>
        <v>65848.789999999994</v>
      </c>
      <c r="AHU546" s="25">
        <f t="shared" si="1683"/>
        <v>65848.789999999994</v>
      </c>
      <c r="AHV546" s="25">
        <f t="shared" si="1684"/>
        <v>17204.52</v>
      </c>
      <c r="AHW546" s="25">
        <f t="shared" si="1685"/>
        <v>17999.39</v>
      </c>
      <c r="AHX546" s="25">
        <f t="shared" si="1686"/>
        <v>17999.39</v>
      </c>
      <c r="AHY546" s="25">
        <f t="shared" si="1687"/>
        <v>0</v>
      </c>
      <c r="AHZ546" s="25">
        <f t="shared" si="982"/>
        <v>0</v>
      </c>
      <c r="AIA546" s="25">
        <f t="shared" si="983"/>
        <v>0</v>
      </c>
      <c r="AIB546" s="25">
        <f t="shared" si="1688"/>
        <v>0</v>
      </c>
      <c r="AIC546" s="25">
        <f t="shared" si="984"/>
        <v>0</v>
      </c>
      <c r="AID546" s="25">
        <f t="shared" si="985"/>
        <v>0</v>
      </c>
      <c r="AIE546" s="30"/>
      <c r="AIF546" s="30"/>
      <c r="AIG546" s="30"/>
      <c r="AIH546" s="25">
        <f t="shared" si="1690"/>
        <v>0</v>
      </c>
      <c r="AII546" s="25">
        <f t="shared" si="1691"/>
        <v>0</v>
      </c>
      <c r="AIJ546" s="25">
        <f t="shared" si="1692"/>
        <v>0</v>
      </c>
      <c r="AIK546" s="25">
        <f t="shared" si="1693"/>
        <v>0</v>
      </c>
      <c r="AIL546" s="25">
        <f t="shared" si="1694"/>
        <v>0</v>
      </c>
      <c r="AIM546" s="25">
        <f t="shared" si="1695"/>
        <v>0</v>
      </c>
      <c r="AIN546" s="25">
        <f t="shared" si="1696"/>
        <v>61788.06</v>
      </c>
      <c r="AIO546" s="25">
        <f t="shared" si="1697"/>
        <v>64711.86</v>
      </c>
      <c r="AIP546" s="25">
        <f t="shared" si="1698"/>
        <v>64711.86</v>
      </c>
      <c r="AIQ546" s="25">
        <f t="shared" si="1699"/>
        <v>18663.82</v>
      </c>
      <c r="AIR546" s="25">
        <f t="shared" si="1700"/>
        <v>19543.39</v>
      </c>
      <c r="AIS546" s="25">
        <f t="shared" si="1701"/>
        <v>19543.39</v>
      </c>
      <c r="AIT546" s="25">
        <f t="shared" si="1702"/>
        <v>0</v>
      </c>
      <c r="AIU546" s="25">
        <f t="shared" si="986"/>
        <v>0</v>
      </c>
      <c r="AIV546" s="25">
        <f t="shared" si="987"/>
        <v>0</v>
      </c>
      <c r="AIW546" s="25">
        <f t="shared" si="1703"/>
        <v>0</v>
      </c>
      <c r="AIX546" s="25">
        <f t="shared" si="988"/>
        <v>0</v>
      </c>
      <c r="AIY546" s="25">
        <f t="shared" si="989"/>
        <v>0</v>
      </c>
      <c r="AIZ546" s="30"/>
      <c r="AJA546" s="30"/>
      <c r="AJB546" s="30"/>
      <c r="AJC546" s="25">
        <f t="shared" si="1705"/>
        <v>0</v>
      </c>
      <c r="AJD546" s="25">
        <f t="shared" si="1706"/>
        <v>0</v>
      </c>
      <c r="AJE546" s="25">
        <f t="shared" si="1707"/>
        <v>0</v>
      </c>
      <c r="AJF546" s="25">
        <f t="shared" si="1708"/>
        <v>0</v>
      </c>
      <c r="AJG546" s="25">
        <f t="shared" si="1709"/>
        <v>0</v>
      </c>
      <c r="AJH546" s="25">
        <f t="shared" si="1710"/>
        <v>0</v>
      </c>
      <c r="AJI546" s="25">
        <f t="shared" si="1711"/>
        <v>61788.47</v>
      </c>
      <c r="AJJ546" s="25">
        <f t="shared" si="1712"/>
        <v>64579.42</v>
      </c>
      <c r="AJK546" s="25">
        <f t="shared" si="1713"/>
        <v>64579.42</v>
      </c>
      <c r="AJL546" s="25">
        <f t="shared" si="1714"/>
        <v>18279.34</v>
      </c>
      <c r="AJM546" s="25">
        <f t="shared" si="1715"/>
        <v>19111.240000000002</v>
      </c>
      <c r="AJN546" s="25">
        <f t="shared" si="1716"/>
        <v>19111.240000000002</v>
      </c>
      <c r="AJO546" s="25">
        <f t="shared" si="1717"/>
        <v>0</v>
      </c>
      <c r="AJP546" s="25">
        <f t="shared" si="990"/>
        <v>0</v>
      </c>
      <c r="AJQ546" s="25">
        <f t="shared" si="991"/>
        <v>0</v>
      </c>
      <c r="AJR546" s="25">
        <f t="shared" si="1718"/>
        <v>0</v>
      </c>
      <c r="AJS546" s="25">
        <f t="shared" si="992"/>
        <v>0</v>
      </c>
      <c r="AJT546" s="25">
        <f t="shared" si="993"/>
        <v>0</v>
      </c>
      <c r="AJU546" s="30"/>
      <c r="AJV546" s="30"/>
      <c r="AJW546" s="30"/>
      <c r="AJX546" s="25">
        <f t="shared" si="1719"/>
        <v>0</v>
      </c>
      <c r="AJY546" s="25">
        <f t="shared" si="1720"/>
        <v>0</v>
      </c>
      <c r="AJZ546" s="25">
        <f t="shared" si="1721"/>
        <v>0</v>
      </c>
      <c r="AKA546" s="25">
        <f t="shared" si="1722"/>
        <v>0</v>
      </c>
      <c r="AKB546" s="25">
        <f t="shared" si="1723"/>
        <v>0</v>
      </c>
      <c r="AKC546" s="25">
        <f t="shared" si="1724"/>
        <v>0</v>
      </c>
      <c r="AKD546" s="25">
        <f t="shared" si="1725"/>
        <v>61788.4</v>
      </c>
      <c r="AKE546" s="25">
        <f t="shared" si="1726"/>
        <v>64299.24</v>
      </c>
      <c r="AKF546" s="25">
        <f t="shared" si="1727"/>
        <v>64299.24</v>
      </c>
      <c r="AKG546" s="25">
        <f t="shared" si="1728"/>
        <v>17337.16</v>
      </c>
      <c r="AKH546" s="25">
        <f t="shared" si="1729"/>
        <v>18147.89</v>
      </c>
      <c r="AKI546" s="25">
        <f t="shared" si="1730"/>
        <v>18147.89</v>
      </c>
      <c r="AKJ546" s="25">
        <f t="shared" si="1731"/>
        <v>0</v>
      </c>
      <c r="AKK546" s="25">
        <f t="shared" si="994"/>
        <v>0</v>
      </c>
      <c r="AKL546" s="25">
        <f t="shared" si="995"/>
        <v>0</v>
      </c>
      <c r="AKM546" s="25">
        <f t="shared" si="1732"/>
        <v>0</v>
      </c>
      <c r="AKN546" s="25">
        <f t="shared" si="996"/>
        <v>0</v>
      </c>
      <c r="AKO546" s="25">
        <f t="shared" si="997"/>
        <v>0</v>
      </c>
      <c r="AKP546" s="30"/>
      <c r="AKQ546" s="30"/>
      <c r="AKR546" s="30"/>
      <c r="AKS546" s="25">
        <f t="shared" si="1734"/>
        <v>0</v>
      </c>
      <c r="AKT546" s="25">
        <f t="shared" si="1735"/>
        <v>0</v>
      </c>
      <c r="AKU546" s="25">
        <f t="shared" si="1736"/>
        <v>0</v>
      </c>
      <c r="AKV546" s="25">
        <f t="shared" si="1737"/>
        <v>0</v>
      </c>
      <c r="AKW546" s="25">
        <f t="shared" si="1738"/>
        <v>0</v>
      </c>
      <c r="AKX546" s="25">
        <f t="shared" si="1739"/>
        <v>0</v>
      </c>
      <c r="AKY546" s="25">
        <f t="shared" si="1740"/>
        <v>61788.18</v>
      </c>
      <c r="AKZ546" s="25">
        <f t="shared" si="1741"/>
        <v>67382.679999999993</v>
      </c>
      <c r="ALA546" s="25">
        <f t="shared" si="1742"/>
        <v>67382.679999999993</v>
      </c>
      <c r="ALB546" s="25">
        <f t="shared" si="1743"/>
        <v>18408.41</v>
      </c>
      <c r="ALC546" s="25">
        <f t="shared" si="1744"/>
        <v>19251.830000000002</v>
      </c>
      <c r="ALD546" s="25">
        <f t="shared" si="1745"/>
        <v>19251.830000000002</v>
      </c>
      <c r="ALE546" s="25">
        <f t="shared" si="1746"/>
        <v>0</v>
      </c>
      <c r="ALF546" s="25">
        <f t="shared" si="998"/>
        <v>0</v>
      </c>
      <c r="ALG546" s="25">
        <f t="shared" si="999"/>
        <v>0</v>
      </c>
      <c r="ALH546" s="25">
        <f t="shared" si="1747"/>
        <v>0</v>
      </c>
      <c r="ALI546" s="25">
        <f t="shared" si="1000"/>
        <v>0</v>
      </c>
      <c r="ALJ546" s="25">
        <f t="shared" si="1001"/>
        <v>0</v>
      </c>
      <c r="ALK546" s="30"/>
      <c r="ALL546" s="30"/>
      <c r="ALM546" s="30"/>
      <c r="ALN546" s="25">
        <f t="shared" si="1749"/>
        <v>0</v>
      </c>
      <c r="ALO546" s="25">
        <f t="shared" si="1750"/>
        <v>0</v>
      </c>
      <c r="ALP546" s="25">
        <f t="shared" si="1751"/>
        <v>0</v>
      </c>
      <c r="ALQ546" s="25">
        <f t="shared" si="1752"/>
        <v>0</v>
      </c>
      <c r="ALR546" s="25">
        <f t="shared" si="1753"/>
        <v>0</v>
      </c>
      <c r="ALS546" s="25">
        <f t="shared" si="1754"/>
        <v>0</v>
      </c>
      <c r="ALT546" s="25">
        <f t="shared" si="1755"/>
        <v>61787.71</v>
      </c>
      <c r="ALU546" s="25">
        <f t="shared" si="1756"/>
        <v>65146.46</v>
      </c>
      <c r="ALV546" s="25">
        <f t="shared" si="1757"/>
        <v>65146.46</v>
      </c>
      <c r="ALW546" s="25">
        <f t="shared" si="1758"/>
        <v>20717.47</v>
      </c>
      <c r="ALX546" s="25">
        <f t="shared" si="1759"/>
        <v>21640.1</v>
      </c>
      <c r="ALY546" s="25">
        <f t="shared" si="1760"/>
        <v>21640.1</v>
      </c>
      <c r="ALZ546" s="25">
        <f t="shared" si="1761"/>
        <v>0</v>
      </c>
      <c r="AMA546" s="25">
        <f t="shared" si="1002"/>
        <v>0</v>
      </c>
      <c r="AMB546" s="25">
        <f t="shared" si="1003"/>
        <v>0</v>
      </c>
      <c r="AMC546" s="25">
        <f t="shared" si="1762"/>
        <v>0</v>
      </c>
      <c r="AMD546" s="25">
        <f t="shared" si="1004"/>
        <v>0</v>
      </c>
      <c r="AME546" s="25">
        <f t="shared" si="1005"/>
        <v>0</v>
      </c>
      <c r="AMF546" s="30"/>
      <c r="AMG546" s="30"/>
      <c r="AMH546" s="30"/>
      <c r="AMI546" s="25">
        <f t="shared" si="1763"/>
        <v>0</v>
      </c>
      <c r="AMJ546" s="25">
        <f t="shared" si="1764"/>
        <v>0</v>
      </c>
      <c r="AMK546" s="25">
        <f t="shared" si="1765"/>
        <v>0</v>
      </c>
      <c r="AML546" s="25">
        <f t="shared" si="1766"/>
        <v>0</v>
      </c>
      <c r="AMM546" s="25">
        <f t="shared" si="1767"/>
        <v>0</v>
      </c>
      <c r="AMN546" s="25">
        <f t="shared" si="1768"/>
        <v>0</v>
      </c>
      <c r="AMO546" s="25">
        <f t="shared" si="1769"/>
        <v>61787.97</v>
      </c>
      <c r="AMP546" s="25">
        <f t="shared" si="1770"/>
        <v>64298.93</v>
      </c>
      <c r="AMQ546" s="25">
        <f t="shared" si="1771"/>
        <v>64298.93</v>
      </c>
      <c r="AMR546" s="25">
        <f t="shared" si="1772"/>
        <v>17356.310000000001</v>
      </c>
      <c r="AMS546" s="25">
        <f t="shared" si="1773"/>
        <v>18119.13</v>
      </c>
      <c r="AMT546" s="25">
        <f t="shared" si="1774"/>
        <v>18119.13</v>
      </c>
      <c r="AMU546" s="25">
        <f t="shared" si="1775"/>
        <v>0</v>
      </c>
      <c r="AMV546" s="25">
        <f t="shared" si="1006"/>
        <v>0</v>
      </c>
      <c r="AMW546" s="25">
        <f t="shared" si="1007"/>
        <v>0</v>
      </c>
      <c r="AMX546" s="25">
        <f t="shared" si="1776"/>
        <v>0</v>
      </c>
      <c r="AMY546" s="25">
        <f t="shared" si="1008"/>
        <v>0</v>
      </c>
      <c r="AMZ546" s="25">
        <f t="shared" si="1009"/>
        <v>0</v>
      </c>
      <c r="ANA546" s="30"/>
      <c r="ANB546" s="30"/>
      <c r="ANC546" s="30"/>
      <c r="AND546" s="25">
        <f t="shared" si="1777"/>
        <v>0</v>
      </c>
      <c r="ANE546" s="25">
        <f t="shared" si="1778"/>
        <v>0</v>
      </c>
      <c r="ANF546" s="25">
        <f t="shared" si="1779"/>
        <v>0</v>
      </c>
      <c r="ANG546" s="25">
        <f t="shared" si="1780"/>
        <v>0</v>
      </c>
      <c r="ANH546" s="25">
        <f t="shared" si="1781"/>
        <v>0</v>
      </c>
      <c r="ANI546" s="25">
        <f t="shared" si="1782"/>
        <v>0</v>
      </c>
      <c r="ANJ546" s="25">
        <f t="shared" si="1783"/>
        <v>0</v>
      </c>
      <c r="ANK546" s="25">
        <f t="shared" si="1784"/>
        <v>0</v>
      </c>
      <c r="ANL546" s="25">
        <f t="shared" si="1785"/>
        <v>0</v>
      </c>
      <c r="ANM546" s="25">
        <f t="shared" si="1786"/>
        <v>0</v>
      </c>
      <c r="ANN546" s="25">
        <f t="shared" si="1787"/>
        <v>0</v>
      </c>
      <c r="ANO546" s="25">
        <f t="shared" si="1788"/>
        <v>0</v>
      </c>
      <c r="ANP546" s="25">
        <f t="shared" si="1789"/>
        <v>0</v>
      </c>
      <c r="ANQ546" s="25">
        <f t="shared" si="1010"/>
        <v>0</v>
      </c>
      <c r="ANR546" s="25">
        <f t="shared" si="1011"/>
        <v>0</v>
      </c>
      <c r="ANS546" s="25">
        <f t="shared" si="1790"/>
        <v>0</v>
      </c>
      <c r="ANT546" s="25">
        <f t="shared" si="1012"/>
        <v>0</v>
      </c>
      <c r="ANU546" s="25">
        <f t="shared" si="1013"/>
        <v>0</v>
      </c>
      <c r="ANV546" s="30"/>
      <c r="ANW546" s="30"/>
      <c r="ANX546" s="30"/>
      <c r="ANY546" s="25">
        <f t="shared" si="1792"/>
        <v>0</v>
      </c>
      <c r="ANZ546" s="25">
        <f t="shared" si="1793"/>
        <v>0</v>
      </c>
      <c r="AOA546" s="25">
        <f t="shared" si="1794"/>
        <v>0</v>
      </c>
      <c r="AOB546" s="25">
        <f t="shared" si="1795"/>
        <v>0</v>
      </c>
      <c r="AOC546" s="25">
        <f t="shared" si="1796"/>
        <v>0</v>
      </c>
      <c r="AOD546" s="25">
        <f t="shared" si="1797"/>
        <v>0</v>
      </c>
      <c r="AOE546" s="25">
        <f t="shared" si="1798"/>
        <v>61788.55</v>
      </c>
      <c r="AOF546" s="25">
        <f t="shared" si="1799"/>
        <v>64664.76</v>
      </c>
      <c r="AOG546" s="25">
        <f t="shared" si="1800"/>
        <v>64664.76</v>
      </c>
      <c r="AOH546" s="25">
        <f t="shared" si="1801"/>
        <v>17632.37</v>
      </c>
      <c r="AOI546" s="25">
        <f t="shared" si="1802"/>
        <v>18411.22</v>
      </c>
      <c r="AOJ546" s="25">
        <f t="shared" si="1803"/>
        <v>18411.22</v>
      </c>
      <c r="AOK546" s="25">
        <f t="shared" si="1804"/>
        <v>0</v>
      </c>
      <c r="AOL546" s="25">
        <f t="shared" si="1014"/>
        <v>0</v>
      </c>
      <c r="AOM546" s="25">
        <f t="shared" si="1015"/>
        <v>0</v>
      </c>
      <c r="AON546" s="25">
        <f t="shared" si="1805"/>
        <v>0</v>
      </c>
      <c r="AOO546" s="25">
        <f t="shared" si="1016"/>
        <v>0</v>
      </c>
      <c r="AOP546" s="25">
        <f t="shared" si="1017"/>
        <v>0</v>
      </c>
      <c r="AOQ546" s="30"/>
      <c r="AOR546" s="30"/>
      <c r="AOS546" s="30"/>
      <c r="AOT546" s="25">
        <f t="shared" si="1807"/>
        <v>0</v>
      </c>
      <c r="AOU546" s="25">
        <f t="shared" si="1808"/>
        <v>0</v>
      </c>
      <c r="AOV546" s="25">
        <f t="shared" si="1809"/>
        <v>0</v>
      </c>
      <c r="AOW546" s="25">
        <f t="shared" si="1810"/>
        <v>0</v>
      </c>
      <c r="AOX546" s="25">
        <f t="shared" si="1811"/>
        <v>0</v>
      </c>
      <c r="AOY546" s="25">
        <f t="shared" si="1812"/>
        <v>0</v>
      </c>
      <c r="AOZ546" s="25">
        <f t="shared" si="1813"/>
        <v>61787.25</v>
      </c>
      <c r="APA546" s="25">
        <f t="shared" si="1814"/>
        <v>65527.79</v>
      </c>
      <c r="APB546" s="25">
        <f t="shared" si="1815"/>
        <v>65527.79</v>
      </c>
      <c r="APC546" s="25">
        <f t="shared" si="1816"/>
        <v>20965.330000000002</v>
      </c>
      <c r="APD546" s="25">
        <f t="shared" si="1817"/>
        <v>21893.23</v>
      </c>
      <c r="APE546" s="25">
        <f t="shared" si="1818"/>
        <v>21893.23</v>
      </c>
      <c r="APF546" s="25">
        <f t="shared" si="1819"/>
        <v>0</v>
      </c>
      <c r="APG546" s="25">
        <f t="shared" si="1018"/>
        <v>0</v>
      </c>
      <c r="APH546" s="25">
        <f t="shared" si="1019"/>
        <v>0</v>
      </c>
      <c r="API546" s="25">
        <f t="shared" si="1820"/>
        <v>0</v>
      </c>
      <c r="APJ546" s="25">
        <f t="shared" si="1020"/>
        <v>0</v>
      </c>
      <c r="APK546" s="25">
        <f t="shared" si="1021"/>
        <v>0</v>
      </c>
      <c r="APL546" s="30"/>
      <c r="APM546" s="30"/>
      <c r="APN546" s="30"/>
      <c r="APO546" s="25">
        <f t="shared" si="1821"/>
        <v>0</v>
      </c>
      <c r="APP546" s="25">
        <f t="shared" si="1822"/>
        <v>0</v>
      </c>
      <c r="APQ546" s="25">
        <f t="shared" si="1823"/>
        <v>0</v>
      </c>
      <c r="APR546" s="25">
        <f t="shared" si="1824"/>
        <v>0</v>
      </c>
      <c r="APS546" s="25">
        <f t="shared" si="1825"/>
        <v>0</v>
      </c>
      <c r="APT546" s="25">
        <f t="shared" si="1826"/>
        <v>0</v>
      </c>
      <c r="APU546" s="25">
        <f t="shared" si="1827"/>
        <v>61787.35</v>
      </c>
      <c r="APV546" s="25">
        <f t="shared" si="1828"/>
        <v>64298.89</v>
      </c>
      <c r="APW546" s="25">
        <f t="shared" si="1829"/>
        <v>64298.89</v>
      </c>
      <c r="APX546" s="25">
        <f t="shared" si="1830"/>
        <v>17465.03</v>
      </c>
      <c r="APY546" s="25">
        <f t="shared" si="1831"/>
        <v>18263.63</v>
      </c>
      <c r="APZ546" s="25">
        <f t="shared" si="1832"/>
        <v>18263.63</v>
      </c>
      <c r="AQA546" s="25">
        <f t="shared" si="1833"/>
        <v>0</v>
      </c>
      <c r="AQB546" s="25">
        <f t="shared" si="1022"/>
        <v>0</v>
      </c>
      <c r="AQC546" s="25">
        <f t="shared" si="1023"/>
        <v>0</v>
      </c>
      <c r="AQD546" s="25">
        <f t="shared" si="1834"/>
        <v>0</v>
      </c>
      <c r="AQE546" s="25">
        <f t="shared" si="1024"/>
        <v>0</v>
      </c>
      <c r="AQF546" s="25">
        <f t="shared" si="1025"/>
        <v>0</v>
      </c>
      <c r="AQG546" s="30"/>
      <c r="AQH546" s="30"/>
      <c r="AQI546" s="30"/>
      <c r="AQJ546" s="25">
        <f t="shared" si="1835"/>
        <v>0</v>
      </c>
      <c r="AQK546" s="25">
        <f t="shared" si="1836"/>
        <v>0</v>
      </c>
      <c r="AQL546" s="25">
        <f t="shared" si="1837"/>
        <v>0</v>
      </c>
      <c r="AQM546" s="25">
        <f t="shared" si="1838"/>
        <v>0</v>
      </c>
      <c r="AQN546" s="25">
        <f t="shared" si="1839"/>
        <v>0</v>
      </c>
      <c r="AQO546" s="25">
        <f t="shared" si="1840"/>
        <v>0</v>
      </c>
      <c r="AQP546" s="25">
        <f t="shared" si="1841"/>
        <v>61788.19</v>
      </c>
      <c r="AQQ546" s="25">
        <f t="shared" si="1842"/>
        <v>64299.03</v>
      </c>
      <c r="AQR546" s="25">
        <f t="shared" si="1843"/>
        <v>64299.03</v>
      </c>
      <c r="AQS546" s="25">
        <f t="shared" si="1844"/>
        <v>15558.64</v>
      </c>
      <c r="AQT546" s="25">
        <f t="shared" si="1845"/>
        <v>16289.04</v>
      </c>
      <c r="AQU546" s="25">
        <f t="shared" si="1846"/>
        <v>16289.04</v>
      </c>
      <c r="AQV546" s="25">
        <f t="shared" si="1847"/>
        <v>0</v>
      </c>
      <c r="AQW546" s="25">
        <f t="shared" si="1026"/>
        <v>0</v>
      </c>
      <c r="AQX546" s="25">
        <f t="shared" si="1027"/>
        <v>0</v>
      </c>
      <c r="AQY546" s="25">
        <f t="shared" si="1848"/>
        <v>0</v>
      </c>
      <c r="AQZ546" s="25">
        <f t="shared" si="1028"/>
        <v>0</v>
      </c>
      <c r="ARA546" s="25">
        <f t="shared" si="1029"/>
        <v>0</v>
      </c>
      <c r="ARB546" s="30"/>
      <c r="ARC546" s="30"/>
      <c r="ARD546" s="30"/>
      <c r="ARE546" s="25">
        <f t="shared" si="1850"/>
        <v>0</v>
      </c>
      <c r="ARF546" s="25">
        <f t="shared" si="1851"/>
        <v>0</v>
      </c>
      <c r="ARG546" s="25">
        <f t="shared" si="1852"/>
        <v>0</v>
      </c>
      <c r="ARH546" s="25">
        <f t="shared" si="1853"/>
        <v>0</v>
      </c>
      <c r="ARI546" s="25">
        <f t="shared" si="1854"/>
        <v>0</v>
      </c>
      <c r="ARJ546" s="25">
        <f t="shared" si="1855"/>
        <v>0</v>
      </c>
      <c r="ARK546" s="25">
        <f t="shared" si="1856"/>
        <v>61788.28</v>
      </c>
      <c r="ARL546" s="25">
        <f t="shared" si="1857"/>
        <v>69852.070000000007</v>
      </c>
      <c r="ARM546" s="25">
        <f t="shared" si="1858"/>
        <v>69852.070000000007</v>
      </c>
      <c r="ARN546" s="25">
        <f t="shared" si="1859"/>
        <v>18135.919999999998</v>
      </c>
      <c r="ARO546" s="25">
        <f t="shared" si="1860"/>
        <v>18897.73</v>
      </c>
      <c r="ARP546" s="25">
        <f t="shared" si="1861"/>
        <v>18897.73</v>
      </c>
      <c r="ARQ546" s="25">
        <f t="shared" si="1862"/>
        <v>0</v>
      </c>
      <c r="ARR546" s="25">
        <f t="shared" si="1030"/>
        <v>0</v>
      </c>
      <c r="ARS546" s="25">
        <f t="shared" si="1031"/>
        <v>0</v>
      </c>
      <c r="ART546" s="25">
        <f t="shared" si="1863"/>
        <v>0</v>
      </c>
      <c r="ARU546" s="25">
        <f t="shared" si="1032"/>
        <v>0</v>
      </c>
      <c r="ARV546" s="25">
        <f t="shared" si="1033"/>
        <v>0</v>
      </c>
      <c r="ARW546" s="30"/>
      <c r="ARX546" s="30"/>
      <c r="ARY546" s="30"/>
      <c r="ARZ546" s="25">
        <f t="shared" si="1864"/>
        <v>0</v>
      </c>
      <c r="ASA546" s="25">
        <f t="shared" si="1865"/>
        <v>0</v>
      </c>
      <c r="ASB546" s="25">
        <f t="shared" si="1866"/>
        <v>0</v>
      </c>
      <c r="ASC546" s="25">
        <f t="shared" si="1867"/>
        <v>0</v>
      </c>
      <c r="ASD546" s="25">
        <f t="shared" si="1868"/>
        <v>0</v>
      </c>
      <c r="ASE546" s="25">
        <f t="shared" si="1869"/>
        <v>0</v>
      </c>
      <c r="ASF546" s="25">
        <f t="shared" si="1870"/>
        <v>61788.25</v>
      </c>
      <c r="ASG546" s="25">
        <f t="shared" si="1871"/>
        <v>64298.96</v>
      </c>
      <c r="ASH546" s="25">
        <f t="shared" si="1872"/>
        <v>64298.96</v>
      </c>
      <c r="ASI546" s="25">
        <f t="shared" si="1873"/>
        <v>17921.060000000001</v>
      </c>
      <c r="ASJ546" s="25">
        <f t="shared" si="1874"/>
        <v>18714.419999999998</v>
      </c>
      <c r="ASK546" s="25">
        <f t="shared" si="1875"/>
        <v>18714.419999999998</v>
      </c>
      <c r="ASL546" s="25">
        <f t="shared" si="1876"/>
        <v>0</v>
      </c>
      <c r="ASM546" s="25">
        <f t="shared" si="1034"/>
        <v>0</v>
      </c>
      <c r="ASN546" s="25">
        <f t="shared" si="1035"/>
        <v>0</v>
      </c>
      <c r="ASO546" s="25">
        <f t="shared" si="1877"/>
        <v>0</v>
      </c>
      <c r="ASP546" s="25">
        <f t="shared" si="1036"/>
        <v>0</v>
      </c>
      <c r="ASQ546" s="25">
        <f t="shared" si="1037"/>
        <v>0</v>
      </c>
      <c r="ASR546" s="30"/>
      <c r="ASS546" s="30"/>
      <c r="AST546" s="30"/>
      <c r="ASU546" s="25">
        <f t="shared" si="1878"/>
        <v>0</v>
      </c>
      <c r="ASV546" s="25">
        <f t="shared" si="1879"/>
        <v>0</v>
      </c>
      <c r="ASW546" s="25">
        <f t="shared" si="1880"/>
        <v>0</v>
      </c>
      <c r="ASX546" s="25">
        <f t="shared" si="1881"/>
        <v>0</v>
      </c>
      <c r="ASY546" s="25">
        <f t="shared" si="1882"/>
        <v>0</v>
      </c>
      <c r="ASZ546" s="25">
        <f t="shared" si="1883"/>
        <v>0</v>
      </c>
      <c r="ATA546" s="25">
        <f t="shared" si="1884"/>
        <v>61788.15</v>
      </c>
      <c r="ATB546" s="25">
        <f t="shared" si="1885"/>
        <v>64298.81</v>
      </c>
      <c r="ATC546" s="25">
        <f t="shared" si="1886"/>
        <v>64298.81</v>
      </c>
      <c r="ATD546" s="25">
        <f t="shared" si="1887"/>
        <v>15783.48</v>
      </c>
      <c r="ATE546" s="25">
        <f t="shared" si="1888"/>
        <v>16472.29</v>
      </c>
      <c r="ATF546" s="25">
        <f t="shared" si="1889"/>
        <v>16472.29</v>
      </c>
      <c r="ATG546" s="25">
        <f t="shared" si="1890"/>
        <v>0</v>
      </c>
      <c r="ATH546" s="25">
        <f t="shared" si="1038"/>
        <v>0</v>
      </c>
      <c r="ATI546" s="25">
        <f t="shared" si="1039"/>
        <v>0</v>
      </c>
      <c r="ATJ546" s="25">
        <f t="shared" si="1891"/>
        <v>0</v>
      </c>
      <c r="ATK546" s="25">
        <f t="shared" si="1040"/>
        <v>0</v>
      </c>
      <c r="ATL546" s="25">
        <f t="shared" si="1041"/>
        <v>0</v>
      </c>
      <c r="ATM546" s="30"/>
      <c r="ATN546" s="30"/>
      <c r="ATO546" s="30"/>
      <c r="ATP546" s="25">
        <f t="shared" si="1892"/>
        <v>0</v>
      </c>
      <c r="ATQ546" s="25">
        <f t="shared" si="1893"/>
        <v>0</v>
      </c>
      <c r="ATR546" s="25">
        <f t="shared" si="1894"/>
        <v>0</v>
      </c>
      <c r="ATS546" s="25">
        <f t="shared" si="1895"/>
        <v>0</v>
      </c>
      <c r="ATT546" s="25">
        <f t="shared" si="1896"/>
        <v>0</v>
      </c>
      <c r="ATU546" s="25">
        <f t="shared" si="1897"/>
        <v>0</v>
      </c>
      <c r="ATV546" s="25">
        <f t="shared" si="1898"/>
        <v>61788.09</v>
      </c>
      <c r="ATW546" s="25">
        <f t="shared" si="1899"/>
        <v>64298.99</v>
      </c>
      <c r="ATX546" s="25">
        <f t="shared" si="1900"/>
        <v>64298.99</v>
      </c>
      <c r="ATY546" s="25">
        <f t="shared" si="1901"/>
        <v>17208.3</v>
      </c>
      <c r="ATZ546" s="25">
        <f t="shared" si="1902"/>
        <v>17946.45</v>
      </c>
      <c r="AUA546" s="25">
        <f t="shared" si="1903"/>
        <v>17946.45</v>
      </c>
      <c r="AUB546" s="25">
        <f t="shared" si="1904"/>
        <v>0</v>
      </c>
      <c r="AUC546" s="25">
        <f t="shared" si="1042"/>
        <v>0</v>
      </c>
      <c r="AUD546" s="25">
        <f t="shared" si="1043"/>
        <v>0</v>
      </c>
      <c r="AUE546" s="25">
        <f t="shared" si="1905"/>
        <v>0</v>
      </c>
      <c r="AUF546" s="25">
        <f t="shared" si="1044"/>
        <v>0</v>
      </c>
      <c r="AUG546" s="25">
        <f t="shared" si="1045"/>
        <v>0</v>
      </c>
      <c r="AUH546" s="186"/>
      <c r="AUI546" s="186"/>
      <c r="AUJ546" s="186"/>
      <c r="AUK546" s="25">
        <f t="shared" si="1907"/>
        <v>0</v>
      </c>
      <c r="AUL546" s="25">
        <f t="shared" si="1908"/>
        <v>0</v>
      </c>
      <c r="AUM546" s="25">
        <f t="shared" si="1909"/>
        <v>0</v>
      </c>
      <c r="AUN546" s="25">
        <f t="shared" si="1910"/>
        <v>0</v>
      </c>
      <c r="AUO546" s="25">
        <f t="shared" si="1911"/>
        <v>0</v>
      </c>
      <c r="AUP546" s="25">
        <f t="shared" si="1912"/>
        <v>0</v>
      </c>
      <c r="AUQ546" s="25">
        <f t="shared" si="1913"/>
        <v>61786.68</v>
      </c>
      <c r="AUR546" s="25">
        <f t="shared" si="1914"/>
        <v>64456.45</v>
      </c>
      <c r="AUS546" s="25">
        <f t="shared" si="1915"/>
        <v>64456.45</v>
      </c>
      <c r="AUT546" s="25">
        <f t="shared" si="1916"/>
        <v>18470.79</v>
      </c>
      <c r="AUU546" s="25">
        <f t="shared" si="1917"/>
        <v>19298.25</v>
      </c>
      <c r="AUV546" s="25">
        <f t="shared" si="1918"/>
        <v>19298.25</v>
      </c>
      <c r="AUW546" s="25">
        <f t="shared" si="1919"/>
        <v>0</v>
      </c>
      <c r="AUX546" s="25">
        <f t="shared" si="1046"/>
        <v>0</v>
      </c>
      <c r="AUY546" s="25">
        <f t="shared" si="1047"/>
        <v>0</v>
      </c>
      <c r="AUZ546" s="25">
        <f t="shared" si="1920"/>
        <v>0</v>
      </c>
      <c r="AVA546" s="25">
        <f t="shared" si="1048"/>
        <v>0</v>
      </c>
      <c r="AVB546" s="25">
        <f t="shared" si="1049"/>
        <v>0</v>
      </c>
      <c r="AVC546" s="59">
        <f t="shared" si="1921"/>
        <v>25</v>
      </c>
      <c r="AVD546" s="59">
        <f t="shared" si="1050"/>
        <v>25</v>
      </c>
      <c r="AVE546" s="59">
        <f t="shared" si="1051"/>
        <v>25</v>
      </c>
      <c r="AVF546" s="25">
        <f t="shared" si="1052"/>
        <v>1544700</v>
      </c>
      <c r="AVG546" s="25">
        <f t="shared" si="1053"/>
        <v>1607475</v>
      </c>
      <c r="AVH546" s="25">
        <f t="shared" si="1054"/>
        <v>1607475</v>
      </c>
      <c r="AVI546" s="25">
        <f t="shared" si="1055"/>
        <v>1002418.25</v>
      </c>
      <c r="AVJ546" s="25">
        <f t="shared" si="1056"/>
        <v>1015093.25</v>
      </c>
      <c r="AVK546" s="25">
        <f t="shared" si="1057"/>
        <v>1015093.25</v>
      </c>
      <c r="AVL546" s="25"/>
      <c r="AVM546" s="25"/>
      <c r="AVN546" s="25"/>
      <c r="AVO546" s="25"/>
      <c r="AVP546" s="25"/>
      <c r="AVQ546" s="25"/>
      <c r="AVR546" s="25">
        <f t="shared" si="1058"/>
        <v>1544705.75</v>
      </c>
      <c r="AVS546" s="25">
        <f t="shared" si="1059"/>
        <v>1619765.5</v>
      </c>
      <c r="AVT546" s="25">
        <f t="shared" si="1060"/>
        <v>1619765.5</v>
      </c>
      <c r="AVU546" s="25">
        <f t="shared" si="1061"/>
        <v>507092.75</v>
      </c>
      <c r="AVV546" s="25">
        <f t="shared" si="1062"/>
        <v>528414.75</v>
      </c>
      <c r="AVW546" s="25">
        <f t="shared" si="1063"/>
        <v>528414.75</v>
      </c>
    </row>
    <row r="547" spans="1:1271" ht="24" hidden="1">
      <c r="A547" s="19" t="s">
        <v>78</v>
      </c>
      <c r="B547" s="88" t="s">
        <v>81</v>
      </c>
      <c r="C547" s="5"/>
      <c r="D547" s="99"/>
      <c r="E547" s="77"/>
      <c r="F547" s="38">
        <f t="shared" si="1064"/>
        <v>60529</v>
      </c>
      <c r="G547" s="38">
        <f t="shared" si="1064"/>
        <v>62990</v>
      </c>
      <c r="H547" s="38">
        <f t="shared" si="1064"/>
        <v>62990</v>
      </c>
      <c r="I547" s="25">
        <f t="shared" si="1065"/>
        <v>58544</v>
      </c>
      <c r="J547" s="25">
        <f t="shared" si="1065"/>
        <v>59532</v>
      </c>
      <c r="K547" s="25">
        <f t="shared" si="1065"/>
        <v>59532</v>
      </c>
      <c r="L547" s="30"/>
      <c r="M547" s="30"/>
      <c r="N547" s="30"/>
      <c r="O547" s="25">
        <f t="shared" si="1066"/>
        <v>0</v>
      </c>
      <c r="P547" s="25">
        <f t="shared" si="1067"/>
        <v>0</v>
      </c>
      <c r="Q547" s="25">
        <f t="shared" si="1068"/>
        <v>0</v>
      </c>
      <c r="R547" s="25">
        <f t="shared" si="1069"/>
        <v>0</v>
      </c>
      <c r="S547" s="25">
        <f t="shared" si="1070"/>
        <v>0</v>
      </c>
      <c r="T547" s="25">
        <f t="shared" si="1071"/>
        <v>0</v>
      </c>
      <c r="U547" s="25">
        <f t="shared" si="1072"/>
        <v>60528.92</v>
      </c>
      <c r="V547" s="25">
        <f t="shared" si="1073"/>
        <v>0</v>
      </c>
      <c r="W547" s="25">
        <f t="shared" si="1074"/>
        <v>0</v>
      </c>
      <c r="X547" s="25">
        <f t="shared" si="1075"/>
        <v>46844.68</v>
      </c>
      <c r="Y547" s="25">
        <f t="shared" si="1076"/>
        <v>0</v>
      </c>
      <c r="Z547" s="25">
        <f t="shared" si="1077"/>
        <v>0</v>
      </c>
      <c r="AA547" s="25">
        <f t="shared" si="1078"/>
        <v>0</v>
      </c>
      <c r="AB547" s="25">
        <f t="shared" si="812"/>
        <v>0</v>
      </c>
      <c r="AC547" s="25">
        <f t="shared" si="812"/>
        <v>0</v>
      </c>
      <c r="AD547" s="25">
        <f t="shared" si="1079"/>
        <v>0</v>
      </c>
      <c r="AE547" s="25">
        <f t="shared" si="813"/>
        <v>0</v>
      </c>
      <c r="AF547" s="25">
        <f t="shared" si="813"/>
        <v>0</v>
      </c>
      <c r="AG547" s="30"/>
      <c r="AH547" s="30"/>
      <c r="AI547" s="30"/>
      <c r="AJ547" s="25">
        <f t="shared" si="1080"/>
        <v>0</v>
      </c>
      <c r="AK547" s="25">
        <f t="shared" si="1081"/>
        <v>0</v>
      </c>
      <c r="AL547" s="25">
        <f t="shared" si="1082"/>
        <v>0</v>
      </c>
      <c r="AM547" s="25">
        <f t="shared" si="1083"/>
        <v>0</v>
      </c>
      <c r="AN547" s="25">
        <f t="shared" si="1084"/>
        <v>0</v>
      </c>
      <c r="AO547" s="25">
        <f t="shared" si="1085"/>
        <v>0</v>
      </c>
      <c r="AP547" s="25">
        <f t="shared" si="1086"/>
        <v>60528.88</v>
      </c>
      <c r="AQ547" s="25">
        <f t="shared" si="1087"/>
        <v>62990.03</v>
      </c>
      <c r="AR547" s="25">
        <f t="shared" si="1088"/>
        <v>62990.03</v>
      </c>
      <c r="AS547" s="25">
        <f t="shared" si="1089"/>
        <v>32161.040000000001</v>
      </c>
      <c r="AT547" s="25">
        <f t="shared" si="1090"/>
        <v>33748.11</v>
      </c>
      <c r="AU547" s="25">
        <f t="shared" si="1091"/>
        <v>33748.11</v>
      </c>
      <c r="AV547" s="25">
        <f t="shared" si="1092"/>
        <v>0</v>
      </c>
      <c r="AW547" s="25">
        <f t="shared" si="814"/>
        <v>0</v>
      </c>
      <c r="AX547" s="25">
        <f t="shared" si="815"/>
        <v>0</v>
      </c>
      <c r="AY547" s="25">
        <f t="shared" si="1093"/>
        <v>0</v>
      </c>
      <c r="AZ547" s="25">
        <f t="shared" si="816"/>
        <v>0</v>
      </c>
      <c r="BA547" s="25">
        <f t="shared" si="817"/>
        <v>0</v>
      </c>
      <c r="BB547" s="30"/>
      <c r="BC547" s="30"/>
      <c r="BD547" s="30"/>
      <c r="BE547" s="25">
        <f t="shared" si="1094"/>
        <v>0</v>
      </c>
      <c r="BF547" s="25">
        <f t="shared" si="1095"/>
        <v>0</v>
      </c>
      <c r="BG547" s="25">
        <f t="shared" si="1096"/>
        <v>0</v>
      </c>
      <c r="BH547" s="25">
        <f t="shared" si="1097"/>
        <v>0</v>
      </c>
      <c r="BI547" s="25">
        <f t="shared" si="1098"/>
        <v>0</v>
      </c>
      <c r="BJ547" s="25">
        <f t="shared" si="1099"/>
        <v>0</v>
      </c>
      <c r="BK547" s="25">
        <f t="shared" si="1100"/>
        <v>60528.87</v>
      </c>
      <c r="BL547" s="25">
        <f t="shared" si="1101"/>
        <v>62989.760000000002</v>
      </c>
      <c r="BM547" s="25">
        <f t="shared" si="1102"/>
        <v>62989.760000000002</v>
      </c>
      <c r="BN547" s="25">
        <f t="shared" si="1103"/>
        <v>28022.97</v>
      </c>
      <c r="BO547" s="25">
        <f t="shared" si="1104"/>
        <v>29527.62</v>
      </c>
      <c r="BP547" s="25">
        <f t="shared" si="1105"/>
        <v>29527.62</v>
      </c>
      <c r="BQ547" s="25">
        <f t="shared" si="1106"/>
        <v>0</v>
      </c>
      <c r="BR547" s="25">
        <f t="shared" si="818"/>
        <v>0</v>
      </c>
      <c r="BS547" s="25">
        <f t="shared" si="819"/>
        <v>0</v>
      </c>
      <c r="BT547" s="25">
        <f t="shared" si="1107"/>
        <v>0</v>
      </c>
      <c r="BU547" s="25">
        <f t="shared" si="820"/>
        <v>0</v>
      </c>
      <c r="BV547" s="25">
        <f t="shared" si="821"/>
        <v>0</v>
      </c>
      <c r="BW547" s="30"/>
      <c r="BX547" s="30"/>
      <c r="BY547" s="30"/>
      <c r="BZ547" s="25">
        <f t="shared" si="1108"/>
        <v>0</v>
      </c>
      <c r="CA547" s="25">
        <f t="shared" si="1109"/>
        <v>0</v>
      </c>
      <c r="CB547" s="25">
        <f t="shared" si="1110"/>
        <v>0</v>
      </c>
      <c r="CC547" s="25">
        <f t="shared" si="1111"/>
        <v>0</v>
      </c>
      <c r="CD547" s="25">
        <f t="shared" si="1112"/>
        <v>0</v>
      </c>
      <c r="CE547" s="25">
        <f t="shared" si="1113"/>
        <v>0</v>
      </c>
      <c r="CF547" s="25">
        <f t="shared" si="1114"/>
        <v>0</v>
      </c>
      <c r="CG547" s="25">
        <f t="shared" si="1115"/>
        <v>0</v>
      </c>
      <c r="CH547" s="25">
        <f t="shared" si="1116"/>
        <v>0</v>
      </c>
      <c r="CI547" s="25">
        <f t="shared" si="1117"/>
        <v>0</v>
      </c>
      <c r="CJ547" s="25">
        <f t="shared" si="1118"/>
        <v>0</v>
      </c>
      <c r="CK547" s="25">
        <f t="shared" si="1119"/>
        <v>0</v>
      </c>
      <c r="CL547" s="25">
        <f t="shared" si="1120"/>
        <v>0</v>
      </c>
      <c r="CM547" s="25">
        <f t="shared" si="822"/>
        <v>0</v>
      </c>
      <c r="CN547" s="25">
        <f t="shared" si="823"/>
        <v>0</v>
      </c>
      <c r="CO547" s="25">
        <f t="shared" si="1121"/>
        <v>0</v>
      </c>
      <c r="CP547" s="25">
        <f t="shared" si="824"/>
        <v>0</v>
      </c>
      <c r="CQ547" s="25">
        <f t="shared" si="825"/>
        <v>0</v>
      </c>
      <c r="CR547" s="30"/>
      <c r="CS547" s="30"/>
      <c r="CT547" s="30"/>
      <c r="CU547" s="25">
        <f t="shared" si="1122"/>
        <v>0</v>
      </c>
      <c r="CV547" s="25">
        <f t="shared" si="1123"/>
        <v>0</v>
      </c>
      <c r="CW547" s="25">
        <f t="shared" si="1124"/>
        <v>0</v>
      </c>
      <c r="CX547" s="25">
        <f t="shared" si="1125"/>
        <v>0</v>
      </c>
      <c r="CY547" s="25">
        <f t="shared" si="1126"/>
        <v>0</v>
      </c>
      <c r="CZ547" s="25">
        <f t="shared" si="1127"/>
        <v>0</v>
      </c>
      <c r="DA547" s="25">
        <f t="shared" si="1128"/>
        <v>60529.35</v>
      </c>
      <c r="DB547" s="25">
        <f t="shared" si="1129"/>
        <v>62990.17</v>
      </c>
      <c r="DC547" s="25">
        <f t="shared" si="1130"/>
        <v>62990.17</v>
      </c>
      <c r="DD547" s="25">
        <f t="shared" si="1131"/>
        <v>31711.200000000001</v>
      </c>
      <c r="DE547" s="25">
        <f t="shared" si="1132"/>
        <v>33492.949999999997</v>
      </c>
      <c r="DF547" s="25">
        <f t="shared" si="1133"/>
        <v>33492.949999999997</v>
      </c>
      <c r="DG547" s="25">
        <f t="shared" si="1134"/>
        <v>0</v>
      </c>
      <c r="DH547" s="25">
        <f t="shared" si="826"/>
        <v>0</v>
      </c>
      <c r="DI547" s="25">
        <f t="shared" si="827"/>
        <v>0</v>
      </c>
      <c r="DJ547" s="25">
        <f t="shared" si="1135"/>
        <v>0</v>
      </c>
      <c r="DK547" s="25">
        <f t="shared" si="828"/>
        <v>0</v>
      </c>
      <c r="DL547" s="25">
        <f t="shared" si="829"/>
        <v>0</v>
      </c>
      <c r="DM547" s="30"/>
      <c r="DN547" s="30"/>
      <c r="DO547" s="30"/>
      <c r="DP547" s="25">
        <f t="shared" si="1136"/>
        <v>0</v>
      </c>
      <c r="DQ547" s="25">
        <f t="shared" si="1137"/>
        <v>0</v>
      </c>
      <c r="DR547" s="25">
        <f t="shared" si="1138"/>
        <v>0</v>
      </c>
      <c r="DS547" s="25">
        <f t="shared" si="1139"/>
        <v>0</v>
      </c>
      <c r="DT547" s="25">
        <f t="shared" si="1140"/>
        <v>0</v>
      </c>
      <c r="DU547" s="25">
        <f t="shared" si="1141"/>
        <v>0</v>
      </c>
      <c r="DV547" s="25">
        <f t="shared" si="1142"/>
        <v>60529.04</v>
      </c>
      <c r="DW547" s="25">
        <f t="shared" si="1143"/>
        <v>62989.75</v>
      </c>
      <c r="DX547" s="25">
        <f t="shared" si="1144"/>
        <v>62989.75</v>
      </c>
      <c r="DY547" s="25">
        <f t="shared" si="1145"/>
        <v>32791.26</v>
      </c>
      <c r="DZ547" s="25">
        <f t="shared" si="1146"/>
        <v>34542.589999999997</v>
      </c>
      <c r="EA547" s="25">
        <f t="shared" si="1147"/>
        <v>34542.589999999997</v>
      </c>
      <c r="EB547" s="25">
        <f t="shared" si="1148"/>
        <v>0</v>
      </c>
      <c r="EC547" s="25">
        <f t="shared" si="830"/>
        <v>0</v>
      </c>
      <c r="ED547" s="25">
        <f t="shared" si="831"/>
        <v>0</v>
      </c>
      <c r="EE547" s="25">
        <f t="shared" si="1149"/>
        <v>0</v>
      </c>
      <c r="EF547" s="25">
        <f t="shared" si="832"/>
        <v>0</v>
      </c>
      <c r="EG547" s="25">
        <f t="shared" si="833"/>
        <v>0</v>
      </c>
      <c r="EH547" s="30"/>
      <c r="EI547" s="30"/>
      <c r="EJ547" s="30"/>
      <c r="EK547" s="25">
        <f t="shared" si="1150"/>
        <v>0</v>
      </c>
      <c r="EL547" s="25">
        <f t="shared" si="1151"/>
        <v>0</v>
      </c>
      <c r="EM547" s="25">
        <f t="shared" si="1152"/>
        <v>0</v>
      </c>
      <c r="EN547" s="25">
        <f t="shared" si="1153"/>
        <v>0</v>
      </c>
      <c r="EO547" s="25">
        <f t="shared" si="1154"/>
        <v>0</v>
      </c>
      <c r="EP547" s="25">
        <f t="shared" si="1155"/>
        <v>0</v>
      </c>
      <c r="EQ547" s="25">
        <f t="shared" si="1156"/>
        <v>60529.27</v>
      </c>
      <c r="ER547" s="25">
        <f t="shared" si="1157"/>
        <v>62989.94</v>
      </c>
      <c r="ES547" s="25">
        <f t="shared" si="1158"/>
        <v>62989.94</v>
      </c>
      <c r="ET547" s="25">
        <f t="shared" si="1159"/>
        <v>31823.91</v>
      </c>
      <c r="EU547" s="25">
        <f t="shared" si="1160"/>
        <v>33303.279999999999</v>
      </c>
      <c r="EV547" s="25">
        <f t="shared" si="1161"/>
        <v>33303.279999999999</v>
      </c>
      <c r="EW547" s="25">
        <f t="shared" si="1162"/>
        <v>0</v>
      </c>
      <c r="EX547" s="25">
        <f t="shared" si="834"/>
        <v>0</v>
      </c>
      <c r="EY547" s="25">
        <f t="shared" si="835"/>
        <v>0</v>
      </c>
      <c r="EZ547" s="25">
        <f t="shared" si="1163"/>
        <v>0</v>
      </c>
      <c r="FA547" s="25">
        <f t="shared" si="836"/>
        <v>0</v>
      </c>
      <c r="FB547" s="25">
        <f t="shared" si="837"/>
        <v>0</v>
      </c>
      <c r="FC547" s="30"/>
      <c r="FD547" s="30"/>
      <c r="FE547" s="30"/>
      <c r="FF547" s="25">
        <f t="shared" si="1165"/>
        <v>0</v>
      </c>
      <c r="FG547" s="25">
        <f t="shared" si="1166"/>
        <v>0</v>
      </c>
      <c r="FH547" s="25">
        <f t="shared" si="1167"/>
        <v>0</v>
      </c>
      <c r="FI547" s="25">
        <f t="shared" si="1168"/>
        <v>0</v>
      </c>
      <c r="FJ547" s="25">
        <f t="shared" si="1169"/>
        <v>0</v>
      </c>
      <c r="FK547" s="25">
        <f t="shared" si="1170"/>
        <v>0</v>
      </c>
      <c r="FL547" s="25">
        <f t="shared" si="1171"/>
        <v>60529.33</v>
      </c>
      <c r="FM547" s="25">
        <f t="shared" si="1172"/>
        <v>63745.54</v>
      </c>
      <c r="FN547" s="25">
        <f t="shared" si="1173"/>
        <v>63745.54</v>
      </c>
      <c r="FO547" s="25">
        <f t="shared" si="1174"/>
        <v>25870.18</v>
      </c>
      <c r="FP547" s="25">
        <f t="shared" si="1175"/>
        <v>27197.86</v>
      </c>
      <c r="FQ547" s="25">
        <f t="shared" si="1176"/>
        <v>27197.86</v>
      </c>
      <c r="FR547" s="25">
        <f t="shared" si="1177"/>
        <v>0</v>
      </c>
      <c r="FS547" s="25">
        <f t="shared" si="838"/>
        <v>0</v>
      </c>
      <c r="FT547" s="25">
        <f t="shared" si="839"/>
        <v>0</v>
      </c>
      <c r="FU547" s="25">
        <f t="shared" si="1178"/>
        <v>0</v>
      </c>
      <c r="FV547" s="25">
        <f t="shared" si="840"/>
        <v>0</v>
      </c>
      <c r="FW547" s="25">
        <f t="shared" si="841"/>
        <v>0</v>
      </c>
      <c r="FX547" s="30"/>
      <c r="FY547" s="30"/>
      <c r="FZ547" s="30"/>
      <c r="GA547" s="25">
        <f t="shared" si="1180"/>
        <v>0</v>
      </c>
      <c r="GB547" s="25">
        <f t="shared" si="1181"/>
        <v>0</v>
      </c>
      <c r="GC547" s="25">
        <f t="shared" si="1182"/>
        <v>0</v>
      </c>
      <c r="GD547" s="25">
        <f t="shared" si="1183"/>
        <v>0</v>
      </c>
      <c r="GE547" s="25">
        <f t="shared" si="1184"/>
        <v>0</v>
      </c>
      <c r="GF547" s="25">
        <f t="shared" si="1185"/>
        <v>0</v>
      </c>
      <c r="GG547" s="25">
        <f t="shared" si="1186"/>
        <v>0</v>
      </c>
      <c r="GH547" s="25">
        <f t="shared" si="1187"/>
        <v>0</v>
      </c>
      <c r="GI547" s="25">
        <f t="shared" si="1188"/>
        <v>0</v>
      </c>
      <c r="GJ547" s="25">
        <f t="shared" si="1189"/>
        <v>0</v>
      </c>
      <c r="GK547" s="25">
        <f t="shared" si="1190"/>
        <v>0</v>
      </c>
      <c r="GL547" s="25">
        <f t="shared" si="1191"/>
        <v>0</v>
      </c>
      <c r="GM547" s="25">
        <f t="shared" si="1192"/>
        <v>0</v>
      </c>
      <c r="GN547" s="25">
        <f t="shared" si="843"/>
        <v>0</v>
      </c>
      <c r="GO547" s="25">
        <f t="shared" si="844"/>
        <v>0</v>
      </c>
      <c r="GP547" s="25">
        <f t="shared" si="1193"/>
        <v>0</v>
      </c>
      <c r="GQ547" s="25">
        <f t="shared" si="845"/>
        <v>0</v>
      </c>
      <c r="GR547" s="25">
        <f t="shared" si="846"/>
        <v>0</v>
      </c>
      <c r="GS547" s="30"/>
      <c r="GT547" s="30"/>
      <c r="GU547" s="30"/>
      <c r="GV547" s="25">
        <f t="shared" si="1195"/>
        <v>0</v>
      </c>
      <c r="GW547" s="25">
        <f t="shared" si="1196"/>
        <v>0</v>
      </c>
      <c r="GX547" s="25">
        <f t="shared" si="1197"/>
        <v>0</v>
      </c>
      <c r="GY547" s="25">
        <f t="shared" si="1198"/>
        <v>0</v>
      </c>
      <c r="GZ547" s="25">
        <f t="shared" si="1199"/>
        <v>0</v>
      </c>
      <c r="HA547" s="25">
        <f t="shared" si="1200"/>
        <v>0</v>
      </c>
      <c r="HB547" s="25">
        <f t="shared" si="1201"/>
        <v>60529.59</v>
      </c>
      <c r="HC547" s="25">
        <f t="shared" si="1202"/>
        <v>63562.36</v>
      </c>
      <c r="HD547" s="25">
        <f t="shared" si="1203"/>
        <v>63562.36</v>
      </c>
      <c r="HE547" s="25">
        <f t="shared" si="1204"/>
        <v>49743.72</v>
      </c>
      <c r="HF547" s="25">
        <f t="shared" si="1205"/>
        <v>52475.43</v>
      </c>
      <c r="HG547" s="25">
        <f t="shared" si="1206"/>
        <v>52475.43</v>
      </c>
      <c r="HH547" s="25">
        <f t="shared" si="1207"/>
        <v>0</v>
      </c>
      <c r="HI547" s="25">
        <f t="shared" si="847"/>
        <v>0</v>
      </c>
      <c r="HJ547" s="25">
        <f t="shared" si="848"/>
        <v>0</v>
      </c>
      <c r="HK547" s="25">
        <f t="shared" si="1208"/>
        <v>0</v>
      </c>
      <c r="HL547" s="25">
        <f t="shared" si="849"/>
        <v>0</v>
      </c>
      <c r="HM547" s="25">
        <f t="shared" si="850"/>
        <v>0</v>
      </c>
      <c r="HN547" s="30"/>
      <c r="HO547" s="30"/>
      <c r="HP547" s="30"/>
      <c r="HQ547" s="25">
        <f t="shared" si="1210"/>
        <v>0</v>
      </c>
      <c r="HR547" s="25">
        <f t="shared" si="1211"/>
        <v>0</v>
      </c>
      <c r="HS547" s="25">
        <f t="shared" si="1212"/>
        <v>0</v>
      </c>
      <c r="HT547" s="25">
        <f t="shared" si="1213"/>
        <v>0</v>
      </c>
      <c r="HU547" s="25">
        <f t="shared" si="1214"/>
        <v>0</v>
      </c>
      <c r="HV547" s="25">
        <f t="shared" si="1215"/>
        <v>0</v>
      </c>
      <c r="HW547" s="25">
        <f t="shared" si="1216"/>
        <v>46871.93</v>
      </c>
      <c r="HX547" s="25">
        <f t="shared" si="1217"/>
        <v>63477.58</v>
      </c>
      <c r="HY547" s="25">
        <f t="shared" si="1218"/>
        <v>63477.58</v>
      </c>
      <c r="HZ547" s="25">
        <f t="shared" si="1219"/>
        <v>25843.439999999999</v>
      </c>
      <c r="IA547" s="25">
        <f t="shared" si="1220"/>
        <v>32473.5</v>
      </c>
      <c r="IB547" s="25">
        <f t="shared" si="1221"/>
        <v>32473.5</v>
      </c>
      <c r="IC547" s="25">
        <f t="shared" si="1222"/>
        <v>0</v>
      </c>
      <c r="ID547" s="25">
        <f t="shared" si="852"/>
        <v>0</v>
      </c>
      <c r="IE547" s="25">
        <f t="shared" si="853"/>
        <v>0</v>
      </c>
      <c r="IF547" s="25">
        <f t="shared" si="1223"/>
        <v>0</v>
      </c>
      <c r="IG547" s="25">
        <f t="shared" si="854"/>
        <v>0</v>
      </c>
      <c r="IH547" s="25">
        <f t="shared" si="855"/>
        <v>0</v>
      </c>
      <c r="II547" s="30"/>
      <c r="IJ547" s="30"/>
      <c r="IK547" s="30"/>
      <c r="IL547" s="25">
        <f t="shared" si="1224"/>
        <v>0</v>
      </c>
      <c r="IM547" s="25">
        <f t="shared" si="1225"/>
        <v>0</v>
      </c>
      <c r="IN547" s="25">
        <f t="shared" si="1226"/>
        <v>0</v>
      </c>
      <c r="IO547" s="25">
        <f t="shared" si="1227"/>
        <v>0</v>
      </c>
      <c r="IP547" s="25">
        <f t="shared" si="1228"/>
        <v>0</v>
      </c>
      <c r="IQ547" s="25">
        <f t="shared" si="1229"/>
        <v>0</v>
      </c>
      <c r="IR547" s="25">
        <f t="shared" si="1230"/>
        <v>60529.27</v>
      </c>
      <c r="IS547" s="25">
        <f t="shared" si="1231"/>
        <v>62989.98</v>
      </c>
      <c r="IT547" s="25">
        <f t="shared" si="1232"/>
        <v>62989.98</v>
      </c>
      <c r="IU547" s="25">
        <f t="shared" si="1233"/>
        <v>26976.959999999999</v>
      </c>
      <c r="IV547" s="25">
        <f t="shared" si="1234"/>
        <v>28286.86</v>
      </c>
      <c r="IW547" s="25">
        <f t="shared" si="1235"/>
        <v>28286.86</v>
      </c>
      <c r="IX547" s="25">
        <f t="shared" si="1236"/>
        <v>0</v>
      </c>
      <c r="IY547" s="25">
        <f t="shared" si="856"/>
        <v>0</v>
      </c>
      <c r="IZ547" s="25">
        <f t="shared" si="857"/>
        <v>0</v>
      </c>
      <c r="JA547" s="25">
        <f t="shared" si="1237"/>
        <v>0</v>
      </c>
      <c r="JB547" s="25">
        <f t="shared" si="858"/>
        <v>0</v>
      </c>
      <c r="JC547" s="25">
        <f t="shared" si="859"/>
        <v>0</v>
      </c>
      <c r="JD547" s="30"/>
      <c r="JE547" s="30"/>
      <c r="JF547" s="30"/>
      <c r="JG547" s="25">
        <f t="shared" si="1238"/>
        <v>0</v>
      </c>
      <c r="JH547" s="25">
        <f t="shared" si="1239"/>
        <v>0</v>
      </c>
      <c r="JI547" s="25">
        <f t="shared" si="1240"/>
        <v>0</v>
      </c>
      <c r="JJ547" s="25">
        <f t="shared" si="1241"/>
        <v>0</v>
      </c>
      <c r="JK547" s="25">
        <f t="shared" si="1242"/>
        <v>0</v>
      </c>
      <c r="JL547" s="25">
        <f t="shared" si="1243"/>
        <v>0</v>
      </c>
      <c r="JM547" s="25">
        <f t="shared" si="1244"/>
        <v>60529.32</v>
      </c>
      <c r="JN547" s="25">
        <f t="shared" si="1245"/>
        <v>62990.11</v>
      </c>
      <c r="JO547" s="25">
        <f t="shared" si="1246"/>
        <v>62990.11</v>
      </c>
      <c r="JP547" s="25">
        <f t="shared" si="1247"/>
        <v>40767.339999999997</v>
      </c>
      <c r="JQ547" s="25">
        <f t="shared" si="1248"/>
        <v>42902.8</v>
      </c>
      <c r="JR547" s="25">
        <f t="shared" si="1249"/>
        <v>42902.8</v>
      </c>
      <c r="JS547" s="25">
        <f t="shared" si="1250"/>
        <v>0</v>
      </c>
      <c r="JT547" s="25">
        <f t="shared" si="860"/>
        <v>0</v>
      </c>
      <c r="JU547" s="25">
        <f t="shared" si="861"/>
        <v>0</v>
      </c>
      <c r="JV547" s="25">
        <f t="shared" si="1251"/>
        <v>0</v>
      </c>
      <c r="JW547" s="25">
        <f t="shared" si="862"/>
        <v>0</v>
      </c>
      <c r="JX547" s="25">
        <f t="shared" si="863"/>
        <v>0</v>
      </c>
      <c r="JY547" s="30"/>
      <c r="JZ547" s="30"/>
      <c r="KA547" s="30"/>
      <c r="KB547" s="25">
        <f t="shared" si="1252"/>
        <v>0</v>
      </c>
      <c r="KC547" s="25">
        <f t="shared" si="1253"/>
        <v>0</v>
      </c>
      <c r="KD547" s="25">
        <f t="shared" si="1254"/>
        <v>0</v>
      </c>
      <c r="KE547" s="25">
        <f t="shared" si="1255"/>
        <v>0</v>
      </c>
      <c r="KF547" s="25">
        <f t="shared" si="1256"/>
        <v>0</v>
      </c>
      <c r="KG547" s="25">
        <f t="shared" si="1257"/>
        <v>0</v>
      </c>
      <c r="KH547" s="25">
        <f t="shared" si="1258"/>
        <v>60528.75</v>
      </c>
      <c r="KI547" s="25">
        <f t="shared" si="1259"/>
        <v>62989.73</v>
      </c>
      <c r="KJ547" s="25">
        <f t="shared" si="1260"/>
        <v>62989.73</v>
      </c>
      <c r="KK547" s="25">
        <f t="shared" si="1261"/>
        <v>24092.87</v>
      </c>
      <c r="KL547" s="25">
        <f t="shared" si="1262"/>
        <v>25316.62</v>
      </c>
      <c r="KM547" s="25">
        <f t="shared" si="1263"/>
        <v>25316.62</v>
      </c>
      <c r="KN547" s="25">
        <f t="shared" si="1264"/>
        <v>0</v>
      </c>
      <c r="KO547" s="25">
        <f t="shared" si="864"/>
        <v>0</v>
      </c>
      <c r="KP547" s="25">
        <f t="shared" si="865"/>
        <v>0</v>
      </c>
      <c r="KQ547" s="25">
        <f t="shared" si="1265"/>
        <v>0</v>
      </c>
      <c r="KR547" s="25">
        <f t="shared" si="866"/>
        <v>0</v>
      </c>
      <c r="KS547" s="25">
        <f t="shared" si="867"/>
        <v>0</v>
      </c>
      <c r="KT547" s="30"/>
      <c r="KU547" s="30"/>
      <c r="KV547" s="30"/>
      <c r="KW547" s="25">
        <f t="shared" si="1266"/>
        <v>0</v>
      </c>
      <c r="KX547" s="25">
        <f t="shared" si="1267"/>
        <v>0</v>
      </c>
      <c r="KY547" s="25">
        <f t="shared" si="1268"/>
        <v>0</v>
      </c>
      <c r="KZ547" s="25">
        <f t="shared" si="1269"/>
        <v>0</v>
      </c>
      <c r="LA547" s="25">
        <f t="shared" si="1270"/>
        <v>0</v>
      </c>
      <c r="LB547" s="25">
        <f t="shared" si="1271"/>
        <v>0</v>
      </c>
      <c r="LC547" s="25">
        <f t="shared" si="1272"/>
        <v>60529.02</v>
      </c>
      <c r="LD547" s="25">
        <f t="shared" si="1273"/>
        <v>62989.98</v>
      </c>
      <c r="LE547" s="25">
        <f t="shared" si="1274"/>
        <v>62989.98</v>
      </c>
      <c r="LF547" s="25">
        <f t="shared" si="1275"/>
        <v>22340.720000000001</v>
      </c>
      <c r="LG547" s="25">
        <f t="shared" si="1276"/>
        <v>23496.43</v>
      </c>
      <c r="LH547" s="25">
        <f t="shared" si="1277"/>
        <v>23496.43</v>
      </c>
      <c r="LI547" s="25">
        <f t="shared" si="1278"/>
        <v>0</v>
      </c>
      <c r="LJ547" s="25">
        <f t="shared" si="868"/>
        <v>0</v>
      </c>
      <c r="LK547" s="25">
        <f t="shared" si="869"/>
        <v>0</v>
      </c>
      <c r="LL547" s="25">
        <f t="shared" si="1279"/>
        <v>0</v>
      </c>
      <c r="LM547" s="25">
        <f t="shared" si="870"/>
        <v>0</v>
      </c>
      <c r="LN547" s="25">
        <f t="shared" si="871"/>
        <v>0</v>
      </c>
      <c r="LO547" s="30"/>
      <c r="LP547" s="30"/>
      <c r="LQ547" s="30"/>
      <c r="LR547" s="25">
        <f t="shared" si="1280"/>
        <v>0</v>
      </c>
      <c r="LS547" s="25">
        <f t="shared" si="1281"/>
        <v>0</v>
      </c>
      <c r="LT547" s="25">
        <f t="shared" si="1282"/>
        <v>0</v>
      </c>
      <c r="LU547" s="25">
        <f t="shared" si="1283"/>
        <v>0</v>
      </c>
      <c r="LV547" s="25">
        <f t="shared" si="1284"/>
        <v>0</v>
      </c>
      <c r="LW547" s="25">
        <f t="shared" si="1285"/>
        <v>0</v>
      </c>
      <c r="LX547" s="25">
        <f t="shared" si="1286"/>
        <v>60530.35</v>
      </c>
      <c r="LY547" s="25">
        <f t="shared" si="1287"/>
        <v>62990.01</v>
      </c>
      <c r="LZ547" s="25">
        <f t="shared" si="1288"/>
        <v>62990.01</v>
      </c>
      <c r="MA547" s="25">
        <f t="shared" si="1289"/>
        <v>35279.589999999997</v>
      </c>
      <c r="MB547" s="25">
        <f t="shared" si="1290"/>
        <v>37076.83</v>
      </c>
      <c r="MC547" s="25">
        <f t="shared" si="1291"/>
        <v>37076.83</v>
      </c>
      <c r="MD547" s="25">
        <f t="shared" si="1292"/>
        <v>0</v>
      </c>
      <c r="ME547" s="25">
        <f t="shared" si="872"/>
        <v>0</v>
      </c>
      <c r="MF547" s="25">
        <f t="shared" si="873"/>
        <v>0</v>
      </c>
      <c r="MG547" s="25">
        <f t="shared" si="1293"/>
        <v>0</v>
      </c>
      <c r="MH547" s="25">
        <f t="shared" si="874"/>
        <v>0</v>
      </c>
      <c r="MI547" s="25">
        <f t="shared" si="875"/>
        <v>0</v>
      </c>
      <c r="MJ547" s="30"/>
      <c r="MK547" s="30"/>
      <c r="ML547" s="30"/>
      <c r="MM547" s="25">
        <f t="shared" si="1295"/>
        <v>0</v>
      </c>
      <c r="MN547" s="25">
        <f t="shared" si="1296"/>
        <v>0</v>
      </c>
      <c r="MO547" s="25">
        <f t="shared" si="1297"/>
        <v>0</v>
      </c>
      <c r="MP547" s="25">
        <f t="shared" si="1298"/>
        <v>0</v>
      </c>
      <c r="MQ547" s="25">
        <f t="shared" si="1299"/>
        <v>0</v>
      </c>
      <c r="MR547" s="25">
        <f t="shared" si="1300"/>
        <v>0</v>
      </c>
      <c r="MS547" s="25">
        <f t="shared" si="1301"/>
        <v>60528.88</v>
      </c>
      <c r="MT547" s="25">
        <f t="shared" si="1302"/>
        <v>64497.39</v>
      </c>
      <c r="MU547" s="25">
        <f t="shared" si="1303"/>
        <v>64497.39</v>
      </c>
      <c r="MV547" s="25">
        <f t="shared" si="1304"/>
        <v>37521.54</v>
      </c>
      <c r="MW547" s="25">
        <f t="shared" si="1305"/>
        <v>39451.25</v>
      </c>
      <c r="MX547" s="25">
        <f t="shared" si="1306"/>
        <v>39451.25</v>
      </c>
      <c r="MY547" s="25">
        <f t="shared" si="1307"/>
        <v>0</v>
      </c>
      <c r="MZ547" s="25">
        <f t="shared" si="876"/>
        <v>0</v>
      </c>
      <c r="NA547" s="25">
        <f t="shared" si="877"/>
        <v>0</v>
      </c>
      <c r="NB547" s="25">
        <f t="shared" si="1308"/>
        <v>0</v>
      </c>
      <c r="NC547" s="25">
        <f t="shared" si="878"/>
        <v>0</v>
      </c>
      <c r="ND547" s="25">
        <f t="shared" si="879"/>
        <v>0</v>
      </c>
      <c r="NE547" s="30"/>
      <c r="NF547" s="30"/>
      <c r="NG547" s="30"/>
      <c r="NH547" s="25">
        <f t="shared" si="1310"/>
        <v>0</v>
      </c>
      <c r="NI547" s="25">
        <f t="shared" si="1311"/>
        <v>0</v>
      </c>
      <c r="NJ547" s="25">
        <f t="shared" si="1312"/>
        <v>0</v>
      </c>
      <c r="NK547" s="25">
        <f t="shared" si="1313"/>
        <v>0</v>
      </c>
      <c r="NL547" s="25">
        <f t="shared" si="1314"/>
        <v>0</v>
      </c>
      <c r="NM547" s="25">
        <f t="shared" si="1315"/>
        <v>0</v>
      </c>
      <c r="NN547" s="25">
        <f t="shared" si="1316"/>
        <v>60529.31</v>
      </c>
      <c r="NO547" s="25">
        <f t="shared" si="1317"/>
        <v>63222.81</v>
      </c>
      <c r="NP547" s="25">
        <f t="shared" si="1318"/>
        <v>63222.81</v>
      </c>
      <c r="NQ547" s="25">
        <f t="shared" si="1319"/>
        <v>27419.37</v>
      </c>
      <c r="NR547" s="25">
        <f t="shared" si="1320"/>
        <v>28775.83</v>
      </c>
      <c r="NS547" s="25">
        <f t="shared" si="1321"/>
        <v>28775.83</v>
      </c>
      <c r="NT547" s="25">
        <f t="shared" si="1322"/>
        <v>0</v>
      </c>
      <c r="NU547" s="25">
        <f t="shared" si="880"/>
        <v>0</v>
      </c>
      <c r="NV547" s="25">
        <f t="shared" si="881"/>
        <v>0</v>
      </c>
      <c r="NW547" s="25">
        <f t="shared" si="1323"/>
        <v>0</v>
      </c>
      <c r="NX547" s="25">
        <f t="shared" si="882"/>
        <v>0</v>
      </c>
      <c r="NY547" s="25">
        <f t="shared" si="883"/>
        <v>0</v>
      </c>
      <c r="NZ547" s="30"/>
      <c r="OA547" s="30"/>
      <c r="OB547" s="30"/>
      <c r="OC547" s="25">
        <f t="shared" si="1324"/>
        <v>0</v>
      </c>
      <c r="OD547" s="25">
        <f t="shared" si="1325"/>
        <v>0</v>
      </c>
      <c r="OE547" s="25">
        <f t="shared" si="1326"/>
        <v>0</v>
      </c>
      <c r="OF547" s="25">
        <f t="shared" si="1327"/>
        <v>0</v>
      </c>
      <c r="OG547" s="25">
        <f t="shared" si="1328"/>
        <v>0</v>
      </c>
      <c r="OH547" s="25">
        <f t="shared" si="1329"/>
        <v>0</v>
      </c>
      <c r="OI547" s="25">
        <f t="shared" si="1330"/>
        <v>60529.17</v>
      </c>
      <c r="OJ547" s="25">
        <f t="shared" si="1331"/>
        <v>62989.69</v>
      </c>
      <c r="OK547" s="25">
        <f t="shared" si="1332"/>
        <v>62989.69</v>
      </c>
      <c r="OL547" s="25">
        <f t="shared" si="1333"/>
        <v>35509.14</v>
      </c>
      <c r="OM547" s="25">
        <f t="shared" si="1334"/>
        <v>37320.1</v>
      </c>
      <c r="ON547" s="25">
        <f t="shared" si="1335"/>
        <v>37320.1</v>
      </c>
      <c r="OO547" s="25">
        <f t="shared" si="1336"/>
        <v>0</v>
      </c>
      <c r="OP547" s="25">
        <f t="shared" si="884"/>
        <v>0</v>
      </c>
      <c r="OQ547" s="25">
        <f t="shared" si="885"/>
        <v>0</v>
      </c>
      <c r="OR547" s="25">
        <f t="shared" si="1337"/>
        <v>0</v>
      </c>
      <c r="OS547" s="25">
        <f t="shared" si="886"/>
        <v>0</v>
      </c>
      <c r="OT547" s="25">
        <f t="shared" si="887"/>
        <v>0</v>
      </c>
      <c r="OU547" s="30"/>
      <c r="OV547" s="30"/>
      <c r="OW547" s="30"/>
      <c r="OX547" s="25">
        <f t="shared" si="1338"/>
        <v>0</v>
      </c>
      <c r="OY547" s="25">
        <f t="shared" si="1339"/>
        <v>0</v>
      </c>
      <c r="OZ547" s="25">
        <f t="shared" si="1340"/>
        <v>0</v>
      </c>
      <c r="PA547" s="25">
        <f t="shared" si="1341"/>
        <v>0</v>
      </c>
      <c r="PB547" s="25">
        <f t="shared" si="1342"/>
        <v>0</v>
      </c>
      <c r="PC547" s="25">
        <f t="shared" si="1343"/>
        <v>0</v>
      </c>
      <c r="PD547" s="25">
        <f t="shared" si="1344"/>
        <v>60528.88</v>
      </c>
      <c r="PE547" s="25">
        <f t="shared" si="1345"/>
        <v>62989.94</v>
      </c>
      <c r="PF547" s="25">
        <f t="shared" si="1346"/>
        <v>62989.94</v>
      </c>
      <c r="PG547" s="25">
        <f t="shared" si="1347"/>
        <v>30292.76</v>
      </c>
      <c r="PH547" s="25">
        <f t="shared" si="1348"/>
        <v>31802.14</v>
      </c>
      <c r="PI547" s="25">
        <f t="shared" si="1349"/>
        <v>31802.14</v>
      </c>
      <c r="PJ547" s="25">
        <f t="shared" si="1350"/>
        <v>0</v>
      </c>
      <c r="PK547" s="25">
        <f t="shared" si="888"/>
        <v>0</v>
      </c>
      <c r="PL547" s="25">
        <f t="shared" si="889"/>
        <v>0</v>
      </c>
      <c r="PM547" s="25">
        <f t="shared" si="1351"/>
        <v>0</v>
      </c>
      <c r="PN547" s="25">
        <f t="shared" si="890"/>
        <v>0</v>
      </c>
      <c r="PO547" s="25">
        <f t="shared" si="891"/>
        <v>0</v>
      </c>
      <c r="PP547" s="30"/>
      <c r="PQ547" s="30"/>
      <c r="PR547" s="30"/>
      <c r="PS547" s="25">
        <f t="shared" si="1352"/>
        <v>0</v>
      </c>
      <c r="PT547" s="25">
        <f t="shared" si="1353"/>
        <v>0</v>
      </c>
      <c r="PU547" s="25">
        <f t="shared" si="1354"/>
        <v>0</v>
      </c>
      <c r="PV547" s="25">
        <f t="shared" si="1355"/>
        <v>0</v>
      </c>
      <c r="PW547" s="25">
        <f t="shared" si="1356"/>
        <v>0</v>
      </c>
      <c r="PX547" s="25">
        <f t="shared" si="1357"/>
        <v>0</v>
      </c>
      <c r="PY547" s="25">
        <f t="shared" si="1358"/>
        <v>60529.16</v>
      </c>
      <c r="PZ547" s="25">
        <f t="shared" si="1359"/>
        <v>62990.1</v>
      </c>
      <c r="QA547" s="25">
        <f t="shared" si="1360"/>
        <v>62990.1</v>
      </c>
      <c r="QB547" s="25">
        <f t="shared" si="1361"/>
        <v>34381.760000000002</v>
      </c>
      <c r="QC547" s="25">
        <f t="shared" si="1362"/>
        <v>36139.18</v>
      </c>
      <c r="QD547" s="25">
        <f t="shared" si="1363"/>
        <v>36139.18</v>
      </c>
      <c r="QE547" s="25">
        <f t="shared" si="1364"/>
        <v>0</v>
      </c>
      <c r="QF547" s="25">
        <f t="shared" si="892"/>
        <v>0</v>
      </c>
      <c r="QG547" s="25">
        <f t="shared" si="893"/>
        <v>0</v>
      </c>
      <c r="QH547" s="25">
        <f t="shared" si="1365"/>
        <v>0</v>
      </c>
      <c r="QI547" s="25">
        <f t="shared" si="894"/>
        <v>0</v>
      </c>
      <c r="QJ547" s="25">
        <f t="shared" si="895"/>
        <v>0</v>
      </c>
      <c r="QK547" s="30"/>
      <c r="QL547" s="30"/>
      <c r="QM547" s="30"/>
      <c r="QN547" s="25">
        <f t="shared" si="1367"/>
        <v>0</v>
      </c>
      <c r="QO547" s="25">
        <f t="shared" si="1368"/>
        <v>0</v>
      </c>
      <c r="QP547" s="25">
        <f t="shared" si="1369"/>
        <v>0</v>
      </c>
      <c r="QQ547" s="25">
        <f t="shared" si="1370"/>
        <v>0</v>
      </c>
      <c r="QR547" s="25">
        <f t="shared" si="1371"/>
        <v>0</v>
      </c>
      <c r="QS547" s="25">
        <f t="shared" si="1372"/>
        <v>0</v>
      </c>
      <c r="QT547" s="25">
        <f t="shared" si="1373"/>
        <v>60529.47</v>
      </c>
      <c r="QU547" s="25">
        <f t="shared" si="1374"/>
        <v>63216.46</v>
      </c>
      <c r="QV547" s="25">
        <f t="shared" si="1375"/>
        <v>63216.46</v>
      </c>
      <c r="QW547" s="25">
        <f t="shared" si="1376"/>
        <v>30677.16</v>
      </c>
      <c r="QX547" s="25">
        <f t="shared" si="1377"/>
        <v>32181.01</v>
      </c>
      <c r="QY547" s="25">
        <f t="shared" si="1378"/>
        <v>32181.01</v>
      </c>
      <c r="QZ547" s="25">
        <f t="shared" si="1379"/>
        <v>0</v>
      </c>
      <c r="RA547" s="25">
        <f t="shared" si="896"/>
        <v>0</v>
      </c>
      <c r="RB547" s="25">
        <f t="shared" si="897"/>
        <v>0</v>
      </c>
      <c r="RC547" s="25">
        <f t="shared" si="1380"/>
        <v>0</v>
      </c>
      <c r="RD547" s="25">
        <f t="shared" si="898"/>
        <v>0</v>
      </c>
      <c r="RE547" s="25">
        <f t="shared" si="899"/>
        <v>0</v>
      </c>
      <c r="RF547" s="30"/>
      <c r="RG547" s="30"/>
      <c r="RH547" s="30"/>
      <c r="RI547" s="25">
        <f t="shared" si="1382"/>
        <v>0</v>
      </c>
      <c r="RJ547" s="25">
        <f t="shared" si="1383"/>
        <v>0</v>
      </c>
      <c r="RK547" s="25">
        <f t="shared" si="1384"/>
        <v>0</v>
      </c>
      <c r="RL547" s="25">
        <f t="shared" si="1385"/>
        <v>0</v>
      </c>
      <c r="RM547" s="25">
        <f t="shared" si="1386"/>
        <v>0</v>
      </c>
      <c r="RN547" s="25">
        <f t="shared" si="1387"/>
        <v>0</v>
      </c>
      <c r="RO547" s="25">
        <f t="shared" si="1388"/>
        <v>60529.120000000003</v>
      </c>
      <c r="RP547" s="25">
        <f t="shared" si="1389"/>
        <v>64029.27</v>
      </c>
      <c r="RQ547" s="25">
        <f t="shared" si="1390"/>
        <v>64029.27</v>
      </c>
      <c r="RR547" s="25">
        <f t="shared" si="1391"/>
        <v>22374.07</v>
      </c>
      <c r="RS547" s="25">
        <f t="shared" si="1392"/>
        <v>23446.07</v>
      </c>
      <c r="RT547" s="25">
        <f t="shared" si="1393"/>
        <v>23446.07</v>
      </c>
      <c r="RU547" s="25">
        <f t="shared" si="1394"/>
        <v>0</v>
      </c>
      <c r="RV547" s="25">
        <f t="shared" si="900"/>
        <v>0</v>
      </c>
      <c r="RW547" s="25">
        <f t="shared" si="901"/>
        <v>0</v>
      </c>
      <c r="RX547" s="25">
        <f t="shared" si="1395"/>
        <v>0</v>
      </c>
      <c r="RY547" s="25">
        <f t="shared" si="902"/>
        <v>0</v>
      </c>
      <c r="RZ547" s="25">
        <f t="shared" si="903"/>
        <v>0</v>
      </c>
      <c r="SA547" s="30"/>
      <c r="SB547" s="30"/>
      <c r="SC547" s="30"/>
      <c r="SD547" s="25">
        <f t="shared" si="1397"/>
        <v>0</v>
      </c>
      <c r="SE547" s="25">
        <f t="shared" si="1398"/>
        <v>0</v>
      </c>
      <c r="SF547" s="25">
        <f t="shared" si="1399"/>
        <v>0</v>
      </c>
      <c r="SG547" s="25">
        <f t="shared" si="1400"/>
        <v>0</v>
      </c>
      <c r="SH547" s="25">
        <f t="shared" si="1401"/>
        <v>0</v>
      </c>
      <c r="SI547" s="25">
        <f t="shared" si="1402"/>
        <v>0</v>
      </c>
      <c r="SJ547" s="25">
        <f t="shared" si="1403"/>
        <v>60528.97</v>
      </c>
      <c r="SK547" s="25">
        <f t="shared" si="1404"/>
        <v>63177.56</v>
      </c>
      <c r="SL547" s="25">
        <f t="shared" si="1405"/>
        <v>63177.56</v>
      </c>
      <c r="SM547" s="25">
        <f t="shared" si="1406"/>
        <v>30279.77</v>
      </c>
      <c r="SN547" s="25">
        <f t="shared" si="1407"/>
        <v>31738.13</v>
      </c>
      <c r="SO547" s="25">
        <f t="shared" si="1408"/>
        <v>31738.13</v>
      </c>
      <c r="SP547" s="25">
        <f t="shared" si="1409"/>
        <v>0</v>
      </c>
      <c r="SQ547" s="25">
        <f t="shared" si="904"/>
        <v>0</v>
      </c>
      <c r="SR547" s="25">
        <f t="shared" si="905"/>
        <v>0</v>
      </c>
      <c r="SS547" s="25">
        <f t="shared" si="1410"/>
        <v>0</v>
      </c>
      <c r="ST547" s="25">
        <f t="shared" si="906"/>
        <v>0</v>
      </c>
      <c r="SU547" s="25">
        <f t="shared" si="907"/>
        <v>0</v>
      </c>
      <c r="SV547" s="30"/>
      <c r="SW547" s="30"/>
      <c r="SX547" s="30"/>
      <c r="SY547" s="25">
        <f t="shared" si="1412"/>
        <v>0</v>
      </c>
      <c r="SZ547" s="25">
        <f t="shared" si="1413"/>
        <v>0</v>
      </c>
      <c r="TA547" s="25">
        <f t="shared" si="1414"/>
        <v>0</v>
      </c>
      <c r="TB547" s="25">
        <f t="shared" si="1415"/>
        <v>0</v>
      </c>
      <c r="TC547" s="25">
        <f t="shared" si="1416"/>
        <v>0</v>
      </c>
      <c r="TD547" s="25">
        <f t="shared" si="1417"/>
        <v>0</v>
      </c>
      <c r="TE547" s="25">
        <f t="shared" si="1418"/>
        <v>60529.18</v>
      </c>
      <c r="TF547" s="25">
        <f t="shared" si="1419"/>
        <v>63508.13</v>
      </c>
      <c r="TG547" s="25">
        <f t="shared" si="1420"/>
        <v>63508.13</v>
      </c>
      <c r="TH547" s="25">
        <f t="shared" si="1421"/>
        <v>28114.45</v>
      </c>
      <c r="TI547" s="25">
        <f t="shared" si="1422"/>
        <v>29546.99</v>
      </c>
      <c r="TJ547" s="25">
        <f t="shared" si="1423"/>
        <v>29546.99</v>
      </c>
      <c r="TK547" s="25">
        <f t="shared" si="1424"/>
        <v>0</v>
      </c>
      <c r="TL547" s="25">
        <f t="shared" si="908"/>
        <v>0</v>
      </c>
      <c r="TM547" s="25">
        <f t="shared" si="909"/>
        <v>0</v>
      </c>
      <c r="TN547" s="25">
        <f t="shared" si="1425"/>
        <v>0</v>
      </c>
      <c r="TO547" s="25">
        <f t="shared" si="910"/>
        <v>0</v>
      </c>
      <c r="TP547" s="25">
        <f t="shared" si="911"/>
        <v>0</v>
      </c>
      <c r="TQ547" s="30"/>
      <c r="TR547" s="30"/>
      <c r="TS547" s="30"/>
      <c r="TT547" s="25">
        <f t="shared" si="1427"/>
        <v>0</v>
      </c>
      <c r="TU547" s="25">
        <f t="shared" si="1428"/>
        <v>0</v>
      </c>
      <c r="TV547" s="25">
        <f t="shared" si="1429"/>
        <v>0</v>
      </c>
      <c r="TW547" s="25">
        <f t="shared" si="1430"/>
        <v>0</v>
      </c>
      <c r="TX547" s="25">
        <f t="shared" si="1431"/>
        <v>0</v>
      </c>
      <c r="TY547" s="25">
        <f t="shared" si="1432"/>
        <v>0</v>
      </c>
      <c r="TZ547" s="25">
        <f t="shared" si="1433"/>
        <v>46021.91</v>
      </c>
      <c r="UA547" s="25">
        <f t="shared" si="1434"/>
        <v>64177.279999999999</v>
      </c>
      <c r="UB547" s="25">
        <f t="shared" si="1435"/>
        <v>64177.279999999999</v>
      </c>
      <c r="UC547" s="25">
        <f t="shared" si="1436"/>
        <v>24257.09</v>
      </c>
      <c r="UD547" s="25">
        <f t="shared" si="1437"/>
        <v>33878.589999999997</v>
      </c>
      <c r="UE547" s="25">
        <f t="shared" si="1438"/>
        <v>33878.589999999997</v>
      </c>
      <c r="UF547" s="25">
        <f t="shared" si="1439"/>
        <v>0</v>
      </c>
      <c r="UG547" s="25">
        <f t="shared" si="913"/>
        <v>0</v>
      </c>
      <c r="UH547" s="25">
        <f t="shared" si="914"/>
        <v>0</v>
      </c>
      <c r="UI547" s="25">
        <f t="shared" si="1440"/>
        <v>0</v>
      </c>
      <c r="UJ547" s="25">
        <f t="shared" si="915"/>
        <v>0</v>
      </c>
      <c r="UK547" s="25">
        <f t="shared" si="916"/>
        <v>0</v>
      </c>
      <c r="UL547" s="30"/>
      <c r="UM547" s="30"/>
      <c r="UN547" s="30"/>
      <c r="UO547" s="25">
        <f t="shared" si="1442"/>
        <v>0</v>
      </c>
      <c r="UP547" s="25">
        <f t="shared" si="1443"/>
        <v>0</v>
      </c>
      <c r="UQ547" s="25">
        <f t="shared" si="1444"/>
        <v>0</v>
      </c>
      <c r="UR547" s="25">
        <f t="shared" si="1445"/>
        <v>0</v>
      </c>
      <c r="US547" s="25">
        <f t="shared" si="1446"/>
        <v>0</v>
      </c>
      <c r="UT547" s="25">
        <f t="shared" si="1447"/>
        <v>0</v>
      </c>
      <c r="UU547" s="25">
        <f t="shared" si="1448"/>
        <v>60529.23</v>
      </c>
      <c r="UV547" s="25">
        <f t="shared" si="1449"/>
        <v>63471.61</v>
      </c>
      <c r="UW547" s="25">
        <f t="shared" si="1450"/>
        <v>63471.61</v>
      </c>
      <c r="UX547" s="25">
        <f t="shared" si="1451"/>
        <v>29615.62</v>
      </c>
      <c r="UY547" s="25">
        <f t="shared" si="1452"/>
        <v>30989.85</v>
      </c>
      <c r="UZ547" s="25">
        <f t="shared" si="1453"/>
        <v>30989.85</v>
      </c>
      <c r="VA547" s="25">
        <f t="shared" si="1454"/>
        <v>0</v>
      </c>
      <c r="VB547" s="25">
        <f t="shared" si="917"/>
        <v>0</v>
      </c>
      <c r="VC547" s="25">
        <f t="shared" si="918"/>
        <v>0</v>
      </c>
      <c r="VD547" s="25">
        <f t="shared" si="1455"/>
        <v>0</v>
      </c>
      <c r="VE547" s="25">
        <f t="shared" si="919"/>
        <v>0</v>
      </c>
      <c r="VF547" s="25">
        <f t="shared" si="920"/>
        <v>0</v>
      </c>
      <c r="VG547" s="30"/>
      <c r="VH547" s="30"/>
      <c r="VI547" s="30"/>
      <c r="VJ547" s="25">
        <f t="shared" si="1457"/>
        <v>0</v>
      </c>
      <c r="VK547" s="25">
        <f t="shared" si="1458"/>
        <v>0</v>
      </c>
      <c r="VL547" s="25">
        <f t="shared" si="1459"/>
        <v>0</v>
      </c>
      <c r="VM547" s="25">
        <f t="shared" si="1460"/>
        <v>0</v>
      </c>
      <c r="VN547" s="25">
        <f t="shared" si="1461"/>
        <v>0</v>
      </c>
      <c r="VO547" s="25">
        <f t="shared" si="1462"/>
        <v>0</v>
      </c>
      <c r="VP547" s="25">
        <f t="shared" si="1463"/>
        <v>0</v>
      </c>
      <c r="VQ547" s="25">
        <f t="shared" si="1464"/>
        <v>0</v>
      </c>
      <c r="VR547" s="25">
        <f t="shared" si="1465"/>
        <v>0</v>
      </c>
      <c r="VS547" s="25">
        <f t="shared" si="1466"/>
        <v>0</v>
      </c>
      <c r="VT547" s="25">
        <f t="shared" si="1467"/>
        <v>0</v>
      </c>
      <c r="VU547" s="25">
        <f t="shared" si="1468"/>
        <v>0</v>
      </c>
      <c r="VV547" s="25">
        <f t="shared" si="1469"/>
        <v>0</v>
      </c>
      <c r="VW547" s="25">
        <f t="shared" si="922"/>
        <v>0</v>
      </c>
      <c r="VX547" s="25">
        <f t="shared" si="923"/>
        <v>0</v>
      </c>
      <c r="VY547" s="25">
        <f t="shared" si="1470"/>
        <v>0</v>
      </c>
      <c r="VZ547" s="25">
        <f t="shared" si="924"/>
        <v>0</v>
      </c>
      <c r="WA547" s="25">
        <f t="shared" si="925"/>
        <v>0</v>
      </c>
      <c r="WB547" s="30"/>
      <c r="WC547" s="30"/>
      <c r="WD547" s="30"/>
      <c r="WE547" s="25">
        <f t="shared" si="1471"/>
        <v>0</v>
      </c>
      <c r="WF547" s="25">
        <f t="shared" si="1472"/>
        <v>0</v>
      </c>
      <c r="WG547" s="25">
        <f t="shared" si="1473"/>
        <v>0</v>
      </c>
      <c r="WH547" s="25">
        <f t="shared" si="1474"/>
        <v>0</v>
      </c>
      <c r="WI547" s="25">
        <f t="shared" si="1475"/>
        <v>0</v>
      </c>
      <c r="WJ547" s="25">
        <f t="shared" si="1476"/>
        <v>0</v>
      </c>
      <c r="WK547" s="25">
        <f t="shared" si="1477"/>
        <v>60529.08</v>
      </c>
      <c r="WL547" s="25">
        <f t="shared" si="1478"/>
        <v>62990.27</v>
      </c>
      <c r="WM547" s="25">
        <f t="shared" si="1479"/>
        <v>62990.27</v>
      </c>
      <c r="WN547" s="25">
        <f t="shared" si="1480"/>
        <v>22138.5</v>
      </c>
      <c r="WO547" s="25">
        <f t="shared" si="1481"/>
        <v>23287.15</v>
      </c>
      <c r="WP547" s="25">
        <f t="shared" si="1482"/>
        <v>23287.15</v>
      </c>
      <c r="WQ547" s="25">
        <f t="shared" si="1483"/>
        <v>0</v>
      </c>
      <c r="WR547" s="25">
        <f t="shared" si="926"/>
        <v>0</v>
      </c>
      <c r="WS547" s="25">
        <f t="shared" si="927"/>
        <v>0</v>
      </c>
      <c r="WT547" s="25">
        <f t="shared" si="1484"/>
        <v>0</v>
      </c>
      <c r="WU547" s="25">
        <f t="shared" si="928"/>
        <v>0</v>
      </c>
      <c r="WV547" s="25">
        <f t="shared" si="929"/>
        <v>0</v>
      </c>
      <c r="WW547" s="30"/>
      <c r="WX547" s="30"/>
      <c r="WY547" s="30"/>
      <c r="WZ547" s="25">
        <f t="shared" si="1486"/>
        <v>0</v>
      </c>
      <c r="XA547" s="25">
        <f t="shared" si="1487"/>
        <v>0</v>
      </c>
      <c r="XB547" s="25">
        <f t="shared" si="1488"/>
        <v>0</v>
      </c>
      <c r="XC547" s="25">
        <f t="shared" si="1489"/>
        <v>0</v>
      </c>
      <c r="XD547" s="25">
        <f t="shared" si="1490"/>
        <v>0</v>
      </c>
      <c r="XE547" s="25">
        <f t="shared" si="1491"/>
        <v>0</v>
      </c>
      <c r="XF547" s="25">
        <f t="shared" si="1492"/>
        <v>60528.69</v>
      </c>
      <c r="XG547" s="25">
        <f t="shared" si="1493"/>
        <v>63146.85</v>
      </c>
      <c r="XH547" s="25">
        <f t="shared" si="1494"/>
        <v>63146.85</v>
      </c>
      <c r="XI547" s="25">
        <f t="shared" si="1495"/>
        <v>23484.78</v>
      </c>
      <c r="XJ547" s="25">
        <f t="shared" si="1496"/>
        <v>24616.85</v>
      </c>
      <c r="XK547" s="25">
        <f t="shared" si="1497"/>
        <v>24616.85</v>
      </c>
      <c r="XL547" s="25">
        <f t="shared" si="1498"/>
        <v>0</v>
      </c>
      <c r="XM547" s="25">
        <f t="shared" si="930"/>
        <v>0</v>
      </c>
      <c r="XN547" s="25">
        <f t="shared" si="931"/>
        <v>0</v>
      </c>
      <c r="XO547" s="25">
        <f t="shared" si="1499"/>
        <v>0</v>
      </c>
      <c r="XP547" s="25">
        <f t="shared" si="932"/>
        <v>0</v>
      </c>
      <c r="XQ547" s="25">
        <f t="shared" si="933"/>
        <v>0</v>
      </c>
      <c r="XR547" s="30"/>
      <c r="XS547" s="30"/>
      <c r="XT547" s="30"/>
      <c r="XU547" s="25">
        <f t="shared" si="1501"/>
        <v>0</v>
      </c>
      <c r="XV547" s="25">
        <f t="shared" si="1502"/>
        <v>0</v>
      </c>
      <c r="XW547" s="25">
        <f t="shared" si="1503"/>
        <v>0</v>
      </c>
      <c r="XX547" s="25">
        <f t="shared" si="1504"/>
        <v>0</v>
      </c>
      <c r="XY547" s="25">
        <f t="shared" si="1505"/>
        <v>0</v>
      </c>
      <c r="XZ547" s="25">
        <f t="shared" si="1506"/>
        <v>0</v>
      </c>
      <c r="YA547" s="25">
        <f t="shared" si="1507"/>
        <v>60528.78</v>
      </c>
      <c r="YB547" s="25">
        <f t="shared" si="1508"/>
        <v>65143.360000000001</v>
      </c>
      <c r="YC547" s="25">
        <f t="shared" si="1509"/>
        <v>65143.360000000001</v>
      </c>
      <c r="YD547" s="25">
        <f t="shared" si="1510"/>
        <v>23223.040000000001</v>
      </c>
      <c r="YE547" s="25">
        <f t="shared" si="1511"/>
        <v>24353.43</v>
      </c>
      <c r="YF547" s="25">
        <f t="shared" si="1512"/>
        <v>24353.43</v>
      </c>
      <c r="YG547" s="25">
        <f t="shared" si="1513"/>
        <v>0</v>
      </c>
      <c r="YH547" s="25">
        <f t="shared" si="934"/>
        <v>0</v>
      </c>
      <c r="YI547" s="25">
        <f t="shared" si="935"/>
        <v>0</v>
      </c>
      <c r="YJ547" s="25">
        <f t="shared" si="1514"/>
        <v>0</v>
      </c>
      <c r="YK547" s="25">
        <f t="shared" si="936"/>
        <v>0</v>
      </c>
      <c r="YL547" s="25">
        <f t="shared" si="937"/>
        <v>0</v>
      </c>
      <c r="YM547" s="30"/>
      <c r="YN547" s="30"/>
      <c r="YO547" s="30"/>
      <c r="YP547" s="25">
        <f t="shared" si="1516"/>
        <v>0</v>
      </c>
      <c r="YQ547" s="25">
        <f t="shared" si="1517"/>
        <v>0</v>
      </c>
      <c r="YR547" s="25">
        <f t="shared" si="1518"/>
        <v>0</v>
      </c>
      <c r="YS547" s="25">
        <f t="shared" si="1519"/>
        <v>0</v>
      </c>
      <c r="YT547" s="25">
        <f t="shared" si="1520"/>
        <v>0</v>
      </c>
      <c r="YU547" s="25">
        <f t="shared" si="1521"/>
        <v>0</v>
      </c>
      <c r="YV547" s="25">
        <f t="shared" si="1522"/>
        <v>60528.75</v>
      </c>
      <c r="YW547" s="25">
        <f t="shared" si="1523"/>
        <v>65222.96</v>
      </c>
      <c r="YX547" s="25">
        <f t="shared" si="1524"/>
        <v>65222.96</v>
      </c>
      <c r="YY547" s="25">
        <f t="shared" si="1525"/>
        <v>25714.09</v>
      </c>
      <c r="YZ547" s="25">
        <f t="shared" si="1526"/>
        <v>26995.52</v>
      </c>
      <c r="ZA547" s="25">
        <f t="shared" si="1527"/>
        <v>26995.52</v>
      </c>
      <c r="ZB547" s="25">
        <f t="shared" si="1528"/>
        <v>0</v>
      </c>
      <c r="ZC547" s="25">
        <f t="shared" si="938"/>
        <v>0</v>
      </c>
      <c r="ZD547" s="25">
        <f t="shared" si="939"/>
        <v>0</v>
      </c>
      <c r="ZE547" s="25">
        <f t="shared" si="1529"/>
        <v>0</v>
      </c>
      <c r="ZF547" s="25">
        <f t="shared" si="940"/>
        <v>0</v>
      </c>
      <c r="ZG547" s="25">
        <f t="shared" si="941"/>
        <v>0</v>
      </c>
      <c r="ZH547" s="30"/>
      <c r="ZI547" s="30"/>
      <c r="ZJ547" s="30"/>
      <c r="ZK547" s="25">
        <f t="shared" si="1531"/>
        <v>0</v>
      </c>
      <c r="ZL547" s="25">
        <f t="shared" si="1532"/>
        <v>0</v>
      </c>
      <c r="ZM547" s="25">
        <f t="shared" si="1533"/>
        <v>0</v>
      </c>
      <c r="ZN547" s="25">
        <f t="shared" si="1534"/>
        <v>0</v>
      </c>
      <c r="ZO547" s="25">
        <f t="shared" si="1535"/>
        <v>0</v>
      </c>
      <c r="ZP547" s="25">
        <f t="shared" si="1536"/>
        <v>0</v>
      </c>
      <c r="ZQ547" s="25">
        <f t="shared" si="1537"/>
        <v>60528.71</v>
      </c>
      <c r="ZR547" s="25">
        <f t="shared" si="1538"/>
        <v>64649.68</v>
      </c>
      <c r="ZS547" s="25">
        <f t="shared" si="1539"/>
        <v>64649.68</v>
      </c>
      <c r="ZT547" s="25">
        <f t="shared" si="1540"/>
        <v>30261.54</v>
      </c>
      <c r="ZU547" s="25">
        <f t="shared" si="1541"/>
        <v>31754.61</v>
      </c>
      <c r="ZV547" s="25">
        <f t="shared" si="1542"/>
        <v>31754.61</v>
      </c>
      <c r="ZW547" s="25">
        <f t="shared" si="1543"/>
        <v>0</v>
      </c>
      <c r="ZX547" s="25">
        <f t="shared" si="942"/>
        <v>0</v>
      </c>
      <c r="ZY547" s="25">
        <f t="shared" si="943"/>
        <v>0</v>
      </c>
      <c r="ZZ547" s="25">
        <f t="shared" si="1544"/>
        <v>0</v>
      </c>
      <c r="AAA547" s="25">
        <f t="shared" si="944"/>
        <v>0</v>
      </c>
      <c r="AAB547" s="25">
        <f t="shared" si="945"/>
        <v>0</v>
      </c>
      <c r="AAC547" s="30"/>
      <c r="AAD547" s="30"/>
      <c r="AAE547" s="30"/>
      <c r="AAF547" s="25">
        <f t="shared" si="1545"/>
        <v>0</v>
      </c>
      <c r="AAG547" s="25">
        <f t="shared" si="1546"/>
        <v>0</v>
      </c>
      <c r="AAH547" s="25">
        <f t="shared" si="1547"/>
        <v>0</v>
      </c>
      <c r="AAI547" s="25">
        <f t="shared" si="1548"/>
        <v>0</v>
      </c>
      <c r="AAJ547" s="25">
        <f t="shared" si="1549"/>
        <v>0</v>
      </c>
      <c r="AAK547" s="25">
        <f t="shared" si="1550"/>
        <v>0</v>
      </c>
      <c r="AAL547" s="25">
        <f t="shared" si="1551"/>
        <v>60529.24</v>
      </c>
      <c r="AAM547" s="25">
        <f t="shared" si="1552"/>
        <v>62989.83</v>
      </c>
      <c r="AAN547" s="25">
        <f t="shared" si="1553"/>
        <v>62989.83</v>
      </c>
      <c r="AAO547" s="25">
        <f t="shared" si="1554"/>
        <v>28680.97</v>
      </c>
      <c r="AAP547" s="25">
        <f t="shared" si="1555"/>
        <v>30115.34</v>
      </c>
      <c r="AAQ547" s="25">
        <f t="shared" si="1556"/>
        <v>30115.34</v>
      </c>
      <c r="AAR547" s="25">
        <f t="shared" si="1557"/>
        <v>0</v>
      </c>
      <c r="AAS547" s="25">
        <f t="shared" si="946"/>
        <v>0</v>
      </c>
      <c r="AAT547" s="25">
        <f t="shared" si="947"/>
        <v>0</v>
      </c>
      <c r="AAU547" s="25">
        <f t="shared" si="1558"/>
        <v>0</v>
      </c>
      <c r="AAV547" s="25">
        <f t="shared" si="948"/>
        <v>0</v>
      </c>
      <c r="AAW547" s="25">
        <f t="shared" si="949"/>
        <v>0</v>
      </c>
      <c r="AAX547" s="30"/>
      <c r="AAY547" s="30"/>
      <c r="AAZ547" s="30"/>
      <c r="ABA547" s="25">
        <f t="shared" si="1560"/>
        <v>0</v>
      </c>
      <c r="ABB547" s="25">
        <f t="shared" si="1561"/>
        <v>0</v>
      </c>
      <c r="ABC547" s="25">
        <f t="shared" si="1562"/>
        <v>0</v>
      </c>
      <c r="ABD547" s="25">
        <f t="shared" si="1563"/>
        <v>0</v>
      </c>
      <c r="ABE547" s="25">
        <f t="shared" si="1564"/>
        <v>0</v>
      </c>
      <c r="ABF547" s="25">
        <f t="shared" si="1565"/>
        <v>0</v>
      </c>
      <c r="ABG547" s="25">
        <f t="shared" si="1566"/>
        <v>60529.43</v>
      </c>
      <c r="ABH547" s="25">
        <f t="shared" si="1567"/>
        <v>63136.46</v>
      </c>
      <c r="ABI547" s="25">
        <f t="shared" si="1568"/>
        <v>63136.46</v>
      </c>
      <c r="ABJ547" s="25">
        <f t="shared" si="1569"/>
        <v>19888.64</v>
      </c>
      <c r="ABK547" s="25">
        <f t="shared" si="1570"/>
        <v>20801.009999999998</v>
      </c>
      <c r="ABL547" s="25">
        <f t="shared" si="1571"/>
        <v>20801.009999999998</v>
      </c>
      <c r="ABM547" s="25">
        <f t="shared" si="1572"/>
        <v>0</v>
      </c>
      <c r="ABN547" s="25">
        <f t="shared" si="950"/>
        <v>0</v>
      </c>
      <c r="ABO547" s="25">
        <f t="shared" si="951"/>
        <v>0</v>
      </c>
      <c r="ABP547" s="25">
        <f t="shared" si="1573"/>
        <v>0</v>
      </c>
      <c r="ABQ547" s="25">
        <f t="shared" si="952"/>
        <v>0</v>
      </c>
      <c r="ABR547" s="25">
        <f t="shared" si="953"/>
        <v>0</v>
      </c>
      <c r="ABS547" s="30"/>
      <c r="ABT547" s="30"/>
      <c r="ABU547" s="30"/>
      <c r="ABV547" s="25">
        <f t="shared" si="1574"/>
        <v>0</v>
      </c>
      <c r="ABW547" s="25">
        <f t="shared" si="1575"/>
        <v>0</v>
      </c>
      <c r="ABX547" s="25">
        <f t="shared" si="1576"/>
        <v>0</v>
      </c>
      <c r="ABY547" s="25">
        <f t="shared" si="1577"/>
        <v>0</v>
      </c>
      <c r="ABZ547" s="25">
        <f t="shared" si="1578"/>
        <v>0</v>
      </c>
      <c r="ACA547" s="25">
        <f t="shared" si="1579"/>
        <v>0</v>
      </c>
      <c r="ACB547" s="25">
        <f t="shared" si="1580"/>
        <v>60530.25</v>
      </c>
      <c r="ACC547" s="25">
        <f t="shared" si="1581"/>
        <v>65372.54</v>
      </c>
      <c r="ACD547" s="25">
        <f t="shared" si="1582"/>
        <v>65372.54</v>
      </c>
      <c r="ACE547" s="25">
        <f t="shared" si="1583"/>
        <v>21653.89</v>
      </c>
      <c r="ACF547" s="25">
        <f t="shared" si="1584"/>
        <v>22709.86</v>
      </c>
      <c r="ACG547" s="25">
        <f t="shared" si="1585"/>
        <v>22709.86</v>
      </c>
      <c r="ACH547" s="25">
        <f t="shared" si="1586"/>
        <v>0</v>
      </c>
      <c r="ACI547" s="25">
        <f t="shared" si="954"/>
        <v>0</v>
      </c>
      <c r="ACJ547" s="25">
        <f t="shared" si="955"/>
        <v>0</v>
      </c>
      <c r="ACK547" s="25">
        <f t="shared" si="1587"/>
        <v>0</v>
      </c>
      <c r="ACL547" s="25">
        <f t="shared" si="956"/>
        <v>0</v>
      </c>
      <c r="ACM547" s="25">
        <f t="shared" si="957"/>
        <v>0</v>
      </c>
      <c r="ACN547" s="30"/>
      <c r="ACO547" s="30"/>
      <c r="ACP547" s="30"/>
      <c r="ACQ547" s="25">
        <f t="shared" si="1588"/>
        <v>0</v>
      </c>
      <c r="ACR547" s="25">
        <f t="shared" si="1589"/>
        <v>0</v>
      </c>
      <c r="ACS547" s="25">
        <f t="shared" si="1590"/>
        <v>0</v>
      </c>
      <c r="ACT547" s="25">
        <f t="shared" si="1591"/>
        <v>0</v>
      </c>
      <c r="ACU547" s="25">
        <f t="shared" si="1592"/>
        <v>0</v>
      </c>
      <c r="ACV547" s="25">
        <f t="shared" si="1593"/>
        <v>0</v>
      </c>
      <c r="ACW547" s="25">
        <f t="shared" si="1594"/>
        <v>60528.95</v>
      </c>
      <c r="ACX547" s="25">
        <f t="shared" si="1595"/>
        <v>62989.59</v>
      </c>
      <c r="ACY547" s="25">
        <f t="shared" si="1596"/>
        <v>62989.59</v>
      </c>
      <c r="ACZ547" s="25">
        <f t="shared" si="1597"/>
        <v>28963.040000000001</v>
      </c>
      <c r="ADA547" s="25">
        <f t="shared" si="1598"/>
        <v>30410.32</v>
      </c>
      <c r="ADB547" s="25">
        <f t="shared" si="1599"/>
        <v>30410.32</v>
      </c>
      <c r="ADC547" s="25">
        <f t="shared" si="1600"/>
        <v>0</v>
      </c>
      <c r="ADD547" s="25">
        <f t="shared" si="958"/>
        <v>0</v>
      </c>
      <c r="ADE547" s="25">
        <f t="shared" si="959"/>
        <v>0</v>
      </c>
      <c r="ADF547" s="25">
        <f t="shared" si="1601"/>
        <v>0</v>
      </c>
      <c r="ADG547" s="25">
        <f t="shared" si="960"/>
        <v>0</v>
      </c>
      <c r="ADH547" s="25">
        <f t="shared" si="961"/>
        <v>0</v>
      </c>
      <c r="ADI547" s="30"/>
      <c r="ADJ547" s="30"/>
      <c r="ADK547" s="30"/>
      <c r="ADL547" s="25">
        <f t="shared" si="1603"/>
        <v>0</v>
      </c>
      <c r="ADM547" s="25">
        <f t="shared" si="1604"/>
        <v>0</v>
      </c>
      <c r="ADN547" s="25">
        <f t="shared" si="1605"/>
        <v>0</v>
      </c>
      <c r="ADO547" s="25">
        <f t="shared" si="1606"/>
        <v>0</v>
      </c>
      <c r="ADP547" s="25">
        <f t="shared" si="1607"/>
        <v>0</v>
      </c>
      <c r="ADQ547" s="25">
        <f t="shared" si="1608"/>
        <v>0</v>
      </c>
      <c r="ADR547" s="25">
        <f t="shared" si="1609"/>
        <v>60528.83</v>
      </c>
      <c r="ADS547" s="25">
        <f t="shared" si="1610"/>
        <v>63353.36</v>
      </c>
      <c r="ADT547" s="25">
        <f t="shared" si="1611"/>
        <v>63353.36</v>
      </c>
      <c r="ADU547" s="25">
        <f t="shared" si="1612"/>
        <v>17513.32</v>
      </c>
      <c r="ADV547" s="25">
        <f t="shared" si="1613"/>
        <v>18456.05</v>
      </c>
      <c r="ADW547" s="25">
        <f t="shared" si="1614"/>
        <v>18456.05</v>
      </c>
      <c r="ADX547" s="25">
        <f t="shared" si="1615"/>
        <v>0</v>
      </c>
      <c r="ADY547" s="25">
        <f t="shared" si="962"/>
        <v>0</v>
      </c>
      <c r="ADZ547" s="25">
        <f t="shared" si="963"/>
        <v>0</v>
      </c>
      <c r="AEA547" s="25">
        <f t="shared" si="1616"/>
        <v>0</v>
      </c>
      <c r="AEB547" s="25">
        <f t="shared" si="964"/>
        <v>0</v>
      </c>
      <c r="AEC547" s="25">
        <f t="shared" si="965"/>
        <v>0</v>
      </c>
      <c r="AED547" s="30"/>
      <c r="AEE547" s="30"/>
      <c r="AEF547" s="30"/>
      <c r="AEG547" s="25">
        <f t="shared" si="1617"/>
        <v>0</v>
      </c>
      <c r="AEH547" s="25">
        <f t="shared" si="1618"/>
        <v>0</v>
      </c>
      <c r="AEI547" s="25">
        <f t="shared" si="1619"/>
        <v>0</v>
      </c>
      <c r="AEJ547" s="25">
        <f t="shared" si="1620"/>
        <v>0</v>
      </c>
      <c r="AEK547" s="25">
        <f t="shared" si="1621"/>
        <v>0</v>
      </c>
      <c r="AEL547" s="25">
        <f t="shared" si="1622"/>
        <v>0</v>
      </c>
      <c r="AEM547" s="25">
        <f t="shared" si="1623"/>
        <v>60529.19</v>
      </c>
      <c r="AEN547" s="25">
        <f t="shared" si="1624"/>
        <v>62990.44</v>
      </c>
      <c r="AEO547" s="25">
        <f t="shared" si="1625"/>
        <v>62990.44</v>
      </c>
      <c r="AEP547" s="25">
        <f t="shared" si="1626"/>
        <v>26110.81</v>
      </c>
      <c r="AEQ547" s="25">
        <f t="shared" si="1627"/>
        <v>27354.66</v>
      </c>
      <c r="AER547" s="25">
        <f t="shared" si="1628"/>
        <v>27354.66</v>
      </c>
      <c r="AES547" s="25">
        <f t="shared" si="1629"/>
        <v>0</v>
      </c>
      <c r="AET547" s="25">
        <f t="shared" si="966"/>
        <v>0</v>
      </c>
      <c r="AEU547" s="25">
        <f t="shared" si="967"/>
        <v>0</v>
      </c>
      <c r="AEV547" s="25">
        <f t="shared" si="1630"/>
        <v>0</v>
      </c>
      <c r="AEW547" s="25">
        <f t="shared" si="968"/>
        <v>0</v>
      </c>
      <c r="AEX547" s="25">
        <f t="shared" si="969"/>
        <v>0</v>
      </c>
      <c r="AEY547" s="30"/>
      <c r="AEZ547" s="30"/>
      <c r="AFA547" s="30"/>
      <c r="AFB547" s="25">
        <f t="shared" si="1631"/>
        <v>0</v>
      </c>
      <c r="AFC547" s="25">
        <f t="shared" si="1632"/>
        <v>0</v>
      </c>
      <c r="AFD547" s="25">
        <f t="shared" si="1633"/>
        <v>0</v>
      </c>
      <c r="AFE547" s="25">
        <f t="shared" si="1634"/>
        <v>0</v>
      </c>
      <c r="AFF547" s="25">
        <f t="shared" si="1635"/>
        <v>0</v>
      </c>
      <c r="AFG547" s="25">
        <f t="shared" si="1636"/>
        <v>0</v>
      </c>
      <c r="AFH547" s="25">
        <f t="shared" si="1637"/>
        <v>60528.86</v>
      </c>
      <c r="AFI547" s="25">
        <f t="shared" si="1638"/>
        <v>62989.88</v>
      </c>
      <c r="AFJ547" s="25">
        <f t="shared" si="1639"/>
        <v>62989.88</v>
      </c>
      <c r="AFK547" s="25">
        <f t="shared" si="1640"/>
        <v>25936.45</v>
      </c>
      <c r="AFL547" s="25">
        <f t="shared" si="1641"/>
        <v>27327.08</v>
      </c>
      <c r="AFM547" s="25">
        <f t="shared" si="1642"/>
        <v>27327.08</v>
      </c>
      <c r="AFN547" s="25">
        <f t="shared" si="1643"/>
        <v>0</v>
      </c>
      <c r="AFO547" s="25">
        <f t="shared" si="970"/>
        <v>0</v>
      </c>
      <c r="AFP547" s="25">
        <f t="shared" si="971"/>
        <v>0</v>
      </c>
      <c r="AFQ547" s="25">
        <f t="shared" si="1644"/>
        <v>0</v>
      </c>
      <c r="AFR547" s="25">
        <f t="shared" si="972"/>
        <v>0</v>
      </c>
      <c r="AFS547" s="25">
        <f t="shared" si="973"/>
        <v>0</v>
      </c>
      <c r="AFT547" s="30"/>
      <c r="AFU547" s="30"/>
      <c r="AFV547" s="30"/>
      <c r="AFW547" s="25">
        <f t="shared" si="1646"/>
        <v>0</v>
      </c>
      <c r="AFX547" s="25">
        <f t="shared" si="1647"/>
        <v>0</v>
      </c>
      <c r="AFY547" s="25">
        <f t="shared" si="1648"/>
        <v>0</v>
      </c>
      <c r="AFZ547" s="25">
        <f t="shared" si="1649"/>
        <v>0</v>
      </c>
      <c r="AGA547" s="25">
        <f t="shared" si="1650"/>
        <v>0</v>
      </c>
      <c r="AGB547" s="25">
        <f t="shared" si="1651"/>
        <v>0</v>
      </c>
      <c r="AGC547" s="25">
        <f t="shared" si="1652"/>
        <v>60529.34</v>
      </c>
      <c r="AGD547" s="25">
        <f t="shared" si="1653"/>
        <v>63258.95</v>
      </c>
      <c r="AGE547" s="25">
        <f t="shared" si="1654"/>
        <v>63258.95</v>
      </c>
      <c r="AGF547" s="25">
        <f t="shared" si="1655"/>
        <v>27304.12</v>
      </c>
      <c r="AGG547" s="25">
        <f t="shared" si="1656"/>
        <v>28672.07</v>
      </c>
      <c r="AGH547" s="25">
        <f t="shared" si="1657"/>
        <v>28672.07</v>
      </c>
      <c r="AGI547" s="25">
        <f t="shared" si="1658"/>
        <v>0</v>
      </c>
      <c r="AGJ547" s="25">
        <f t="shared" si="974"/>
        <v>0</v>
      </c>
      <c r="AGK547" s="25">
        <f t="shared" si="975"/>
        <v>0</v>
      </c>
      <c r="AGL547" s="25">
        <f t="shared" si="1659"/>
        <v>0</v>
      </c>
      <c r="AGM547" s="25">
        <f t="shared" si="976"/>
        <v>0</v>
      </c>
      <c r="AGN547" s="25">
        <f t="shared" si="977"/>
        <v>0</v>
      </c>
      <c r="AGO547" s="30"/>
      <c r="AGP547" s="30"/>
      <c r="AGQ547" s="30"/>
      <c r="AGR547" s="25">
        <f t="shared" si="1660"/>
        <v>0</v>
      </c>
      <c r="AGS547" s="25">
        <f t="shared" si="1661"/>
        <v>0</v>
      </c>
      <c r="AGT547" s="25">
        <f t="shared" si="1662"/>
        <v>0</v>
      </c>
      <c r="AGU547" s="25">
        <f t="shared" si="1663"/>
        <v>0</v>
      </c>
      <c r="AGV547" s="25">
        <f t="shared" si="1664"/>
        <v>0</v>
      </c>
      <c r="AGW547" s="25">
        <f t="shared" si="1665"/>
        <v>0</v>
      </c>
      <c r="AGX547" s="25">
        <f t="shared" si="1666"/>
        <v>60528.37</v>
      </c>
      <c r="AGY547" s="25">
        <f t="shared" si="1667"/>
        <v>64006.83</v>
      </c>
      <c r="AGZ547" s="25">
        <f t="shared" si="1668"/>
        <v>64006.83</v>
      </c>
      <c r="AHA547" s="25">
        <f t="shared" si="1669"/>
        <v>44798.66</v>
      </c>
      <c r="AHB547" s="25">
        <f t="shared" si="1670"/>
        <v>47141.16</v>
      </c>
      <c r="AHC547" s="25">
        <f t="shared" si="1671"/>
        <v>47141.16</v>
      </c>
      <c r="AHD547" s="25">
        <f t="shared" si="1672"/>
        <v>0</v>
      </c>
      <c r="AHE547" s="25">
        <f t="shared" si="978"/>
        <v>0</v>
      </c>
      <c r="AHF547" s="25">
        <f t="shared" si="979"/>
        <v>0</v>
      </c>
      <c r="AHG547" s="25">
        <f t="shared" si="1673"/>
        <v>0</v>
      </c>
      <c r="AHH547" s="25">
        <f t="shared" si="980"/>
        <v>0</v>
      </c>
      <c r="AHI547" s="25">
        <f t="shared" si="981"/>
        <v>0</v>
      </c>
      <c r="AHJ547" s="30"/>
      <c r="AHK547" s="30"/>
      <c r="AHL547" s="30"/>
      <c r="AHM547" s="25">
        <f t="shared" si="1675"/>
        <v>0</v>
      </c>
      <c r="AHN547" s="25">
        <f t="shared" si="1676"/>
        <v>0</v>
      </c>
      <c r="AHO547" s="25">
        <f t="shared" si="1677"/>
        <v>0</v>
      </c>
      <c r="AHP547" s="25">
        <f t="shared" si="1678"/>
        <v>0</v>
      </c>
      <c r="AHQ547" s="25">
        <f t="shared" si="1679"/>
        <v>0</v>
      </c>
      <c r="AHR547" s="25">
        <f t="shared" si="1680"/>
        <v>0</v>
      </c>
      <c r="AHS547" s="25">
        <f t="shared" si="1681"/>
        <v>60528.57</v>
      </c>
      <c r="AHT547" s="25">
        <f t="shared" si="1682"/>
        <v>64508.24</v>
      </c>
      <c r="AHU547" s="25">
        <f t="shared" si="1683"/>
        <v>64508.24</v>
      </c>
      <c r="AHV547" s="25">
        <f t="shared" si="1684"/>
        <v>25119.8</v>
      </c>
      <c r="AHW547" s="25">
        <f t="shared" si="1685"/>
        <v>26390.18</v>
      </c>
      <c r="AHX547" s="25">
        <f t="shared" si="1686"/>
        <v>26390.18</v>
      </c>
      <c r="AHY547" s="25">
        <f t="shared" si="1687"/>
        <v>0</v>
      </c>
      <c r="AHZ547" s="25">
        <f t="shared" si="982"/>
        <v>0</v>
      </c>
      <c r="AIA547" s="25">
        <f t="shared" si="983"/>
        <v>0</v>
      </c>
      <c r="AIB547" s="25">
        <f t="shared" si="1688"/>
        <v>0</v>
      </c>
      <c r="AIC547" s="25">
        <f t="shared" si="984"/>
        <v>0</v>
      </c>
      <c r="AID547" s="25">
        <f t="shared" si="985"/>
        <v>0</v>
      </c>
      <c r="AIE547" s="30"/>
      <c r="AIF547" s="30"/>
      <c r="AIG547" s="30"/>
      <c r="AIH547" s="25">
        <f t="shared" si="1690"/>
        <v>0</v>
      </c>
      <c r="AII547" s="25">
        <f t="shared" si="1691"/>
        <v>0</v>
      </c>
      <c r="AIJ547" s="25">
        <f t="shared" si="1692"/>
        <v>0</v>
      </c>
      <c r="AIK547" s="25">
        <f t="shared" si="1693"/>
        <v>0</v>
      </c>
      <c r="AIL547" s="25">
        <f t="shared" si="1694"/>
        <v>0</v>
      </c>
      <c r="AIM547" s="25">
        <f t="shared" si="1695"/>
        <v>0</v>
      </c>
      <c r="AIN547" s="25">
        <f t="shared" si="1696"/>
        <v>60529.06</v>
      </c>
      <c r="AIO547" s="25">
        <f t="shared" si="1697"/>
        <v>63394.46</v>
      </c>
      <c r="AIP547" s="25">
        <f t="shared" si="1698"/>
        <v>63394.46</v>
      </c>
      <c r="AIQ547" s="25">
        <f t="shared" si="1699"/>
        <v>27250.47</v>
      </c>
      <c r="AIR547" s="25">
        <f t="shared" si="1700"/>
        <v>28653.94</v>
      </c>
      <c r="AIS547" s="25">
        <f t="shared" si="1701"/>
        <v>28653.94</v>
      </c>
      <c r="AIT547" s="25">
        <f t="shared" si="1702"/>
        <v>0</v>
      </c>
      <c r="AIU547" s="25">
        <f t="shared" si="986"/>
        <v>0</v>
      </c>
      <c r="AIV547" s="25">
        <f t="shared" si="987"/>
        <v>0</v>
      </c>
      <c r="AIW547" s="25">
        <f t="shared" si="1703"/>
        <v>0</v>
      </c>
      <c r="AIX547" s="25">
        <f t="shared" si="988"/>
        <v>0</v>
      </c>
      <c r="AIY547" s="25">
        <f t="shared" si="989"/>
        <v>0</v>
      </c>
      <c r="AIZ547" s="30"/>
      <c r="AJA547" s="30"/>
      <c r="AJB547" s="30"/>
      <c r="AJC547" s="25">
        <f t="shared" si="1705"/>
        <v>0</v>
      </c>
      <c r="AJD547" s="25">
        <f t="shared" si="1706"/>
        <v>0</v>
      </c>
      <c r="AJE547" s="25">
        <f t="shared" si="1707"/>
        <v>0</v>
      </c>
      <c r="AJF547" s="25">
        <f t="shared" si="1708"/>
        <v>0</v>
      </c>
      <c r="AJG547" s="25">
        <f t="shared" si="1709"/>
        <v>0</v>
      </c>
      <c r="AJH547" s="25">
        <f t="shared" si="1710"/>
        <v>0</v>
      </c>
      <c r="AJI547" s="25">
        <f t="shared" si="1711"/>
        <v>60529.46</v>
      </c>
      <c r="AJJ547" s="25">
        <f t="shared" si="1712"/>
        <v>63264.71</v>
      </c>
      <c r="AJK547" s="25">
        <f t="shared" si="1713"/>
        <v>63264.71</v>
      </c>
      <c r="AJL547" s="25">
        <f t="shared" si="1714"/>
        <v>26689.09</v>
      </c>
      <c r="AJM547" s="25">
        <f t="shared" si="1715"/>
        <v>28020.34</v>
      </c>
      <c r="AJN547" s="25">
        <f t="shared" si="1716"/>
        <v>28020.34</v>
      </c>
      <c r="AJO547" s="25">
        <f t="shared" si="1717"/>
        <v>0</v>
      </c>
      <c r="AJP547" s="25">
        <f t="shared" si="990"/>
        <v>0</v>
      </c>
      <c r="AJQ547" s="25">
        <f t="shared" si="991"/>
        <v>0</v>
      </c>
      <c r="AJR547" s="25">
        <f t="shared" si="1718"/>
        <v>0</v>
      </c>
      <c r="AJS547" s="25">
        <f t="shared" si="992"/>
        <v>0</v>
      </c>
      <c r="AJT547" s="25">
        <f t="shared" si="993"/>
        <v>0</v>
      </c>
      <c r="AJU547" s="30"/>
      <c r="AJV547" s="30"/>
      <c r="AJW547" s="30"/>
      <c r="AJX547" s="25">
        <f t="shared" si="1719"/>
        <v>0</v>
      </c>
      <c r="AJY547" s="25">
        <f t="shared" si="1720"/>
        <v>0</v>
      </c>
      <c r="AJZ547" s="25">
        <f t="shared" si="1721"/>
        <v>0</v>
      </c>
      <c r="AKA547" s="25">
        <f t="shared" si="1722"/>
        <v>0</v>
      </c>
      <c r="AKB547" s="25">
        <f t="shared" si="1723"/>
        <v>0</v>
      </c>
      <c r="AKC547" s="25">
        <f t="shared" si="1724"/>
        <v>0</v>
      </c>
      <c r="AKD547" s="25">
        <f t="shared" si="1725"/>
        <v>60529.39</v>
      </c>
      <c r="AKE547" s="25">
        <f t="shared" si="1726"/>
        <v>62990.23</v>
      </c>
      <c r="AKF547" s="25">
        <f t="shared" si="1727"/>
        <v>62990.23</v>
      </c>
      <c r="AKG547" s="25">
        <f t="shared" si="1728"/>
        <v>25313.45</v>
      </c>
      <c r="AKH547" s="25">
        <f t="shared" si="1729"/>
        <v>26607.9</v>
      </c>
      <c r="AKI547" s="25">
        <f t="shared" si="1730"/>
        <v>26607.9</v>
      </c>
      <c r="AKJ547" s="25">
        <f t="shared" si="1731"/>
        <v>0</v>
      </c>
      <c r="AKK547" s="25">
        <f t="shared" si="994"/>
        <v>0</v>
      </c>
      <c r="AKL547" s="25">
        <f t="shared" si="995"/>
        <v>0</v>
      </c>
      <c r="AKM547" s="25">
        <f t="shared" si="1732"/>
        <v>0</v>
      </c>
      <c r="AKN547" s="25">
        <f t="shared" si="996"/>
        <v>0</v>
      </c>
      <c r="AKO547" s="25">
        <f t="shared" si="997"/>
        <v>0</v>
      </c>
      <c r="AKP547" s="30"/>
      <c r="AKQ547" s="30"/>
      <c r="AKR547" s="30"/>
      <c r="AKS547" s="25">
        <f t="shared" si="1734"/>
        <v>0</v>
      </c>
      <c r="AKT547" s="25">
        <f t="shared" si="1735"/>
        <v>0</v>
      </c>
      <c r="AKU547" s="25">
        <f t="shared" si="1736"/>
        <v>0</v>
      </c>
      <c r="AKV547" s="25">
        <f t="shared" si="1737"/>
        <v>0</v>
      </c>
      <c r="AKW547" s="25">
        <f t="shared" si="1738"/>
        <v>0</v>
      </c>
      <c r="AKX547" s="25">
        <f t="shared" si="1739"/>
        <v>0</v>
      </c>
      <c r="AKY547" s="25">
        <f t="shared" si="1740"/>
        <v>60529.18</v>
      </c>
      <c r="AKZ547" s="25">
        <f t="shared" si="1741"/>
        <v>66010.899999999994</v>
      </c>
      <c r="ALA547" s="25">
        <f t="shared" si="1742"/>
        <v>66010.899999999994</v>
      </c>
      <c r="ALB547" s="25">
        <f t="shared" si="1743"/>
        <v>26877.55</v>
      </c>
      <c r="ALC547" s="25">
        <f t="shared" si="1744"/>
        <v>28226.47</v>
      </c>
      <c r="ALD547" s="25">
        <f t="shared" si="1745"/>
        <v>28226.47</v>
      </c>
      <c r="ALE547" s="25">
        <f t="shared" si="1746"/>
        <v>0</v>
      </c>
      <c r="ALF547" s="25">
        <f t="shared" si="998"/>
        <v>0</v>
      </c>
      <c r="ALG547" s="25">
        <f t="shared" si="999"/>
        <v>0</v>
      </c>
      <c r="ALH547" s="25">
        <f t="shared" si="1747"/>
        <v>0</v>
      </c>
      <c r="ALI547" s="25">
        <f t="shared" si="1000"/>
        <v>0</v>
      </c>
      <c r="ALJ547" s="25">
        <f t="shared" si="1001"/>
        <v>0</v>
      </c>
      <c r="ALK547" s="30"/>
      <c r="ALL547" s="30"/>
      <c r="ALM547" s="30"/>
      <c r="ALN547" s="25">
        <f t="shared" si="1749"/>
        <v>0</v>
      </c>
      <c r="ALO547" s="25">
        <f t="shared" si="1750"/>
        <v>0</v>
      </c>
      <c r="ALP547" s="25">
        <f t="shared" si="1751"/>
        <v>0</v>
      </c>
      <c r="ALQ547" s="25">
        <f t="shared" si="1752"/>
        <v>0</v>
      </c>
      <c r="ALR547" s="25">
        <f t="shared" si="1753"/>
        <v>0</v>
      </c>
      <c r="ALS547" s="25">
        <f t="shared" si="1754"/>
        <v>0</v>
      </c>
      <c r="ALT547" s="25">
        <f t="shared" si="1755"/>
        <v>60528.72</v>
      </c>
      <c r="ALU547" s="25">
        <f t="shared" si="1756"/>
        <v>63820.21</v>
      </c>
      <c r="ALV547" s="25">
        <f t="shared" si="1757"/>
        <v>63820.21</v>
      </c>
      <c r="ALW547" s="25">
        <f t="shared" si="1758"/>
        <v>30248.94</v>
      </c>
      <c r="ALX547" s="25">
        <f t="shared" si="1759"/>
        <v>31728.080000000002</v>
      </c>
      <c r="ALY547" s="25">
        <f t="shared" si="1760"/>
        <v>31728.080000000002</v>
      </c>
      <c r="ALZ547" s="25">
        <f t="shared" si="1761"/>
        <v>0</v>
      </c>
      <c r="AMA547" s="25">
        <f t="shared" si="1002"/>
        <v>0</v>
      </c>
      <c r="AMB547" s="25">
        <f t="shared" si="1003"/>
        <v>0</v>
      </c>
      <c r="AMC547" s="25">
        <f t="shared" si="1762"/>
        <v>0</v>
      </c>
      <c r="AMD547" s="25">
        <f t="shared" si="1004"/>
        <v>0</v>
      </c>
      <c r="AME547" s="25">
        <f t="shared" si="1005"/>
        <v>0</v>
      </c>
      <c r="AMF547" s="30"/>
      <c r="AMG547" s="30"/>
      <c r="AMH547" s="30"/>
      <c r="AMI547" s="25">
        <f t="shared" si="1763"/>
        <v>0</v>
      </c>
      <c r="AMJ547" s="25">
        <f t="shared" si="1764"/>
        <v>0</v>
      </c>
      <c r="AMK547" s="25">
        <f t="shared" si="1765"/>
        <v>0</v>
      </c>
      <c r="AML547" s="25">
        <f t="shared" si="1766"/>
        <v>0</v>
      </c>
      <c r="AMM547" s="25">
        <f t="shared" si="1767"/>
        <v>0</v>
      </c>
      <c r="AMN547" s="25">
        <f t="shared" si="1768"/>
        <v>0</v>
      </c>
      <c r="AMO547" s="25">
        <f t="shared" si="1769"/>
        <v>60528.97</v>
      </c>
      <c r="AMP547" s="25">
        <f t="shared" si="1770"/>
        <v>62989.93</v>
      </c>
      <c r="AMQ547" s="25">
        <f t="shared" si="1771"/>
        <v>62989.93</v>
      </c>
      <c r="AMR547" s="25">
        <f t="shared" si="1772"/>
        <v>25341.42</v>
      </c>
      <c r="AMS547" s="25">
        <f t="shared" si="1773"/>
        <v>26565.74</v>
      </c>
      <c r="AMT547" s="25">
        <f t="shared" si="1774"/>
        <v>26565.74</v>
      </c>
      <c r="AMU547" s="25">
        <f t="shared" si="1775"/>
        <v>0</v>
      </c>
      <c r="AMV547" s="25">
        <f t="shared" si="1006"/>
        <v>0</v>
      </c>
      <c r="AMW547" s="25">
        <f t="shared" si="1007"/>
        <v>0</v>
      </c>
      <c r="AMX547" s="25">
        <f t="shared" si="1776"/>
        <v>0</v>
      </c>
      <c r="AMY547" s="25">
        <f t="shared" si="1008"/>
        <v>0</v>
      </c>
      <c r="AMZ547" s="25">
        <f t="shared" si="1009"/>
        <v>0</v>
      </c>
      <c r="ANA547" s="30"/>
      <c r="ANB547" s="30"/>
      <c r="ANC547" s="30"/>
      <c r="AND547" s="25">
        <f t="shared" si="1777"/>
        <v>0</v>
      </c>
      <c r="ANE547" s="25">
        <f t="shared" si="1778"/>
        <v>0</v>
      </c>
      <c r="ANF547" s="25">
        <f t="shared" si="1779"/>
        <v>0</v>
      </c>
      <c r="ANG547" s="25">
        <f t="shared" si="1780"/>
        <v>0</v>
      </c>
      <c r="ANH547" s="25">
        <f t="shared" si="1781"/>
        <v>0</v>
      </c>
      <c r="ANI547" s="25">
        <f t="shared" si="1782"/>
        <v>0</v>
      </c>
      <c r="ANJ547" s="25">
        <f t="shared" si="1783"/>
        <v>0</v>
      </c>
      <c r="ANK547" s="25">
        <f t="shared" si="1784"/>
        <v>0</v>
      </c>
      <c r="ANL547" s="25">
        <f t="shared" si="1785"/>
        <v>0</v>
      </c>
      <c r="ANM547" s="25">
        <f t="shared" si="1786"/>
        <v>0</v>
      </c>
      <c r="ANN547" s="25">
        <f t="shared" si="1787"/>
        <v>0</v>
      </c>
      <c r="ANO547" s="25">
        <f t="shared" si="1788"/>
        <v>0</v>
      </c>
      <c r="ANP547" s="25">
        <f t="shared" si="1789"/>
        <v>0</v>
      </c>
      <c r="ANQ547" s="25">
        <f t="shared" si="1010"/>
        <v>0</v>
      </c>
      <c r="ANR547" s="25">
        <f t="shared" si="1011"/>
        <v>0</v>
      </c>
      <c r="ANS547" s="25">
        <f t="shared" si="1790"/>
        <v>0</v>
      </c>
      <c r="ANT547" s="25">
        <f t="shared" si="1012"/>
        <v>0</v>
      </c>
      <c r="ANU547" s="25">
        <f t="shared" si="1013"/>
        <v>0</v>
      </c>
      <c r="ANV547" s="30"/>
      <c r="ANW547" s="30"/>
      <c r="ANX547" s="30"/>
      <c r="ANY547" s="25">
        <f t="shared" si="1792"/>
        <v>0</v>
      </c>
      <c r="ANZ547" s="25">
        <f t="shared" si="1793"/>
        <v>0</v>
      </c>
      <c r="AOA547" s="25">
        <f t="shared" si="1794"/>
        <v>0</v>
      </c>
      <c r="AOB547" s="25">
        <f t="shared" si="1795"/>
        <v>0</v>
      </c>
      <c r="AOC547" s="25">
        <f t="shared" si="1796"/>
        <v>0</v>
      </c>
      <c r="AOD547" s="25">
        <f t="shared" si="1797"/>
        <v>0</v>
      </c>
      <c r="AOE547" s="25">
        <f t="shared" si="1798"/>
        <v>60529.54</v>
      </c>
      <c r="AOF547" s="25">
        <f t="shared" si="1799"/>
        <v>63348.31</v>
      </c>
      <c r="AOG547" s="25">
        <f t="shared" si="1800"/>
        <v>63348.31</v>
      </c>
      <c r="AOH547" s="25">
        <f t="shared" si="1801"/>
        <v>25744.48</v>
      </c>
      <c r="AOI547" s="25">
        <f t="shared" si="1802"/>
        <v>26994</v>
      </c>
      <c r="AOJ547" s="25">
        <f t="shared" si="1803"/>
        <v>26994</v>
      </c>
      <c r="AOK547" s="25">
        <f t="shared" si="1804"/>
        <v>0</v>
      </c>
      <c r="AOL547" s="25">
        <f t="shared" si="1014"/>
        <v>0</v>
      </c>
      <c r="AOM547" s="25">
        <f t="shared" si="1015"/>
        <v>0</v>
      </c>
      <c r="AON547" s="25">
        <f t="shared" si="1805"/>
        <v>0</v>
      </c>
      <c r="AOO547" s="25">
        <f t="shared" si="1016"/>
        <v>0</v>
      </c>
      <c r="AOP547" s="25">
        <f t="shared" si="1017"/>
        <v>0</v>
      </c>
      <c r="AOQ547" s="30"/>
      <c r="AOR547" s="30"/>
      <c r="AOS547" s="30"/>
      <c r="AOT547" s="25">
        <f t="shared" si="1807"/>
        <v>0</v>
      </c>
      <c r="AOU547" s="25">
        <f t="shared" si="1808"/>
        <v>0</v>
      </c>
      <c r="AOV547" s="25">
        <f t="shared" si="1809"/>
        <v>0</v>
      </c>
      <c r="AOW547" s="25">
        <f t="shared" si="1810"/>
        <v>0</v>
      </c>
      <c r="AOX547" s="25">
        <f t="shared" si="1811"/>
        <v>0</v>
      </c>
      <c r="AOY547" s="25">
        <f t="shared" si="1812"/>
        <v>0</v>
      </c>
      <c r="AOZ547" s="25">
        <f t="shared" si="1813"/>
        <v>60528.27</v>
      </c>
      <c r="APA547" s="25">
        <f t="shared" si="1814"/>
        <v>64193.77</v>
      </c>
      <c r="APB547" s="25">
        <f t="shared" si="1815"/>
        <v>64193.77</v>
      </c>
      <c r="APC547" s="25">
        <f t="shared" si="1816"/>
        <v>30610.83</v>
      </c>
      <c r="APD547" s="25">
        <f t="shared" si="1817"/>
        <v>32099.22</v>
      </c>
      <c r="APE547" s="25">
        <f t="shared" si="1818"/>
        <v>32099.22</v>
      </c>
      <c r="APF547" s="25">
        <f t="shared" si="1819"/>
        <v>0</v>
      </c>
      <c r="APG547" s="25">
        <f t="shared" si="1018"/>
        <v>0</v>
      </c>
      <c r="APH547" s="25">
        <f t="shared" si="1019"/>
        <v>0</v>
      </c>
      <c r="API547" s="25">
        <f t="shared" si="1820"/>
        <v>0</v>
      </c>
      <c r="APJ547" s="25">
        <f t="shared" si="1020"/>
        <v>0</v>
      </c>
      <c r="APK547" s="25">
        <f t="shared" si="1021"/>
        <v>0</v>
      </c>
      <c r="APL547" s="30"/>
      <c r="APM547" s="30"/>
      <c r="APN547" s="30"/>
      <c r="APO547" s="25">
        <f t="shared" si="1821"/>
        <v>0</v>
      </c>
      <c r="APP547" s="25">
        <f t="shared" si="1822"/>
        <v>0</v>
      </c>
      <c r="APQ547" s="25">
        <f t="shared" si="1823"/>
        <v>0</v>
      </c>
      <c r="APR547" s="25">
        <f t="shared" si="1824"/>
        <v>0</v>
      </c>
      <c r="APS547" s="25">
        <f t="shared" si="1825"/>
        <v>0</v>
      </c>
      <c r="APT547" s="25">
        <f t="shared" si="1826"/>
        <v>0</v>
      </c>
      <c r="APU547" s="25">
        <f t="shared" si="1827"/>
        <v>60528.37</v>
      </c>
      <c r="APV547" s="25">
        <f t="shared" si="1828"/>
        <v>62989.9</v>
      </c>
      <c r="APW547" s="25">
        <f t="shared" si="1829"/>
        <v>62989.9</v>
      </c>
      <c r="APX547" s="25">
        <f t="shared" si="1830"/>
        <v>25500.15</v>
      </c>
      <c r="APY547" s="25">
        <f t="shared" si="1831"/>
        <v>26777.599999999999</v>
      </c>
      <c r="APZ547" s="25">
        <f t="shared" si="1832"/>
        <v>26777.599999999999</v>
      </c>
      <c r="AQA547" s="25">
        <f t="shared" si="1833"/>
        <v>0</v>
      </c>
      <c r="AQB547" s="25">
        <f t="shared" si="1022"/>
        <v>0</v>
      </c>
      <c r="AQC547" s="25">
        <f t="shared" si="1023"/>
        <v>0</v>
      </c>
      <c r="AQD547" s="25">
        <f t="shared" si="1834"/>
        <v>0</v>
      </c>
      <c r="AQE547" s="25">
        <f t="shared" si="1024"/>
        <v>0</v>
      </c>
      <c r="AQF547" s="25">
        <f t="shared" si="1025"/>
        <v>0</v>
      </c>
      <c r="AQG547" s="30"/>
      <c r="AQH547" s="30"/>
      <c r="AQI547" s="30"/>
      <c r="AQJ547" s="25">
        <f t="shared" si="1835"/>
        <v>0</v>
      </c>
      <c r="AQK547" s="25">
        <f t="shared" si="1836"/>
        <v>0</v>
      </c>
      <c r="AQL547" s="25">
        <f t="shared" si="1837"/>
        <v>0</v>
      </c>
      <c r="AQM547" s="25">
        <f t="shared" si="1838"/>
        <v>0</v>
      </c>
      <c r="AQN547" s="25">
        <f t="shared" si="1839"/>
        <v>0</v>
      </c>
      <c r="AQO547" s="25">
        <f t="shared" si="1840"/>
        <v>0</v>
      </c>
      <c r="AQP547" s="25">
        <f t="shared" si="1841"/>
        <v>60529.19</v>
      </c>
      <c r="AQQ547" s="25">
        <f t="shared" si="1842"/>
        <v>62990.03</v>
      </c>
      <c r="AQR547" s="25">
        <f t="shared" si="1843"/>
        <v>62990.03</v>
      </c>
      <c r="AQS547" s="25">
        <f t="shared" si="1844"/>
        <v>22716.7</v>
      </c>
      <c r="AQT547" s="25">
        <f t="shared" si="1845"/>
        <v>23882.51</v>
      </c>
      <c r="AQU547" s="25">
        <f t="shared" si="1846"/>
        <v>23882.51</v>
      </c>
      <c r="AQV547" s="25">
        <f t="shared" si="1847"/>
        <v>0</v>
      </c>
      <c r="AQW547" s="25">
        <f t="shared" si="1026"/>
        <v>0</v>
      </c>
      <c r="AQX547" s="25">
        <f t="shared" si="1027"/>
        <v>0</v>
      </c>
      <c r="AQY547" s="25">
        <f t="shared" si="1848"/>
        <v>0</v>
      </c>
      <c r="AQZ547" s="25">
        <f t="shared" si="1028"/>
        <v>0</v>
      </c>
      <c r="ARA547" s="25">
        <f t="shared" si="1029"/>
        <v>0</v>
      </c>
      <c r="ARB547" s="30"/>
      <c r="ARC547" s="30"/>
      <c r="ARD547" s="30"/>
      <c r="ARE547" s="25">
        <f t="shared" si="1850"/>
        <v>0</v>
      </c>
      <c r="ARF547" s="25">
        <f t="shared" si="1851"/>
        <v>0</v>
      </c>
      <c r="ARG547" s="25">
        <f t="shared" si="1852"/>
        <v>0</v>
      </c>
      <c r="ARH547" s="25">
        <f t="shared" si="1853"/>
        <v>0</v>
      </c>
      <c r="ARI547" s="25">
        <f t="shared" si="1854"/>
        <v>0</v>
      </c>
      <c r="ARJ547" s="25">
        <f t="shared" si="1855"/>
        <v>0</v>
      </c>
      <c r="ARK547" s="25">
        <f t="shared" si="1856"/>
        <v>60529.279999999999</v>
      </c>
      <c r="ARL547" s="25">
        <f t="shared" si="1857"/>
        <v>68430.02</v>
      </c>
      <c r="ARM547" s="25">
        <f t="shared" si="1858"/>
        <v>68430.02</v>
      </c>
      <c r="ARN547" s="25">
        <f t="shared" si="1859"/>
        <v>26479.7</v>
      </c>
      <c r="ARO547" s="25">
        <f t="shared" si="1860"/>
        <v>27707.3</v>
      </c>
      <c r="ARP547" s="25">
        <f t="shared" si="1861"/>
        <v>27707.3</v>
      </c>
      <c r="ARQ547" s="25">
        <f t="shared" si="1862"/>
        <v>0</v>
      </c>
      <c r="ARR547" s="25">
        <f t="shared" si="1030"/>
        <v>0</v>
      </c>
      <c r="ARS547" s="25">
        <f t="shared" si="1031"/>
        <v>0</v>
      </c>
      <c r="ART547" s="25">
        <f t="shared" si="1863"/>
        <v>0</v>
      </c>
      <c r="ARU547" s="25">
        <f t="shared" si="1032"/>
        <v>0</v>
      </c>
      <c r="ARV547" s="25">
        <f t="shared" si="1033"/>
        <v>0</v>
      </c>
      <c r="ARW547" s="30"/>
      <c r="ARX547" s="30"/>
      <c r="ARY547" s="30"/>
      <c r="ARZ547" s="25">
        <f t="shared" si="1864"/>
        <v>0</v>
      </c>
      <c r="ASA547" s="25">
        <f t="shared" si="1865"/>
        <v>0</v>
      </c>
      <c r="ASB547" s="25">
        <f t="shared" si="1866"/>
        <v>0</v>
      </c>
      <c r="ASC547" s="25">
        <f t="shared" si="1867"/>
        <v>0</v>
      </c>
      <c r="ASD547" s="25">
        <f t="shared" si="1868"/>
        <v>0</v>
      </c>
      <c r="ASE547" s="25">
        <f t="shared" si="1869"/>
        <v>0</v>
      </c>
      <c r="ASF547" s="25">
        <f t="shared" si="1870"/>
        <v>60529.25</v>
      </c>
      <c r="ASG547" s="25">
        <f t="shared" si="1871"/>
        <v>62989.96</v>
      </c>
      <c r="ASH547" s="25">
        <f t="shared" si="1872"/>
        <v>62989.96</v>
      </c>
      <c r="ASI547" s="25">
        <f t="shared" si="1873"/>
        <v>26165.98</v>
      </c>
      <c r="ASJ547" s="25">
        <f t="shared" si="1874"/>
        <v>27438.53</v>
      </c>
      <c r="ASK547" s="25">
        <f t="shared" si="1875"/>
        <v>27438.53</v>
      </c>
      <c r="ASL547" s="25">
        <f t="shared" si="1876"/>
        <v>0</v>
      </c>
      <c r="ASM547" s="25">
        <f t="shared" si="1034"/>
        <v>0</v>
      </c>
      <c r="ASN547" s="25">
        <f t="shared" si="1035"/>
        <v>0</v>
      </c>
      <c r="ASO547" s="25">
        <f t="shared" si="1877"/>
        <v>0</v>
      </c>
      <c r="ASP547" s="25">
        <f t="shared" si="1036"/>
        <v>0</v>
      </c>
      <c r="ASQ547" s="25">
        <f t="shared" si="1037"/>
        <v>0</v>
      </c>
      <c r="ASR547" s="30"/>
      <c r="ASS547" s="30"/>
      <c r="AST547" s="30"/>
      <c r="ASU547" s="25">
        <f t="shared" si="1878"/>
        <v>0</v>
      </c>
      <c r="ASV547" s="25">
        <f t="shared" si="1879"/>
        <v>0</v>
      </c>
      <c r="ASW547" s="25">
        <f t="shared" si="1880"/>
        <v>0</v>
      </c>
      <c r="ASX547" s="25">
        <f t="shared" si="1881"/>
        <v>0</v>
      </c>
      <c r="ASY547" s="25">
        <f t="shared" si="1882"/>
        <v>0</v>
      </c>
      <c r="ASZ547" s="25">
        <f t="shared" si="1883"/>
        <v>0</v>
      </c>
      <c r="ATA547" s="25">
        <f t="shared" si="1884"/>
        <v>60529.15</v>
      </c>
      <c r="ATB547" s="25">
        <f t="shared" si="1885"/>
        <v>62989.82</v>
      </c>
      <c r="ATC547" s="25">
        <f t="shared" si="1886"/>
        <v>62989.82</v>
      </c>
      <c r="ATD547" s="25">
        <f t="shared" si="1887"/>
        <v>23044.97</v>
      </c>
      <c r="ATE547" s="25">
        <f t="shared" si="1888"/>
        <v>24151.19</v>
      </c>
      <c r="ATF547" s="25">
        <f t="shared" si="1889"/>
        <v>24151.19</v>
      </c>
      <c r="ATG547" s="25">
        <f t="shared" si="1890"/>
        <v>0</v>
      </c>
      <c r="ATH547" s="25">
        <f t="shared" si="1038"/>
        <v>0</v>
      </c>
      <c r="ATI547" s="25">
        <f t="shared" si="1039"/>
        <v>0</v>
      </c>
      <c r="ATJ547" s="25">
        <f t="shared" si="1891"/>
        <v>0</v>
      </c>
      <c r="ATK547" s="25">
        <f t="shared" si="1040"/>
        <v>0</v>
      </c>
      <c r="ATL547" s="25">
        <f t="shared" si="1041"/>
        <v>0</v>
      </c>
      <c r="ATM547" s="30"/>
      <c r="ATN547" s="30"/>
      <c r="ATO547" s="30"/>
      <c r="ATP547" s="25">
        <f t="shared" si="1892"/>
        <v>0</v>
      </c>
      <c r="ATQ547" s="25">
        <f t="shared" si="1893"/>
        <v>0</v>
      </c>
      <c r="ATR547" s="25">
        <f t="shared" si="1894"/>
        <v>0</v>
      </c>
      <c r="ATS547" s="25">
        <f t="shared" si="1895"/>
        <v>0</v>
      </c>
      <c r="ATT547" s="25">
        <f t="shared" si="1896"/>
        <v>0</v>
      </c>
      <c r="ATU547" s="25">
        <f t="shared" si="1897"/>
        <v>0</v>
      </c>
      <c r="ATV547" s="25">
        <f t="shared" si="1898"/>
        <v>60529.09</v>
      </c>
      <c r="ATW547" s="25">
        <f t="shared" si="1899"/>
        <v>62989.99</v>
      </c>
      <c r="ATX547" s="25">
        <f t="shared" si="1900"/>
        <v>62989.99</v>
      </c>
      <c r="ATY547" s="25">
        <f t="shared" si="1901"/>
        <v>25125.31</v>
      </c>
      <c r="ATZ547" s="25">
        <f t="shared" si="1902"/>
        <v>26312.560000000001</v>
      </c>
      <c r="AUA547" s="25">
        <f t="shared" si="1903"/>
        <v>26312.560000000001</v>
      </c>
      <c r="AUB547" s="25">
        <f t="shared" si="1904"/>
        <v>0</v>
      </c>
      <c r="AUC547" s="25">
        <f t="shared" si="1042"/>
        <v>0</v>
      </c>
      <c r="AUD547" s="25">
        <f t="shared" si="1043"/>
        <v>0</v>
      </c>
      <c r="AUE547" s="25">
        <f t="shared" si="1905"/>
        <v>0</v>
      </c>
      <c r="AUF547" s="25">
        <f t="shared" si="1044"/>
        <v>0</v>
      </c>
      <c r="AUG547" s="25">
        <f t="shared" si="1045"/>
        <v>0</v>
      </c>
      <c r="AUH547" s="186"/>
      <c r="AUI547" s="186"/>
      <c r="AUJ547" s="186"/>
      <c r="AUK547" s="25">
        <f t="shared" si="1907"/>
        <v>0</v>
      </c>
      <c r="AUL547" s="25">
        <f t="shared" si="1908"/>
        <v>0</v>
      </c>
      <c r="AUM547" s="25">
        <f t="shared" si="1909"/>
        <v>0</v>
      </c>
      <c r="AUN547" s="25">
        <f t="shared" si="1910"/>
        <v>0</v>
      </c>
      <c r="AUO547" s="25">
        <f t="shared" si="1911"/>
        <v>0</v>
      </c>
      <c r="AUP547" s="25">
        <f t="shared" si="1912"/>
        <v>0</v>
      </c>
      <c r="AUQ547" s="25">
        <f t="shared" si="1913"/>
        <v>60527.7</v>
      </c>
      <c r="AUR547" s="25">
        <f t="shared" si="1914"/>
        <v>63144.24</v>
      </c>
      <c r="AUS547" s="25">
        <f t="shared" si="1915"/>
        <v>63144.24</v>
      </c>
      <c r="AUT547" s="25">
        <f t="shared" si="1916"/>
        <v>26968.63</v>
      </c>
      <c r="AUU547" s="25">
        <f t="shared" si="1917"/>
        <v>28294.54</v>
      </c>
      <c r="AUV547" s="25">
        <f t="shared" si="1918"/>
        <v>28294.54</v>
      </c>
      <c r="AUW547" s="25">
        <f t="shared" si="1919"/>
        <v>0</v>
      </c>
      <c r="AUX547" s="25">
        <f t="shared" si="1046"/>
        <v>0</v>
      </c>
      <c r="AUY547" s="25">
        <f t="shared" si="1047"/>
        <v>0</v>
      </c>
      <c r="AUZ547" s="25">
        <f t="shared" si="1920"/>
        <v>0</v>
      </c>
      <c r="AVA547" s="25">
        <f t="shared" si="1048"/>
        <v>0</v>
      </c>
      <c r="AVB547" s="25">
        <f t="shared" si="1049"/>
        <v>0</v>
      </c>
      <c r="AVC547" s="59">
        <f t="shared" si="1921"/>
        <v>0</v>
      </c>
      <c r="AVD547" s="59">
        <f t="shared" si="1050"/>
        <v>0</v>
      </c>
      <c r="AVE547" s="59">
        <f t="shared" si="1051"/>
        <v>0</v>
      </c>
      <c r="AVF547" s="25">
        <f t="shared" si="1052"/>
        <v>0</v>
      </c>
      <c r="AVG547" s="25">
        <f t="shared" si="1053"/>
        <v>0</v>
      </c>
      <c r="AVH547" s="25">
        <f t="shared" si="1054"/>
        <v>0</v>
      </c>
      <c r="AVI547" s="25">
        <f t="shared" si="1055"/>
        <v>0</v>
      </c>
      <c r="AVJ547" s="25">
        <f t="shared" si="1056"/>
        <v>0</v>
      </c>
      <c r="AVK547" s="25">
        <f t="shared" si="1057"/>
        <v>0</v>
      </c>
      <c r="AVL547" s="25"/>
      <c r="AVM547" s="25"/>
      <c r="AVN547" s="25"/>
      <c r="AVO547" s="25"/>
      <c r="AVP547" s="25"/>
      <c r="AVQ547" s="25"/>
      <c r="AVR547" s="25">
        <f t="shared" si="1058"/>
        <v>0</v>
      </c>
      <c r="AVS547" s="25">
        <f t="shared" si="1059"/>
        <v>0</v>
      </c>
      <c r="AVT547" s="25">
        <f t="shared" si="1060"/>
        <v>0</v>
      </c>
      <c r="AVU547" s="25">
        <f t="shared" si="1061"/>
        <v>0</v>
      </c>
      <c r="AVV547" s="25">
        <f t="shared" si="1062"/>
        <v>0</v>
      </c>
      <c r="AVW547" s="25">
        <f t="shared" si="1063"/>
        <v>0</v>
      </c>
    </row>
    <row r="548" spans="1:1271" ht="24">
      <c r="A548" s="88" t="s">
        <v>74</v>
      </c>
      <c r="B548" s="88" t="s">
        <v>84</v>
      </c>
      <c r="C548" s="5"/>
      <c r="D548" s="99"/>
      <c r="E548" s="77"/>
      <c r="F548" s="38">
        <f t="shared" si="1064"/>
        <v>53263</v>
      </c>
      <c r="G548" s="38">
        <f t="shared" si="1064"/>
        <v>55421</v>
      </c>
      <c r="H548" s="38">
        <f t="shared" si="1064"/>
        <v>55421</v>
      </c>
      <c r="I548" s="25">
        <f t="shared" si="1065"/>
        <v>53731.94</v>
      </c>
      <c r="J548" s="25">
        <f t="shared" si="1065"/>
        <v>54490.94</v>
      </c>
      <c r="K548" s="25">
        <f t="shared" si="1065"/>
        <v>54490.94</v>
      </c>
      <c r="L548" s="30"/>
      <c r="M548" s="30"/>
      <c r="N548" s="30"/>
      <c r="O548" s="25">
        <f t="shared" si="1066"/>
        <v>0</v>
      </c>
      <c r="P548" s="25">
        <f t="shared" si="1067"/>
        <v>0</v>
      </c>
      <c r="Q548" s="25">
        <f t="shared" si="1068"/>
        <v>0</v>
      </c>
      <c r="R548" s="25">
        <f t="shared" si="1069"/>
        <v>0</v>
      </c>
      <c r="S548" s="25">
        <f t="shared" si="1070"/>
        <v>0</v>
      </c>
      <c r="T548" s="25">
        <f t="shared" si="1071"/>
        <v>0</v>
      </c>
      <c r="U548" s="25">
        <f t="shared" si="1072"/>
        <v>53262.93</v>
      </c>
      <c r="V548" s="25">
        <f t="shared" si="1073"/>
        <v>0</v>
      </c>
      <c r="W548" s="25">
        <f t="shared" si="1074"/>
        <v>0</v>
      </c>
      <c r="X548" s="25">
        <f t="shared" si="1075"/>
        <v>42994.25</v>
      </c>
      <c r="Y548" s="25">
        <f t="shared" si="1076"/>
        <v>0</v>
      </c>
      <c r="Z548" s="25">
        <f t="shared" si="1077"/>
        <v>0</v>
      </c>
      <c r="AA548" s="25">
        <f t="shared" si="1078"/>
        <v>0</v>
      </c>
      <c r="AB548" s="25">
        <f t="shared" si="812"/>
        <v>0</v>
      </c>
      <c r="AC548" s="25">
        <f t="shared" si="812"/>
        <v>0</v>
      </c>
      <c r="AD548" s="25">
        <f t="shared" si="1079"/>
        <v>0</v>
      </c>
      <c r="AE548" s="25">
        <f t="shared" si="813"/>
        <v>0</v>
      </c>
      <c r="AF548" s="25">
        <f t="shared" si="813"/>
        <v>0</v>
      </c>
      <c r="AG548" s="30"/>
      <c r="AH548" s="30"/>
      <c r="AI548" s="30"/>
      <c r="AJ548" s="25">
        <f t="shared" si="1080"/>
        <v>0</v>
      </c>
      <c r="AK548" s="25">
        <f t="shared" si="1081"/>
        <v>0</v>
      </c>
      <c r="AL548" s="25">
        <f t="shared" si="1082"/>
        <v>0</v>
      </c>
      <c r="AM548" s="25">
        <f t="shared" si="1083"/>
        <v>0</v>
      </c>
      <c r="AN548" s="25">
        <f t="shared" si="1084"/>
        <v>0</v>
      </c>
      <c r="AO548" s="25">
        <f t="shared" si="1085"/>
        <v>0</v>
      </c>
      <c r="AP548" s="25">
        <f t="shared" si="1086"/>
        <v>53262.89</v>
      </c>
      <c r="AQ548" s="25">
        <f t="shared" si="1087"/>
        <v>55421.03</v>
      </c>
      <c r="AR548" s="25">
        <f t="shared" si="1088"/>
        <v>55421.03</v>
      </c>
      <c r="AS548" s="25">
        <f t="shared" si="1089"/>
        <v>29517.54</v>
      </c>
      <c r="AT548" s="25">
        <f t="shared" si="1090"/>
        <v>30890.38</v>
      </c>
      <c r="AU548" s="25">
        <f t="shared" si="1091"/>
        <v>30890.38</v>
      </c>
      <c r="AV548" s="25">
        <f t="shared" si="1092"/>
        <v>0</v>
      </c>
      <c r="AW548" s="25">
        <f t="shared" si="814"/>
        <v>0</v>
      </c>
      <c r="AX548" s="25">
        <f t="shared" si="815"/>
        <v>0</v>
      </c>
      <c r="AY548" s="25">
        <f t="shared" si="1093"/>
        <v>0</v>
      </c>
      <c r="AZ548" s="25">
        <f t="shared" si="816"/>
        <v>0</v>
      </c>
      <c r="BA548" s="25">
        <f t="shared" si="817"/>
        <v>0</v>
      </c>
      <c r="BB548" s="30"/>
      <c r="BC548" s="30"/>
      <c r="BD548" s="30"/>
      <c r="BE548" s="25">
        <f t="shared" si="1094"/>
        <v>0</v>
      </c>
      <c r="BF548" s="25">
        <f t="shared" si="1095"/>
        <v>0</v>
      </c>
      <c r="BG548" s="25">
        <f t="shared" si="1096"/>
        <v>0</v>
      </c>
      <c r="BH548" s="25">
        <f t="shared" si="1097"/>
        <v>0</v>
      </c>
      <c r="BI548" s="25">
        <f t="shared" si="1098"/>
        <v>0</v>
      </c>
      <c r="BJ548" s="25">
        <f t="shared" si="1099"/>
        <v>0</v>
      </c>
      <c r="BK548" s="25">
        <f t="shared" si="1100"/>
        <v>53262.879999999997</v>
      </c>
      <c r="BL548" s="25">
        <f t="shared" si="1101"/>
        <v>55420.79</v>
      </c>
      <c r="BM548" s="25">
        <f t="shared" si="1102"/>
        <v>55420.79</v>
      </c>
      <c r="BN548" s="25">
        <f t="shared" si="1103"/>
        <v>25719.599999999999</v>
      </c>
      <c r="BO548" s="25">
        <f t="shared" si="1104"/>
        <v>27027.27</v>
      </c>
      <c r="BP548" s="25">
        <f t="shared" si="1105"/>
        <v>27027.27</v>
      </c>
      <c r="BQ548" s="25">
        <f t="shared" si="1106"/>
        <v>0</v>
      </c>
      <c r="BR548" s="25">
        <f t="shared" si="818"/>
        <v>0</v>
      </c>
      <c r="BS548" s="25">
        <f t="shared" si="819"/>
        <v>0</v>
      </c>
      <c r="BT548" s="25">
        <f t="shared" si="1107"/>
        <v>0</v>
      </c>
      <c r="BU548" s="25">
        <f t="shared" si="820"/>
        <v>0</v>
      </c>
      <c r="BV548" s="25">
        <f t="shared" si="821"/>
        <v>0</v>
      </c>
      <c r="BW548" s="30"/>
      <c r="BX548" s="30"/>
      <c r="BY548" s="30"/>
      <c r="BZ548" s="25">
        <f t="shared" si="1108"/>
        <v>0</v>
      </c>
      <c r="CA548" s="25">
        <f t="shared" si="1109"/>
        <v>0</v>
      </c>
      <c r="CB548" s="25">
        <f t="shared" si="1110"/>
        <v>0</v>
      </c>
      <c r="CC548" s="25">
        <f t="shared" si="1111"/>
        <v>0</v>
      </c>
      <c r="CD548" s="25">
        <f t="shared" si="1112"/>
        <v>0</v>
      </c>
      <c r="CE548" s="25">
        <f t="shared" si="1113"/>
        <v>0</v>
      </c>
      <c r="CF548" s="25">
        <f t="shared" si="1114"/>
        <v>0</v>
      </c>
      <c r="CG548" s="25">
        <f t="shared" si="1115"/>
        <v>0</v>
      </c>
      <c r="CH548" s="25">
        <f t="shared" si="1116"/>
        <v>0</v>
      </c>
      <c r="CI548" s="25">
        <f t="shared" si="1117"/>
        <v>0</v>
      </c>
      <c r="CJ548" s="25">
        <f t="shared" si="1118"/>
        <v>0</v>
      </c>
      <c r="CK548" s="25">
        <f t="shared" si="1119"/>
        <v>0</v>
      </c>
      <c r="CL548" s="25">
        <f t="shared" si="1120"/>
        <v>0</v>
      </c>
      <c r="CM548" s="25">
        <f t="shared" si="822"/>
        <v>0</v>
      </c>
      <c r="CN548" s="25">
        <f t="shared" si="823"/>
        <v>0</v>
      </c>
      <c r="CO548" s="25">
        <f t="shared" si="1121"/>
        <v>0</v>
      </c>
      <c r="CP548" s="25">
        <f t="shared" si="824"/>
        <v>0</v>
      </c>
      <c r="CQ548" s="25">
        <f t="shared" si="825"/>
        <v>0</v>
      </c>
      <c r="CR548" s="30"/>
      <c r="CS548" s="30"/>
      <c r="CT548" s="30"/>
      <c r="CU548" s="25">
        <f t="shared" si="1122"/>
        <v>0</v>
      </c>
      <c r="CV548" s="25">
        <f t="shared" si="1123"/>
        <v>0</v>
      </c>
      <c r="CW548" s="25">
        <f t="shared" si="1124"/>
        <v>0</v>
      </c>
      <c r="CX548" s="25">
        <f t="shared" si="1125"/>
        <v>0</v>
      </c>
      <c r="CY548" s="25">
        <f t="shared" si="1126"/>
        <v>0</v>
      </c>
      <c r="CZ548" s="25">
        <f t="shared" si="1127"/>
        <v>0</v>
      </c>
      <c r="DA548" s="25">
        <f t="shared" si="1128"/>
        <v>53263.31</v>
      </c>
      <c r="DB548" s="25">
        <f t="shared" si="1129"/>
        <v>55421.15</v>
      </c>
      <c r="DC548" s="25">
        <f t="shared" si="1130"/>
        <v>55421.15</v>
      </c>
      <c r="DD548" s="25">
        <f t="shared" si="1131"/>
        <v>29104.68</v>
      </c>
      <c r="DE548" s="25">
        <f t="shared" si="1132"/>
        <v>30656.83</v>
      </c>
      <c r="DF548" s="25">
        <f t="shared" si="1133"/>
        <v>30656.83</v>
      </c>
      <c r="DG548" s="25">
        <f t="shared" si="1134"/>
        <v>0</v>
      </c>
      <c r="DH548" s="25">
        <f t="shared" si="826"/>
        <v>0</v>
      </c>
      <c r="DI548" s="25">
        <f t="shared" si="827"/>
        <v>0</v>
      </c>
      <c r="DJ548" s="25">
        <f t="shared" si="1135"/>
        <v>0</v>
      </c>
      <c r="DK548" s="25">
        <f t="shared" si="828"/>
        <v>0</v>
      </c>
      <c r="DL548" s="25">
        <f t="shared" si="829"/>
        <v>0</v>
      </c>
      <c r="DM548" s="30"/>
      <c r="DN548" s="30"/>
      <c r="DO548" s="30"/>
      <c r="DP548" s="25">
        <f t="shared" si="1136"/>
        <v>0</v>
      </c>
      <c r="DQ548" s="25">
        <f t="shared" si="1137"/>
        <v>0</v>
      </c>
      <c r="DR548" s="25">
        <f t="shared" si="1138"/>
        <v>0</v>
      </c>
      <c r="DS548" s="25">
        <f t="shared" si="1139"/>
        <v>0</v>
      </c>
      <c r="DT548" s="25">
        <f t="shared" si="1140"/>
        <v>0</v>
      </c>
      <c r="DU548" s="25">
        <f t="shared" si="1141"/>
        <v>0</v>
      </c>
      <c r="DV548" s="25">
        <f t="shared" si="1142"/>
        <v>53263.040000000001</v>
      </c>
      <c r="DW548" s="25">
        <f t="shared" si="1143"/>
        <v>55420.78</v>
      </c>
      <c r="DX548" s="25">
        <f t="shared" si="1144"/>
        <v>55420.78</v>
      </c>
      <c r="DY548" s="25">
        <f t="shared" si="1145"/>
        <v>30095.96</v>
      </c>
      <c r="DZ548" s="25">
        <f t="shared" si="1146"/>
        <v>31617.59</v>
      </c>
      <c r="EA548" s="25">
        <f t="shared" si="1147"/>
        <v>31617.59</v>
      </c>
      <c r="EB548" s="25">
        <f t="shared" si="1148"/>
        <v>0</v>
      </c>
      <c r="EC548" s="25">
        <f t="shared" si="830"/>
        <v>0</v>
      </c>
      <c r="ED548" s="25">
        <f t="shared" si="831"/>
        <v>0</v>
      </c>
      <c r="EE548" s="25">
        <f t="shared" si="1149"/>
        <v>0</v>
      </c>
      <c r="EF548" s="25">
        <f t="shared" si="832"/>
        <v>0</v>
      </c>
      <c r="EG548" s="25">
        <f t="shared" si="833"/>
        <v>0</v>
      </c>
      <c r="EH548" s="30"/>
      <c r="EI548" s="30"/>
      <c r="EJ548" s="30"/>
      <c r="EK548" s="25">
        <f t="shared" si="1150"/>
        <v>0</v>
      </c>
      <c r="EL548" s="25">
        <f t="shared" si="1151"/>
        <v>0</v>
      </c>
      <c r="EM548" s="25">
        <f t="shared" si="1152"/>
        <v>0</v>
      </c>
      <c r="EN548" s="25">
        <f t="shared" si="1153"/>
        <v>0</v>
      </c>
      <c r="EO548" s="25">
        <f t="shared" si="1154"/>
        <v>0</v>
      </c>
      <c r="EP548" s="25">
        <f t="shared" si="1155"/>
        <v>0</v>
      </c>
      <c r="EQ548" s="25">
        <f t="shared" si="1156"/>
        <v>53263.24</v>
      </c>
      <c r="ER548" s="25">
        <f t="shared" si="1157"/>
        <v>55420.95</v>
      </c>
      <c r="ES548" s="25">
        <f t="shared" si="1158"/>
        <v>55420.95</v>
      </c>
      <c r="ET548" s="25">
        <f t="shared" si="1159"/>
        <v>29208.12</v>
      </c>
      <c r="EU548" s="25">
        <f t="shared" si="1160"/>
        <v>30483.22</v>
      </c>
      <c r="EV548" s="25">
        <f t="shared" si="1161"/>
        <v>30483.22</v>
      </c>
      <c r="EW548" s="25">
        <f t="shared" si="1162"/>
        <v>0</v>
      </c>
      <c r="EX548" s="25">
        <f t="shared" si="834"/>
        <v>0</v>
      </c>
      <c r="EY548" s="25">
        <f t="shared" si="835"/>
        <v>0</v>
      </c>
      <c r="EZ548" s="25">
        <f t="shared" si="1163"/>
        <v>0</v>
      </c>
      <c r="FA548" s="25">
        <f t="shared" si="836"/>
        <v>0</v>
      </c>
      <c r="FB548" s="25">
        <f t="shared" si="837"/>
        <v>0</v>
      </c>
      <c r="FC548" s="30"/>
      <c r="FD548" s="30"/>
      <c r="FE548" s="30"/>
      <c r="FF548" s="25">
        <f t="shared" si="1165"/>
        <v>0</v>
      </c>
      <c r="FG548" s="25">
        <f t="shared" si="1166"/>
        <v>0</v>
      </c>
      <c r="FH548" s="25">
        <f t="shared" si="1167"/>
        <v>0</v>
      </c>
      <c r="FI548" s="25">
        <f t="shared" si="1168"/>
        <v>0</v>
      </c>
      <c r="FJ548" s="25">
        <f t="shared" si="1169"/>
        <v>0</v>
      </c>
      <c r="FK548" s="25">
        <f t="shared" si="1170"/>
        <v>0</v>
      </c>
      <c r="FL548" s="25">
        <f t="shared" si="1171"/>
        <v>53263.29</v>
      </c>
      <c r="FM548" s="25">
        <f t="shared" si="1172"/>
        <v>56085.75</v>
      </c>
      <c r="FN548" s="25">
        <f t="shared" si="1173"/>
        <v>56085.75</v>
      </c>
      <c r="FO548" s="25">
        <f t="shared" si="1174"/>
        <v>23743.77</v>
      </c>
      <c r="FP548" s="25">
        <f t="shared" si="1175"/>
        <v>24894.799999999999</v>
      </c>
      <c r="FQ548" s="25">
        <f t="shared" si="1176"/>
        <v>24894.799999999999</v>
      </c>
      <c r="FR548" s="25">
        <f t="shared" si="1177"/>
        <v>0</v>
      </c>
      <c r="FS548" s="25">
        <f t="shared" si="838"/>
        <v>0</v>
      </c>
      <c r="FT548" s="25">
        <f t="shared" si="839"/>
        <v>0</v>
      </c>
      <c r="FU548" s="25">
        <f t="shared" si="1178"/>
        <v>0</v>
      </c>
      <c r="FV548" s="25">
        <f t="shared" si="840"/>
        <v>0</v>
      </c>
      <c r="FW548" s="25">
        <f t="shared" si="841"/>
        <v>0</v>
      </c>
      <c r="FX548" s="30"/>
      <c r="FY548" s="30"/>
      <c r="FZ548" s="30"/>
      <c r="GA548" s="25">
        <f t="shared" si="1180"/>
        <v>0</v>
      </c>
      <c r="GB548" s="25">
        <f t="shared" si="1181"/>
        <v>0</v>
      </c>
      <c r="GC548" s="25">
        <f t="shared" si="1182"/>
        <v>0</v>
      </c>
      <c r="GD548" s="25">
        <f t="shared" si="1183"/>
        <v>0</v>
      </c>
      <c r="GE548" s="25">
        <f t="shared" si="1184"/>
        <v>0</v>
      </c>
      <c r="GF548" s="25">
        <f t="shared" si="1185"/>
        <v>0</v>
      </c>
      <c r="GG548" s="25">
        <f t="shared" si="1186"/>
        <v>0</v>
      </c>
      <c r="GH548" s="25">
        <f t="shared" si="1187"/>
        <v>0</v>
      </c>
      <c r="GI548" s="25">
        <f t="shared" si="1188"/>
        <v>0</v>
      </c>
      <c r="GJ548" s="25">
        <f t="shared" si="1189"/>
        <v>0</v>
      </c>
      <c r="GK548" s="25">
        <f t="shared" si="1190"/>
        <v>0</v>
      </c>
      <c r="GL548" s="25">
        <f t="shared" si="1191"/>
        <v>0</v>
      </c>
      <c r="GM548" s="25">
        <f t="shared" si="1192"/>
        <v>0</v>
      </c>
      <c r="GN548" s="25">
        <f t="shared" si="843"/>
        <v>0</v>
      </c>
      <c r="GO548" s="25">
        <f t="shared" si="844"/>
        <v>0</v>
      </c>
      <c r="GP548" s="25">
        <f t="shared" si="1193"/>
        <v>0</v>
      </c>
      <c r="GQ548" s="25">
        <f t="shared" si="845"/>
        <v>0</v>
      </c>
      <c r="GR548" s="25">
        <f t="shared" si="846"/>
        <v>0</v>
      </c>
      <c r="GS548" s="30"/>
      <c r="GT548" s="30"/>
      <c r="GU548" s="30"/>
      <c r="GV548" s="25">
        <f t="shared" si="1195"/>
        <v>0</v>
      </c>
      <c r="GW548" s="25">
        <f t="shared" si="1196"/>
        <v>0</v>
      </c>
      <c r="GX548" s="25">
        <f t="shared" si="1197"/>
        <v>0</v>
      </c>
      <c r="GY548" s="25">
        <f t="shared" si="1198"/>
        <v>0</v>
      </c>
      <c r="GZ548" s="25">
        <f t="shared" si="1199"/>
        <v>0</v>
      </c>
      <c r="HA548" s="25">
        <f t="shared" si="1200"/>
        <v>0</v>
      </c>
      <c r="HB548" s="25">
        <f t="shared" si="1201"/>
        <v>53263.519999999997</v>
      </c>
      <c r="HC548" s="25">
        <f t="shared" si="1202"/>
        <v>55924.59</v>
      </c>
      <c r="HD548" s="25">
        <f t="shared" si="1203"/>
        <v>55924.59</v>
      </c>
      <c r="HE548" s="25">
        <f t="shared" si="1204"/>
        <v>45655</v>
      </c>
      <c r="HF548" s="25">
        <f t="shared" si="1205"/>
        <v>48031.91</v>
      </c>
      <c r="HG548" s="25">
        <f t="shared" si="1206"/>
        <v>48031.91</v>
      </c>
      <c r="HH548" s="25">
        <f t="shared" si="1207"/>
        <v>0</v>
      </c>
      <c r="HI548" s="25">
        <f t="shared" si="847"/>
        <v>0</v>
      </c>
      <c r="HJ548" s="25">
        <f t="shared" si="848"/>
        <v>0</v>
      </c>
      <c r="HK548" s="25">
        <f t="shared" si="1208"/>
        <v>0</v>
      </c>
      <c r="HL548" s="25">
        <f t="shared" si="849"/>
        <v>0</v>
      </c>
      <c r="HM548" s="25">
        <f t="shared" si="850"/>
        <v>0</v>
      </c>
      <c r="HN548" s="30"/>
      <c r="HO548" s="30"/>
      <c r="HP548" s="30"/>
      <c r="HQ548" s="25">
        <f t="shared" si="1210"/>
        <v>0</v>
      </c>
      <c r="HR548" s="25">
        <f t="shared" si="1211"/>
        <v>0</v>
      </c>
      <c r="HS548" s="25">
        <f t="shared" si="1212"/>
        <v>0</v>
      </c>
      <c r="HT548" s="25">
        <f t="shared" si="1213"/>
        <v>0</v>
      </c>
      <c r="HU548" s="25">
        <f t="shared" si="1214"/>
        <v>0</v>
      </c>
      <c r="HV548" s="25">
        <f t="shared" si="1215"/>
        <v>0</v>
      </c>
      <c r="HW548" s="25">
        <f t="shared" si="1216"/>
        <v>41245.339999999997</v>
      </c>
      <c r="HX548" s="25">
        <f t="shared" si="1217"/>
        <v>55849.99</v>
      </c>
      <c r="HY548" s="25">
        <f t="shared" si="1218"/>
        <v>55849.99</v>
      </c>
      <c r="HZ548" s="25">
        <f t="shared" si="1219"/>
        <v>23719.22</v>
      </c>
      <c r="IA548" s="25">
        <f t="shared" si="1220"/>
        <v>29723.7</v>
      </c>
      <c r="IB548" s="25">
        <f t="shared" si="1221"/>
        <v>29723.7</v>
      </c>
      <c r="IC548" s="25">
        <f t="shared" si="1222"/>
        <v>0</v>
      </c>
      <c r="ID548" s="25">
        <f t="shared" si="852"/>
        <v>0</v>
      </c>
      <c r="IE548" s="25">
        <f t="shared" si="853"/>
        <v>0</v>
      </c>
      <c r="IF548" s="25">
        <f t="shared" si="1223"/>
        <v>0</v>
      </c>
      <c r="IG548" s="25">
        <f t="shared" si="854"/>
        <v>0</v>
      </c>
      <c r="IH548" s="25">
        <f t="shared" si="855"/>
        <v>0</v>
      </c>
      <c r="II548" s="30"/>
      <c r="IJ548" s="30"/>
      <c r="IK548" s="30"/>
      <c r="IL548" s="25">
        <f t="shared" si="1224"/>
        <v>0</v>
      </c>
      <c r="IM548" s="25">
        <f t="shared" si="1225"/>
        <v>0</v>
      </c>
      <c r="IN548" s="25">
        <f t="shared" si="1226"/>
        <v>0</v>
      </c>
      <c r="IO548" s="25">
        <f t="shared" si="1227"/>
        <v>0</v>
      </c>
      <c r="IP548" s="25">
        <f t="shared" si="1228"/>
        <v>0</v>
      </c>
      <c r="IQ548" s="25">
        <f t="shared" si="1229"/>
        <v>0</v>
      </c>
      <c r="IR548" s="25">
        <f t="shared" si="1230"/>
        <v>53263.24</v>
      </c>
      <c r="IS548" s="25">
        <f t="shared" si="1231"/>
        <v>55420.98</v>
      </c>
      <c r="IT548" s="25">
        <f t="shared" si="1232"/>
        <v>55420.98</v>
      </c>
      <c r="IU548" s="25">
        <f t="shared" si="1233"/>
        <v>24759.57</v>
      </c>
      <c r="IV548" s="25">
        <f t="shared" si="1234"/>
        <v>25891.58</v>
      </c>
      <c r="IW548" s="25">
        <f t="shared" si="1235"/>
        <v>25891.58</v>
      </c>
      <c r="IX548" s="25">
        <f t="shared" si="1236"/>
        <v>0</v>
      </c>
      <c r="IY548" s="25">
        <f t="shared" si="856"/>
        <v>0</v>
      </c>
      <c r="IZ548" s="25">
        <f t="shared" si="857"/>
        <v>0</v>
      </c>
      <c r="JA548" s="25">
        <f t="shared" si="1237"/>
        <v>0</v>
      </c>
      <c r="JB548" s="25">
        <f t="shared" si="858"/>
        <v>0</v>
      </c>
      <c r="JC548" s="25">
        <f t="shared" si="859"/>
        <v>0</v>
      </c>
      <c r="JD548" s="30"/>
      <c r="JE548" s="30"/>
      <c r="JF548" s="30"/>
      <c r="JG548" s="25">
        <f t="shared" si="1238"/>
        <v>0</v>
      </c>
      <c r="JH548" s="25">
        <f t="shared" si="1239"/>
        <v>0</v>
      </c>
      <c r="JI548" s="25">
        <f t="shared" si="1240"/>
        <v>0</v>
      </c>
      <c r="JJ548" s="25">
        <f t="shared" si="1241"/>
        <v>0</v>
      </c>
      <c r="JK548" s="25">
        <f t="shared" si="1242"/>
        <v>0</v>
      </c>
      <c r="JL548" s="25">
        <f t="shared" si="1243"/>
        <v>0</v>
      </c>
      <c r="JM548" s="25">
        <f t="shared" si="1244"/>
        <v>53263.29</v>
      </c>
      <c r="JN548" s="25">
        <f t="shared" si="1245"/>
        <v>55421.1</v>
      </c>
      <c r="JO548" s="25">
        <f t="shared" si="1246"/>
        <v>55421.1</v>
      </c>
      <c r="JP548" s="25">
        <f t="shared" si="1247"/>
        <v>37416.44</v>
      </c>
      <c r="JQ548" s="25">
        <f t="shared" si="1248"/>
        <v>39269.870000000003</v>
      </c>
      <c r="JR548" s="25">
        <f t="shared" si="1249"/>
        <v>39269.870000000003</v>
      </c>
      <c r="JS548" s="25">
        <f t="shared" si="1250"/>
        <v>0</v>
      </c>
      <c r="JT548" s="25">
        <f t="shared" si="860"/>
        <v>0</v>
      </c>
      <c r="JU548" s="25">
        <f t="shared" si="861"/>
        <v>0</v>
      </c>
      <c r="JV548" s="25">
        <f t="shared" si="1251"/>
        <v>0</v>
      </c>
      <c r="JW548" s="25">
        <f t="shared" si="862"/>
        <v>0</v>
      </c>
      <c r="JX548" s="25">
        <f t="shared" si="863"/>
        <v>0</v>
      </c>
      <c r="JY548" s="30"/>
      <c r="JZ548" s="30"/>
      <c r="KA548" s="30"/>
      <c r="KB548" s="25">
        <f t="shared" si="1252"/>
        <v>0</v>
      </c>
      <c r="KC548" s="25">
        <f t="shared" si="1253"/>
        <v>0</v>
      </c>
      <c r="KD548" s="25">
        <f t="shared" si="1254"/>
        <v>0</v>
      </c>
      <c r="KE548" s="25">
        <f t="shared" si="1255"/>
        <v>0</v>
      </c>
      <c r="KF548" s="25">
        <f t="shared" si="1256"/>
        <v>0</v>
      </c>
      <c r="KG548" s="25">
        <f t="shared" si="1257"/>
        <v>0</v>
      </c>
      <c r="KH548" s="25">
        <f t="shared" si="1258"/>
        <v>53262.78</v>
      </c>
      <c r="KI548" s="25">
        <f t="shared" si="1259"/>
        <v>55420.77</v>
      </c>
      <c r="KJ548" s="25">
        <f t="shared" si="1260"/>
        <v>55420.77</v>
      </c>
      <c r="KK548" s="25">
        <f t="shared" si="1261"/>
        <v>22112.54</v>
      </c>
      <c r="KL548" s="25">
        <f t="shared" si="1262"/>
        <v>23172.85</v>
      </c>
      <c r="KM548" s="25">
        <f t="shared" si="1263"/>
        <v>23172.85</v>
      </c>
      <c r="KN548" s="25">
        <f t="shared" si="1264"/>
        <v>0</v>
      </c>
      <c r="KO548" s="25">
        <f t="shared" si="864"/>
        <v>0</v>
      </c>
      <c r="KP548" s="25">
        <f t="shared" si="865"/>
        <v>0</v>
      </c>
      <c r="KQ548" s="25">
        <f t="shared" si="1265"/>
        <v>0</v>
      </c>
      <c r="KR548" s="25">
        <f t="shared" si="866"/>
        <v>0</v>
      </c>
      <c r="KS548" s="25">
        <f t="shared" si="867"/>
        <v>0</v>
      </c>
      <c r="KT548" s="30"/>
      <c r="KU548" s="30"/>
      <c r="KV548" s="30"/>
      <c r="KW548" s="25">
        <f t="shared" si="1266"/>
        <v>0</v>
      </c>
      <c r="KX548" s="25">
        <f t="shared" si="1267"/>
        <v>0</v>
      </c>
      <c r="KY548" s="25">
        <f t="shared" si="1268"/>
        <v>0</v>
      </c>
      <c r="KZ548" s="25">
        <f t="shared" si="1269"/>
        <v>0</v>
      </c>
      <c r="LA548" s="25">
        <f t="shared" si="1270"/>
        <v>0</v>
      </c>
      <c r="LB548" s="25">
        <f t="shared" si="1271"/>
        <v>0</v>
      </c>
      <c r="LC548" s="25">
        <f t="shared" si="1272"/>
        <v>53263.01</v>
      </c>
      <c r="LD548" s="25">
        <f t="shared" si="1273"/>
        <v>55420.99</v>
      </c>
      <c r="LE548" s="25">
        <f t="shared" si="1274"/>
        <v>55420.99</v>
      </c>
      <c r="LF548" s="25">
        <f t="shared" si="1275"/>
        <v>20504.41</v>
      </c>
      <c r="LG548" s="25">
        <f t="shared" si="1276"/>
        <v>21506.79</v>
      </c>
      <c r="LH548" s="25">
        <f t="shared" si="1277"/>
        <v>21506.79</v>
      </c>
      <c r="LI548" s="25">
        <f t="shared" si="1278"/>
        <v>0</v>
      </c>
      <c r="LJ548" s="25">
        <f t="shared" si="868"/>
        <v>0</v>
      </c>
      <c r="LK548" s="25">
        <f t="shared" si="869"/>
        <v>0</v>
      </c>
      <c r="LL548" s="25">
        <f t="shared" si="1279"/>
        <v>0</v>
      </c>
      <c r="LM548" s="25">
        <f t="shared" si="870"/>
        <v>0</v>
      </c>
      <c r="LN548" s="25">
        <f t="shared" si="871"/>
        <v>0</v>
      </c>
      <c r="LO548" s="30"/>
      <c r="LP548" s="30"/>
      <c r="LQ548" s="30"/>
      <c r="LR548" s="25">
        <f t="shared" si="1280"/>
        <v>0</v>
      </c>
      <c r="LS548" s="25">
        <f t="shared" si="1281"/>
        <v>0</v>
      </c>
      <c r="LT548" s="25">
        <f t="shared" si="1282"/>
        <v>0</v>
      </c>
      <c r="LU548" s="25">
        <f t="shared" si="1283"/>
        <v>0</v>
      </c>
      <c r="LV548" s="25">
        <f t="shared" si="1284"/>
        <v>0</v>
      </c>
      <c r="LW548" s="25">
        <f t="shared" si="1285"/>
        <v>0</v>
      </c>
      <c r="LX548" s="25">
        <f t="shared" si="1286"/>
        <v>53264.19</v>
      </c>
      <c r="LY548" s="25">
        <f t="shared" si="1287"/>
        <v>55421.01</v>
      </c>
      <c r="LZ548" s="25">
        <f t="shared" si="1288"/>
        <v>55421.01</v>
      </c>
      <c r="MA548" s="25">
        <f t="shared" si="1289"/>
        <v>32379.77</v>
      </c>
      <c r="MB548" s="25">
        <f t="shared" si="1290"/>
        <v>33937.230000000003</v>
      </c>
      <c r="MC548" s="25">
        <f t="shared" si="1291"/>
        <v>33937.230000000003</v>
      </c>
      <c r="MD548" s="25">
        <f t="shared" si="1292"/>
        <v>0</v>
      </c>
      <c r="ME548" s="25">
        <f t="shared" si="872"/>
        <v>0</v>
      </c>
      <c r="MF548" s="25">
        <f t="shared" si="873"/>
        <v>0</v>
      </c>
      <c r="MG548" s="25">
        <f t="shared" si="1293"/>
        <v>0</v>
      </c>
      <c r="MH548" s="25">
        <f t="shared" si="874"/>
        <v>0</v>
      </c>
      <c r="MI548" s="25">
        <f t="shared" si="875"/>
        <v>0</v>
      </c>
      <c r="MJ548" s="30"/>
      <c r="MK548" s="30"/>
      <c r="ML548" s="30"/>
      <c r="MM548" s="25">
        <f t="shared" si="1295"/>
        <v>0</v>
      </c>
      <c r="MN548" s="25">
        <f t="shared" si="1296"/>
        <v>0</v>
      </c>
      <c r="MO548" s="25">
        <f t="shared" si="1297"/>
        <v>0</v>
      </c>
      <c r="MP548" s="25">
        <f t="shared" si="1298"/>
        <v>0</v>
      </c>
      <c r="MQ548" s="25">
        <f t="shared" si="1299"/>
        <v>0</v>
      </c>
      <c r="MR548" s="25">
        <f t="shared" si="1300"/>
        <v>0</v>
      </c>
      <c r="MS548" s="25">
        <f t="shared" si="1301"/>
        <v>53262.9</v>
      </c>
      <c r="MT548" s="25">
        <f t="shared" si="1302"/>
        <v>56747.26</v>
      </c>
      <c r="MU548" s="25">
        <f t="shared" si="1303"/>
        <v>56747.26</v>
      </c>
      <c r="MV548" s="25">
        <f t="shared" si="1304"/>
        <v>34437.43</v>
      </c>
      <c r="MW548" s="25">
        <f t="shared" si="1305"/>
        <v>36110.589999999997</v>
      </c>
      <c r="MX548" s="25">
        <f t="shared" si="1306"/>
        <v>36110.589999999997</v>
      </c>
      <c r="MY548" s="25">
        <f t="shared" si="1307"/>
        <v>0</v>
      </c>
      <c r="MZ548" s="25">
        <f t="shared" si="876"/>
        <v>0</v>
      </c>
      <c r="NA548" s="25">
        <f t="shared" si="877"/>
        <v>0</v>
      </c>
      <c r="NB548" s="25">
        <f t="shared" si="1308"/>
        <v>0</v>
      </c>
      <c r="NC548" s="25">
        <f t="shared" si="878"/>
        <v>0</v>
      </c>
      <c r="ND548" s="25">
        <f t="shared" si="879"/>
        <v>0</v>
      </c>
      <c r="NE548" s="30"/>
      <c r="NF548" s="30"/>
      <c r="NG548" s="30"/>
      <c r="NH548" s="25">
        <f t="shared" si="1310"/>
        <v>0</v>
      </c>
      <c r="NI548" s="25">
        <f t="shared" si="1311"/>
        <v>0</v>
      </c>
      <c r="NJ548" s="25">
        <f t="shared" si="1312"/>
        <v>0</v>
      </c>
      <c r="NK548" s="25">
        <f t="shared" si="1313"/>
        <v>0</v>
      </c>
      <c r="NL548" s="25">
        <f t="shared" si="1314"/>
        <v>0</v>
      </c>
      <c r="NM548" s="25">
        <f t="shared" si="1315"/>
        <v>0</v>
      </c>
      <c r="NN548" s="25">
        <f t="shared" si="1316"/>
        <v>53263.27</v>
      </c>
      <c r="NO548" s="25">
        <f t="shared" si="1317"/>
        <v>55625.84</v>
      </c>
      <c r="NP548" s="25">
        <f t="shared" si="1318"/>
        <v>55625.84</v>
      </c>
      <c r="NQ548" s="25">
        <f t="shared" si="1319"/>
        <v>25165.62</v>
      </c>
      <c r="NR548" s="25">
        <f t="shared" si="1320"/>
        <v>26339.15</v>
      </c>
      <c r="NS548" s="25">
        <f t="shared" si="1321"/>
        <v>26339.15</v>
      </c>
      <c r="NT548" s="25">
        <f t="shared" si="1322"/>
        <v>0</v>
      </c>
      <c r="NU548" s="25">
        <f t="shared" si="880"/>
        <v>0</v>
      </c>
      <c r="NV548" s="25">
        <f t="shared" si="881"/>
        <v>0</v>
      </c>
      <c r="NW548" s="25">
        <f t="shared" si="1323"/>
        <v>0</v>
      </c>
      <c r="NX548" s="25">
        <f t="shared" si="882"/>
        <v>0</v>
      </c>
      <c r="NY548" s="25">
        <f t="shared" si="883"/>
        <v>0</v>
      </c>
      <c r="NZ548" s="30"/>
      <c r="OA548" s="30"/>
      <c r="OB548" s="30"/>
      <c r="OC548" s="25">
        <f t="shared" si="1324"/>
        <v>0</v>
      </c>
      <c r="OD548" s="25">
        <f t="shared" si="1325"/>
        <v>0</v>
      </c>
      <c r="OE548" s="25">
        <f t="shared" si="1326"/>
        <v>0</v>
      </c>
      <c r="OF548" s="25">
        <f t="shared" si="1327"/>
        <v>0</v>
      </c>
      <c r="OG548" s="25">
        <f t="shared" si="1328"/>
        <v>0</v>
      </c>
      <c r="OH548" s="25">
        <f t="shared" si="1329"/>
        <v>0</v>
      </c>
      <c r="OI548" s="25">
        <f t="shared" si="1330"/>
        <v>53263.15</v>
      </c>
      <c r="OJ548" s="25">
        <f t="shared" si="1331"/>
        <v>55420.73</v>
      </c>
      <c r="OK548" s="25">
        <f t="shared" si="1332"/>
        <v>55420.73</v>
      </c>
      <c r="OL548" s="25">
        <f t="shared" si="1333"/>
        <v>32590.44</v>
      </c>
      <c r="OM548" s="25">
        <f t="shared" si="1334"/>
        <v>34159.9</v>
      </c>
      <c r="ON548" s="25">
        <f t="shared" si="1335"/>
        <v>34159.9</v>
      </c>
      <c r="OO548" s="25">
        <f t="shared" si="1336"/>
        <v>0</v>
      </c>
      <c r="OP548" s="25">
        <f t="shared" si="884"/>
        <v>0</v>
      </c>
      <c r="OQ548" s="25">
        <f t="shared" si="885"/>
        <v>0</v>
      </c>
      <c r="OR548" s="25">
        <f t="shared" si="1337"/>
        <v>0</v>
      </c>
      <c r="OS548" s="25">
        <f t="shared" si="886"/>
        <v>0</v>
      </c>
      <c r="OT548" s="25">
        <f t="shared" si="887"/>
        <v>0</v>
      </c>
      <c r="OU548" s="30"/>
      <c r="OV548" s="30"/>
      <c r="OW548" s="30"/>
      <c r="OX548" s="25">
        <f t="shared" si="1338"/>
        <v>0</v>
      </c>
      <c r="OY548" s="25">
        <f t="shared" si="1339"/>
        <v>0</v>
      </c>
      <c r="OZ548" s="25">
        <f t="shared" si="1340"/>
        <v>0</v>
      </c>
      <c r="PA548" s="25">
        <f t="shared" si="1341"/>
        <v>0</v>
      </c>
      <c r="PB548" s="25">
        <f t="shared" si="1342"/>
        <v>0</v>
      </c>
      <c r="PC548" s="25">
        <f t="shared" si="1343"/>
        <v>0</v>
      </c>
      <c r="PD548" s="25">
        <f t="shared" si="1344"/>
        <v>53262.9</v>
      </c>
      <c r="PE548" s="25">
        <f t="shared" si="1345"/>
        <v>55420.95</v>
      </c>
      <c r="PF548" s="25">
        <f t="shared" si="1346"/>
        <v>55420.95</v>
      </c>
      <c r="PG548" s="25">
        <f t="shared" si="1347"/>
        <v>27802.83</v>
      </c>
      <c r="PH548" s="25">
        <f t="shared" si="1348"/>
        <v>29109.200000000001</v>
      </c>
      <c r="PI548" s="25">
        <f t="shared" si="1349"/>
        <v>29109.200000000001</v>
      </c>
      <c r="PJ548" s="25">
        <f t="shared" si="1350"/>
        <v>0</v>
      </c>
      <c r="PK548" s="25">
        <f t="shared" si="888"/>
        <v>0</v>
      </c>
      <c r="PL548" s="25">
        <f t="shared" si="889"/>
        <v>0</v>
      </c>
      <c r="PM548" s="25">
        <f t="shared" si="1351"/>
        <v>0</v>
      </c>
      <c r="PN548" s="25">
        <f t="shared" si="890"/>
        <v>0</v>
      </c>
      <c r="PO548" s="25">
        <f t="shared" si="891"/>
        <v>0</v>
      </c>
      <c r="PP548" s="30"/>
      <c r="PQ548" s="30"/>
      <c r="PR548" s="30"/>
      <c r="PS548" s="25">
        <f t="shared" si="1352"/>
        <v>0</v>
      </c>
      <c r="PT548" s="25">
        <f t="shared" si="1353"/>
        <v>0</v>
      </c>
      <c r="PU548" s="25">
        <f t="shared" si="1354"/>
        <v>0</v>
      </c>
      <c r="PV548" s="25">
        <f t="shared" si="1355"/>
        <v>0</v>
      </c>
      <c r="PW548" s="25">
        <f t="shared" si="1356"/>
        <v>0</v>
      </c>
      <c r="PX548" s="25">
        <f t="shared" si="1357"/>
        <v>0</v>
      </c>
      <c r="PY548" s="25">
        <f t="shared" si="1358"/>
        <v>53263.14</v>
      </c>
      <c r="PZ548" s="25">
        <f t="shared" si="1359"/>
        <v>55421.09</v>
      </c>
      <c r="QA548" s="25">
        <f t="shared" si="1360"/>
        <v>55421.09</v>
      </c>
      <c r="QB548" s="25">
        <f t="shared" si="1361"/>
        <v>31555.73</v>
      </c>
      <c r="QC548" s="25">
        <f t="shared" si="1362"/>
        <v>33078.980000000003</v>
      </c>
      <c r="QD548" s="25">
        <f t="shared" si="1363"/>
        <v>33078.980000000003</v>
      </c>
      <c r="QE548" s="25">
        <f t="shared" si="1364"/>
        <v>0</v>
      </c>
      <c r="QF548" s="25">
        <f t="shared" si="892"/>
        <v>0</v>
      </c>
      <c r="QG548" s="25">
        <f t="shared" si="893"/>
        <v>0</v>
      </c>
      <c r="QH548" s="25">
        <f t="shared" si="1365"/>
        <v>0</v>
      </c>
      <c r="QI548" s="25">
        <f t="shared" si="894"/>
        <v>0</v>
      </c>
      <c r="QJ548" s="25">
        <f t="shared" si="895"/>
        <v>0</v>
      </c>
      <c r="QK548" s="30"/>
      <c r="QL548" s="30"/>
      <c r="QM548" s="30"/>
      <c r="QN548" s="25">
        <f t="shared" si="1367"/>
        <v>0</v>
      </c>
      <c r="QO548" s="25">
        <f t="shared" si="1368"/>
        <v>0</v>
      </c>
      <c r="QP548" s="25">
        <f t="shared" si="1369"/>
        <v>0</v>
      </c>
      <c r="QQ548" s="25">
        <f t="shared" si="1370"/>
        <v>0</v>
      </c>
      <c r="QR548" s="25">
        <f t="shared" si="1371"/>
        <v>0</v>
      </c>
      <c r="QS548" s="25">
        <f t="shared" si="1372"/>
        <v>0</v>
      </c>
      <c r="QT548" s="25">
        <f t="shared" si="1373"/>
        <v>53263.42</v>
      </c>
      <c r="QU548" s="25">
        <f t="shared" si="1374"/>
        <v>55620.25</v>
      </c>
      <c r="QV548" s="25">
        <f t="shared" si="1375"/>
        <v>55620.25</v>
      </c>
      <c r="QW548" s="25">
        <f t="shared" si="1376"/>
        <v>28155.63</v>
      </c>
      <c r="QX548" s="25">
        <f t="shared" si="1377"/>
        <v>29455.98</v>
      </c>
      <c r="QY548" s="25">
        <f t="shared" si="1378"/>
        <v>29455.98</v>
      </c>
      <c r="QZ548" s="25">
        <f t="shared" si="1379"/>
        <v>0</v>
      </c>
      <c r="RA548" s="25">
        <f t="shared" si="896"/>
        <v>0</v>
      </c>
      <c r="RB548" s="25">
        <f t="shared" si="897"/>
        <v>0</v>
      </c>
      <c r="RC548" s="25">
        <f t="shared" si="1380"/>
        <v>0</v>
      </c>
      <c r="RD548" s="25">
        <f t="shared" si="898"/>
        <v>0</v>
      </c>
      <c r="RE548" s="25">
        <f t="shared" si="899"/>
        <v>0</v>
      </c>
      <c r="RF548" s="30"/>
      <c r="RG548" s="30"/>
      <c r="RH548" s="30"/>
      <c r="RI548" s="25">
        <f t="shared" si="1382"/>
        <v>0</v>
      </c>
      <c r="RJ548" s="25">
        <f t="shared" si="1383"/>
        <v>0</v>
      </c>
      <c r="RK548" s="25">
        <f t="shared" si="1384"/>
        <v>0</v>
      </c>
      <c r="RL548" s="25">
        <f t="shared" si="1385"/>
        <v>0</v>
      </c>
      <c r="RM548" s="25">
        <f t="shared" si="1386"/>
        <v>0</v>
      </c>
      <c r="RN548" s="25">
        <f t="shared" si="1387"/>
        <v>0</v>
      </c>
      <c r="RO548" s="25">
        <f t="shared" si="1388"/>
        <v>53263.1</v>
      </c>
      <c r="RP548" s="25">
        <f t="shared" si="1389"/>
        <v>56335.39</v>
      </c>
      <c r="RQ548" s="25">
        <f t="shared" si="1390"/>
        <v>56335.39</v>
      </c>
      <c r="RR548" s="25">
        <f t="shared" si="1391"/>
        <v>20535.02</v>
      </c>
      <c r="RS548" s="25">
        <f t="shared" si="1392"/>
        <v>21460.7</v>
      </c>
      <c r="RT548" s="25">
        <f t="shared" si="1393"/>
        <v>21460.7</v>
      </c>
      <c r="RU548" s="25">
        <f t="shared" si="1394"/>
        <v>0</v>
      </c>
      <c r="RV548" s="25">
        <f t="shared" si="900"/>
        <v>0</v>
      </c>
      <c r="RW548" s="25">
        <f t="shared" si="901"/>
        <v>0</v>
      </c>
      <c r="RX548" s="25">
        <f t="shared" si="1395"/>
        <v>0</v>
      </c>
      <c r="RY548" s="25">
        <f t="shared" si="902"/>
        <v>0</v>
      </c>
      <c r="RZ548" s="25">
        <f t="shared" si="903"/>
        <v>0</v>
      </c>
      <c r="SA548" s="30"/>
      <c r="SB548" s="30"/>
      <c r="SC548" s="30"/>
      <c r="SD548" s="25">
        <f t="shared" si="1397"/>
        <v>0</v>
      </c>
      <c r="SE548" s="25">
        <f t="shared" si="1398"/>
        <v>0</v>
      </c>
      <c r="SF548" s="25">
        <f t="shared" si="1399"/>
        <v>0</v>
      </c>
      <c r="SG548" s="25">
        <f t="shared" si="1400"/>
        <v>0</v>
      </c>
      <c r="SH548" s="25">
        <f t="shared" si="1401"/>
        <v>0</v>
      </c>
      <c r="SI548" s="25">
        <f t="shared" si="1402"/>
        <v>0</v>
      </c>
      <c r="SJ548" s="25">
        <f t="shared" si="1403"/>
        <v>53262.98</v>
      </c>
      <c r="SK548" s="25">
        <f t="shared" si="1404"/>
        <v>55586.02</v>
      </c>
      <c r="SL548" s="25">
        <f t="shared" si="1405"/>
        <v>55586.02</v>
      </c>
      <c r="SM548" s="25">
        <f t="shared" si="1406"/>
        <v>27790.9</v>
      </c>
      <c r="SN548" s="25">
        <f t="shared" si="1407"/>
        <v>29050.6</v>
      </c>
      <c r="SO548" s="25">
        <f t="shared" si="1408"/>
        <v>29050.6</v>
      </c>
      <c r="SP548" s="25">
        <f t="shared" si="1409"/>
        <v>0</v>
      </c>
      <c r="SQ548" s="25">
        <f t="shared" si="904"/>
        <v>0</v>
      </c>
      <c r="SR548" s="25">
        <f t="shared" si="905"/>
        <v>0</v>
      </c>
      <c r="SS548" s="25">
        <f t="shared" si="1410"/>
        <v>0</v>
      </c>
      <c r="ST548" s="25">
        <f t="shared" si="906"/>
        <v>0</v>
      </c>
      <c r="SU548" s="25">
        <f t="shared" si="907"/>
        <v>0</v>
      </c>
      <c r="SV548" s="30"/>
      <c r="SW548" s="30"/>
      <c r="SX548" s="30"/>
      <c r="SY548" s="25">
        <f t="shared" si="1412"/>
        <v>0</v>
      </c>
      <c r="SZ548" s="25">
        <f t="shared" si="1413"/>
        <v>0</v>
      </c>
      <c r="TA548" s="25">
        <f t="shared" si="1414"/>
        <v>0</v>
      </c>
      <c r="TB548" s="25">
        <f t="shared" si="1415"/>
        <v>0</v>
      </c>
      <c r="TC548" s="25">
        <f t="shared" si="1416"/>
        <v>0</v>
      </c>
      <c r="TD548" s="25">
        <f t="shared" si="1417"/>
        <v>0</v>
      </c>
      <c r="TE548" s="25">
        <f t="shared" si="1418"/>
        <v>53263.16</v>
      </c>
      <c r="TF548" s="25">
        <f t="shared" si="1419"/>
        <v>55876.87</v>
      </c>
      <c r="TG548" s="25">
        <f t="shared" si="1420"/>
        <v>55876.87</v>
      </c>
      <c r="TH548" s="25">
        <f t="shared" si="1421"/>
        <v>25803.56</v>
      </c>
      <c r="TI548" s="25">
        <f t="shared" si="1422"/>
        <v>27045</v>
      </c>
      <c r="TJ548" s="25">
        <f t="shared" si="1423"/>
        <v>27045</v>
      </c>
      <c r="TK548" s="25">
        <f t="shared" si="1424"/>
        <v>0</v>
      </c>
      <c r="TL548" s="25">
        <f t="shared" si="908"/>
        <v>0</v>
      </c>
      <c r="TM548" s="25">
        <f t="shared" si="909"/>
        <v>0</v>
      </c>
      <c r="TN548" s="25">
        <f t="shared" si="1425"/>
        <v>0</v>
      </c>
      <c r="TO548" s="25">
        <f t="shared" si="910"/>
        <v>0</v>
      </c>
      <c r="TP548" s="25">
        <f t="shared" si="911"/>
        <v>0</v>
      </c>
      <c r="TQ548" s="30"/>
      <c r="TR548" s="30"/>
      <c r="TS548" s="30"/>
      <c r="TT548" s="25">
        <f t="shared" si="1427"/>
        <v>0</v>
      </c>
      <c r="TU548" s="25">
        <f t="shared" si="1428"/>
        <v>0</v>
      </c>
      <c r="TV548" s="25">
        <f t="shared" si="1429"/>
        <v>0</v>
      </c>
      <c r="TW548" s="25">
        <f t="shared" si="1430"/>
        <v>0</v>
      </c>
      <c r="TX548" s="25">
        <f t="shared" si="1431"/>
        <v>0</v>
      </c>
      <c r="TY548" s="25">
        <f t="shared" si="1432"/>
        <v>0</v>
      </c>
      <c r="TZ548" s="25">
        <f t="shared" si="1433"/>
        <v>40497.370000000003</v>
      </c>
      <c r="UA548" s="25">
        <f t="shared" si="1434"/>
        <v>56465.61</v>
      </c>
      <c r="UB548" s="25">
        <f t="shared" si="1435"/>
        <v>56465.61</v>
      </c>
      <c r="UC548" s="25">
        <f t="shared" si="1436"/>
        <v>22263.26</v>
      </c>
      <c r="UD548" s="25">
        <f t="shared" si="1437"/>
        <v>31009.81</v>
      </c>
      <c r="UE548" s="25">
        <f t="shared" si="1438"/>
        <v>31009.81</v>
      </c>
      <c r="UF548" s="25">
        <f t="shared" si="1439"/>
        <v>0</v>
      </c>
      <c r="UG548" s="25">
        <f t="shared" si="913"/>
        <v>0</v>
      </c>
      <c r="UH548" s="25">
        <f t="shared" si="914"/>
        <v>0</v>
      </c>
      <c r="UI548" s="25">
        <f t="shared" si="1440"/>
        <v>0</v>
      </c>
      <c r="UJ548" s="25">
        <f t="shared" si="915"/>
        <v>0</v>
      </c>
      <c r="UK548" s="25">
        <f t="shared" si="916"/>
        <v>0</v>
      </c>
      <c r="UL548" s="30"/>
      <c r="UM548" s="30"/>
      <c r="UN548" s="30"/>
      <c r="UO548" s="25">
        <f t="shared" si="1442"/>
        <v>0</v>
      </c>
      <c r="UP548" s="25">
        <f t="shared" si="1443"/>
        <v>0</v>
      </c>
      <c r="UQ548" s="25">
        <f t="shared" si="1444"/>
        <v>0</v>
      </c>
      <c r="UR548" s="25">
        <f t="shared" si="1445"/>
        <v>0</v>
      </c>
      <c r="US548" s="25">
        <f t="shared" si="1446"/>
        <v>0</v>
      </c>
      <c r="UT548" s="25">
        <f t="shared" si="1447"/>
        <v>0</v>
      </c>
      <c r="UU548" s="25">
        <f t="shared" si="1448"/>
        <v>53263.199999999997</v>
      </c>
      <c r="UV548" s="25">
        <f t="shared" si="1449"/>
        <v>55844.74</v>
      </c>
      <c r="UW548" s="25">
        <f t="shared" si="1450"/>
        <v>55844.74</v>
      </c>
      <c r="UX548" s="25">
        <f t="shared" si="1451"/>
        <v>27181.34</v>
      </c>
      <c r="UY548" s="25">
        <f t="shared" si="1452"/>
        <v>28365.69</v>
      </c>
      <c r="UZ548" s="25">
        <f t="shared" si="1453"/>
        <v>28365.69</v>
      </c>
      <c r="VA548" s="25">
        <f t="shared" si="1454"/>
        <v>0</v>
      </c>
      <c r="VB548" s="25">
        <f t="shared" si="917"/>
        <v>0</v>
      </c>
      <c r="VC548" s="25">
        <f t="shared" si="918"/>
        <v>0</v>
      </c>
      <c r="VD548" s="25">
        <f t="shared" si="1455"/>
        <v>0</v>
      </c>
      <c r="VE548" s="25">
        <f t="shared" si="919"/>
        <v>0</v>
      </c>
      <c r="VF548" s="25">
        <f t="shared" si="920"/>
        <v>0</v>
      </c>
      <c r="VG548" s="30"/>
      <c r="VH548" s="30"/>
      <c r="VI548" s="30"/>
      <c r="VJ548" s="25">
        <f t="shared" si="1457"/>
        <v>0</v>
      </c>
      <c r="VK548" s="25">
        <f t="shared" si="1458"/>
        <v>0</v>
      </c>
      <c r="VL548" s="25">
        <f t="shared" si="1459"/>
        <v>0</v>
      </c>
      <c r="VM548" s="25">
        <f t="shared" si="1460"/>
        <v>0</v>
      </c>
      <c r="VN548" s="25">
        <f t="shared" si="1461"/>
        <v>0</v>
      </c>
      <c r="VO548" s="25">
        <f t="shared" si="1462"/>
        <v>0</v>
      </c>
      <c r="VP548" s="25">
        <f t="shared" si="1463"/>
        <v>0</v>
      </c>
      <c r="VQ548" s="25">
        <f t="shared" si="1464"/>
        <v>0</v>
      </c>
      <c r="VR548" s="25">
        <f t="shared" si="1465"/>
        <v>0</v>
      </c>
      <c r="VS548" s="25">
        <f t="shared" si="1466"/>
        <v>0</v>
      </c>
      <c r="VT548" s="25">
        <f t="shared" si="1467"/>
        <v>0</v>
      </c>
      <c r="VU548" s="25">
        <f t="shared" si="1468"/>
        <v>0</v>
      </c>
      <c r="VV548" s="25">
        <f t="shared" si="1469"/>
        <v>0</v>
      </c>
      <c r="VW548" s="25">
        <f t="shared" si="922"/>
        <v>0</v>
      </c>
      <c r="VX548" s="25">
        <f t="shared" si="923"/>
        <v>0</v>
      </c>
      <c r="VY548" s="25">
        <f t="shared" si="1470"/>
        <v>0</v>
      </c>
      <c r="VZ548" s="25">
        <f t="shared" si="924"/>
        <v>0</v>
      </c>
      <c r="WA548" s="25">
        <f t="shared" si="925"/>
        <v>0</v>
      </c>
      <c r="WB548" s="30"/>
      <c r="WC548" s="30"/>
      <c r="WD548" s="30"/>
      <c r="WE548" s="25">
        <f t="shared" si="1471"/>
        <v>0</v>
      </c>
      <c r="WF548" s="25">
        <f t="shared" si="1472"/>
        <v>0</v>
      </c>
      <c r="WG548" s="25">
        <f t="shared" si="1473"/>
        <v>0</v>
      </c>
      <c r="WH548" s="25">
        <f t="shared" si="1474"/>
        <v>0</v>
      </c>
      <c r="WI548" s="25">
        <f t="shared" si="1475"/>
        <v>0</v>
      </c>
      <c r="WJ548" s="25">
        <f t="shared" si="1476"/>
        <v>0</v>
      </c>
      <c r="WK548" s="25">
        <f t="shared" si="1477"/>
        <v>53263.07</v>
      </c>
      <c r="WL548" s="25">
        <f t="shared" si="1478"/>
        <v>55421.24</v>
      </c>
      <c r="WM548" s="25">
        <f t="shared" si="1479"/>
        <v>55421.24</v>
      </c>
      <c r="WN548" s="25">
        <f t="shared" si="1480"/>
        <v>20318.810000000001</v>
      </c>
      <c r="WO548" s="25">
        <f t="shared" si="1481"/>
        <v>21315.24</v>
      </c>
      <c r="WP548" s="25">
        <f t="shared" si="1482"/>
        <v>21315.24</v>
      </c>
      <c r="WQ548" s="25">
        <f t="shared" si="1483"/>
        <v>0</v>
      </c>
      <c r="WR548" s="25">
        <f t="shared" si="926"/>
        <v>0</v>
      </c>
      <c r="WS548" s="25">
        <f t="shared" si="927"/>
        <v>0</v>
      </c>
      <c r="WT548" s="25">
        <f t="shared" si="1484"/>
        <v>0</v>
      </c>
      <c r="WU548" s="25">
        <f t="shared" si="928"/>
        <v>0</v>
      </c>
      <c r="WV548" s="25">
        <f t="shared" si="929"/>
        <v>0</v>
      </c>
      <c r="WW548" s="30"/>
      <c r="WX548" s="30"/>
      <c r="WY548" s="30"/>
      <c r="WZ548" s="25">
        <f t="shared" si="1486"/>
        <v>0</v>
      </c>
      <c r="XA548" s="25">
        <f t="shared" si="1487"/>
        <v>0</v>
      </c>
      <c r="XB548" s="25">
        <f t="shared" si="1488"/>
        <v>0</v>
      </c>
      <c r="XC548" s="25">
        <f t="shared" si="1489"/>
        <v>0</v>
      </c>
      <c r="XD548" s="25">
        <f t="shared" si="1490"/>
        <v>0</v>
      </c>
      <c r="XE548" s="25">
        <f t="shared" si="1491"/>
        <v>0</v>
      </c>
      <c r="XF548" s="25">
        <f t="shared" si="1492"/>
        <v>53262.73</v>
      </c>
      <c r="XG548" s="25">
        <f t="shared" si="1493"/>
        <v>55559</v>
      </c>
      <c r="XH548" s="25">
        <f t="shared" si="1494"/>
        <v>55559</v>
      </c>
      <c r="XI548" s="25">
        <f t="shared" si="1495"/>
        <v>21554.43</v>
      </c>
      <c r="XJ548" s="25">
        <f t="shared" si="1496"/>
        <v>22532.34</v>
      </c>
      <c r="XK548" s="25">
        <f t="shared" si="1497"/>
        <v>22532.34</v>
      </c>
      <c r="XL548" s="25">
        <f t="shared" si="1498"/>
        <v>0</v>
      </c>
      <c r="XM548" s="25">
        <f t="shared" si="930"/>
        <v>0</v>
      </c>
      <c r="XN548" s="25">
        <f t="shared" si="931"/>
        <v>0</v>
      </c>
      <c r="XO548" s="25">
        <f t="shared" si="1499"/>
        <v>0</v>
      </c>
      <c r="XP548" s="25">
        <f t="shared" si="932"/>
        <v>0</v>
      </c>
      <c r="XQ548" s="25">
        <f t="shared" si="933"/>
        <v>0</v>
      </c>
      <c r="XR548" s="30"/>
      <c r="XS548" s="30"/>
      <c r="XT548" s="30"/>
      <c r="XU548" s="25">
        <f t="shared" si="1501"/>
        <v>0</v>
      </c>
      <c r="XV548" s="25">
        <f t="shared" si="1502"/>
        <v>0</v>
      </c>
      <c r="XW548" s="25">
        <f t="shared" si="1503"/>
        <v>0</v>
      </c>
      <c r="XX548" s="25">
        <f t="shared" si="1504"/>
        <v>0</v>
      </c>
      <c r="XY548" s="25">
        <f t="shared" si="1505"/>
        <v>0</v>
      </c>
      <c r="XZ548" s="25">
        <f t="shared" si="1506"/>
        <v>0</v>
      </c>
      <c r="YA548" s="25">
        <f t="shared" si="1507"/>
        <v>53262.81</v>
      </c>
      <c r="YB548" s="25">
        <f t="shared" si="1508"/>
        <v>57315.61</v>
      </c>
      <c r="YC548" s="25">
        <f t="shared" si="1509"/>
        <v>57315.61</v>
      </c>
      <c r="YD548" s="25">
        <f t="shared" si="1510"/>
        <v>21314.21</v>
      </c>
      <c r="YE548" s="25">
        <f t="shared" si="1511"/>
        <v>22291.23</v>
      </c>
      <c r="YF548" s="25">
        <f t="shared" si="1512"/>
        <v>22291.23</v>
      </c>
      <c r="YG548" s="25">
        <f t="shared" si="1513"/>
        <v>0</v>
      </c>
      <c r="YH548" s="25">
        <f t="shared" si="934"/>
        <v>0</v>
      </c>
      <c r="YI548" s="25">
        <f t="shared" si="935"/>
        <v>0</v>
      </c>
      <c r="YJ548" s="25">
        <f t="shared" si="1514"/>
        <v>0</v>
      </c>
      <c r="YK548" s="25">
        <f t="shared" si="936"/>
        <v>0</v>
      </c>
      <c r="YL548" s="25">
        <f t="shared" si="937"/>
        <v>0</v>
      </c>
      <c r="YM548" s="30"/>
      <c r="YN548" s="30"/>
      <c r="YO548" s="30"/>
      <c r="YP548" s="25">
        <f t="shared" si="1516"/>
        <v>0</v>
      </c>
      <c r="YQ548" s="25">
        <f t="shared" si="1517"/>
        <v>0</v>
      </c>
      <c r="YR548" s="25">
        <f t="shared" si="1518"/>
        <v>0</v>
      </c>
      <c r="YS548" s="25">
        <f t="shared" si="1519"/>
        <v>0</v>
      </c>
      <c r="YT548" s="25">
        <f t="shared" si="1520"/>
        <v>0</v>
      </c>
      <c r="YU548" s="25">
        <f t="shared" si="1521"/>
        <v>0</v>
      </c>
      <c r="YV548" s="25">
        <f t="shared" si="1522"/>
        <v>53262.78</v>
      </c>
      <c r="YW548" s="25">
        <f t="shared" si="1523"/>
        <v>57385.64</v>
      </c>
      <c r="YX548" s="25">
        <f t="shared" si="1524"/>
        <v>57385.64</v>
      </c>
      <c r="YY548" s="25">
        <f t="shared" si="1525"/>
        <v>23600.51</v>
      </c>
      <c r="YZ548" s="25">
        <f t="shared" si="1526"/>
        <v>24709.59</v>
      </c>
      <c r="ZA548" s="25">
        <f t="shared" si="1527"/>
        <v>24709.59</v>
      </c>
      <c r="ZB548" s="25">
        <f t="shared" si="1528"/>
        <v>0</v>
      </c>
      <c r="ZC548" s="25">
        <f t="shared" si="938"/>
        <v>0</v>
      </c>
      <c r="ZD548" s="25">
        <f t="shared" si="939"/>
        <v>0</v>
      </c>
      <c r="ZE548" s="25">
        <f t="shared" si="1529"/>
        <v>0</v>
      </c>
      <c r="ZF548" s="25">
        <f t="shared" si="940"/>
        <v>0</v>
      </c>
      <c r="ZG548" s="25">
        <f t="shared" si="941"/>
        <v>0</v>
      </c>
      <c r="ZH548" s="30"/>
      <c r="ZI548" s="30"/>
      <c r="ZJ548" s="30"/>
      <c r="ZK548" s="25">
        <f t="shared" si="1531"/>
        <v>0</v>
      </c>
      <c r="ZL548" s="25">
        <f t="shared" si="1532"/>
        <v>0</v>
      </c>
      <c r="ZM548" s="25">
        <f t="shared" si="1533"/>
        <v>0</v>
      </c>
      <c r="ZN548" s="25">
        <f t="shared" si="1534"/>
        <v>0</v>
      </c>
      <c r="ZO548" s="25">
        <f t="shared" si="1535"/>
        <v>0</v>
      </c>
      <c r="ZP548" s="25">
        <f t="shared" si="1536"/>
        <v>0</v>
      </c>
      <c r="ZQ548" s="25">
        <f t="shared" si="1537"/>
        <v>53262.74</v>
      </c>
      <c r="ZR548" s="25">
        <f t="shared" si="1538"/>
        <v>56881.25</v>
      </c>
      <c r="ZS548" s="25">
        <f t="shared" si="1539"/>
        <v>56881.25</v>
      </c>
      <c r="ZT548" s="25">
        <f t="shared" si="1540"/>
        <v>27774.17</v>
      </c>
      <c r="ZU548" s="25">
        <f t="shared" si="1541"/>
        <v>29065.69</v>
      </c>
      <c r="ZV548" s="25">
        <f t="shared" si="1542"/>
        <v>29065.69</v>
      </c>
      <c r="ZW548" s="25">
        <f t="shared" si="1543"/>
        <v>0</v>
      </c>
      <c r="ZX548" s="25">
        <f t="shared" si="942"/>
        <v>0</v>
      </c>
      <c r="ZY548" s="25">
        <f t="shared" si="943"/>
        <v>0</v>
      </c>
      <c r="ZZ548" s="25">
        <f t="shared" si="1544"/>
        <v>0</v>
      </c>
      <c r="AAA548" s="25">
        <f t="shared" si="944"/>
        <v>0</v>
      </c>
      <c r="AAB548" s="25">
        <f t="shared" si="945"/>
        <v>0</v>
      </c>
      <c r="AAC548" s="30"/>
      <c r="AAD548" s="30"/>
      <c r="AAE548" s="30"/>
      <c r="AAF548" s="25">
        <f t="shared" si="1545"/>
        <v>0</v>
      </c>
      <c r="AAG548" s="25">
        <f t="shared" si="1546"/>
        <v>0</v>
      </c>
      <c r="AAH548" s="25">
        <f t="shared" si="1547"/>
        <v>0</v>
      </c>
      <c r="AAI548" s="25">
        <f t="shared" si="1548"/>
        <v>0</v>
      </c>
      <c r="AAJ548" s="25">
        <f t="shared" si="1549"/>
        <v>0</v>
      </c>
      <c r="AAK548" s="25">
        <f t="shared" si="1550"/>
        <v>0</v>
      </c>
      <c r="AAL548" s="25">
        <f t="shared" si="1551"/>
        <v>53263.21</v>
      </c>
      <c r="AAM548" s="25">
        <f t="shared" si="1552"/>
        <v>55420.85</v>
      </c>
      <c r="AAN548" s="25">
        <f t="shared" si="1553"/>
        <v>55420.85</v>
      </c>
      <c r="AAO548" s="25">
        <f t="shared" si="1554"/>
        <v>26323.52</v>
      </c>
      <c r="AAP548" s="25">
        <f t="shared" si="1555"/>
        <v>27565.22</v>
      </c>
      <c r="AAQ548" s="25">
        <f t="shared" si="1556"/>
        <v>27565.22</v>
      </c>
      <c r="AAR548" s="25">
        <f t="shared" si="1557"/>
        <v>0</v>
      </c>
      <c r="AAS548" s="25">
        <f t="shared" si="946"/>
        <v>0</v>
      </c>
      <c r="AAT548" s="25">
        <f t="shared" si="947"/>
        <v>0</v>
      </c>
      <c r="AAU548" s="25">
        <f t="shared" si="1558"/>
        <v>0</v>
      </c>
      <c r="AAV548" s="25">
        <f t="shared" si="948"/>
        <v>0</v>
      </c>
      <c r="AAW548" s="25">
        <f t="shared" si="949"/>
        <v>0</v>
      </c>
      <c r="AAX548" s="30">
        <v>63</v>
      </c>
      <c r="AAY548" s="30">
        <v>63</v>
      </c>
      <c r="AAZ548" s="30">
        <v>63</v>
      </c>
      <c r="ABA548" s="25">
        <f t="shared" si="1560"/>
        <v>3355569</v>
      </c>
      <c r="ABB548" s="25">
        <f t="shared" si="1561"/>
        <v>3491523</v>
      </c>
      <c r="ABC548" s="25">
        <f t="shared" si="1562"/>
        <v>3491523</v>
      </c>
      <c r="ABD548" s="25">
        <f t="shared" si="1563"/>
        <v>3385112.22</v>
      </c>
      <c r="ABE548" s="25">
        <f t="shared" si="1564"/>
        <v>3432929.22</v>
      </c>
      <c r="ABF548" s="25">
        <f t="shared" si="1565"/>
        <v>3432929.22</v>
      </c>
      <c r="ABG548" s="25">
        <f t="shared" si="1566"/>
        <v>53263.38</v>
      </c>
      <c r="ABH548" s="25">
        <f t="shared" si="1567"/>
        <v>55549.86</v>
      </c>
      <c r="ABI548" s="25">
        <f t="shared" si="1568"/>
        <v>55549.86</v>
      </c>
      <c r="ABJ548" s="25">
        <f t="shared" si="1569"/>
        <v>18253.88</v>
      </c>
      <c r="ABK548" s="25">
        <f t="shared" si="1570"/>
        <v>19039.62</v>
      </c>
      <c r="ABL548" s="25">
        <f t="shared" si="1571"/>
        <v>19039.62</v>
      </c>
      <c r="ABM548" s="25">
        <f t="shared" si="1572"/>
        <v>3355592.94</v>
      </c>
      <c r="ABN548" s="25">
        <f t="shared" si="950"/>
        <v>3499641.18</v>
      </c>
      <c r="ABO548" s="25">
        <f t="shared" si="951"/>
        <v>3499641.18</v>
      </c>
      <c r="ABP548" s="25">
        <f t="shared" si="1573"/>
        <v>1149994.44</v>
      </c>
      <c r="ABQ548" s="25">
        <f t="shared" si="952"/>
        <v>1199496.06</v>
      </c>
      <c r="ABR548" s="25">
        <f t="shared" si="953"/>
        <v>1199496.06</v>
      </c>
      <c r="ABS548" s="30"/>
      <c r="ABT548" s="30"/>
      <c r="ABU548" s="30"/>
      <c r="ABV548" s="25">
        <f t="shared" si="1574"/>
        <v>0</v>
      </c>
      <c r="ABW548" s="25">
        <f t="shared" si="1575"/>
        <v>0</v>
      </c>
      <c r="ABX548" s="25">
        <f t="shared" si="1576"/>
        <v>0</v>
      </c>
      <c r="ABY548" s="25">
        <f t="shared" si="1577"/>
        <v>0</v>
      </c>
      <c r="ABZ548" s="25">
        <f t="shared" si="1578"/>
        <v>0</v>
      </c>
      <c r="ACA548" s="25">
        <f t="shared" si="1579"/>
        <v>0</v>
      </c>
      <c r="ACB548" s="25">
        <f t="shared" si="1580"/>
        <v>53264.1</v>
      </c>
      <c r="ACC548" s="25">
        <f t="shared" si="1581"/>
        <v>57517.25</v>
      </c>
      <c r="ACD548" s="25">
        <f t="shared" si="1582"/>
        <v>57517.25</v>
      </c>
      <c r="ACE548" s="25">
        <f t="shared" si="1583"/>
        <v>19874.03</v>
      </c>
      <c r="ACF548" s="25">
        <f t="shared" si="1584"/>
        <v>20786.830000000002</v>
      </c>
      <c r="ACG548" s="25">
        <f t="shared" si="1585"/>
        <v>20786.830000000002</v>
      </c>
      <c r="ACH548" s="25">
        <f t="shared" si="1586"/>
        <v>0</v>
      </c>
      <c r="ACI548" s="25">
        <f t="shared" si="954"/>
        <v>0</v>
      </c>
      <c r="ACJ548" s="25">
        <f t="shared" si="955"/>
        <v>0</v>
      </c>
      <c r="ACK548" s="25">
        <f t="shared" si="1587"/>
        <v>0</v>
      </c>
      <c r="ACL548" s="25">
        <f t="shared" si="956"/>
        <v>0</v>
      </c>
      <c r="ACM548" s="25">
        <f t="shared" si="957"/>
        <v>0</v>
      </c>
      <c r="ACN548" s="30"/>
      <c r="ACO548" s="30"/>
      <c r="ACP548" s="30"/>
      <c r="ACQ548" s="25">
        <f t="shared" si="1588"/>
        <v>0</v>
      </c>
      <c r="ACR548" s="25">
        <f t="shared" si="1589"/>
        <v>0</v>
      </c>
      <c r="ACS548" s="25">
        <f t="shared" si="1590"/>
        <v>0</v>
      </c>
      <c r="ACT548" s="25">
        <f t="shared" si="1591"/>
        <v>0</v>
      </c>
      <c r="ACU548" s="25">
        <f t="shared" si="1592"/>
        <v>0</v>
      </c>
      <c r="ACV548" s="25">
        <f t="shared" si="1593"/>
        <v>0</v>
      </c>
      <c r="ACW548" s="25">
        <f t="shared" si="1594"/>
        <v>53262.96</v>
      </c>
      <c r="ACX548" s="25">
        <f t="shared" si="1595"/>
        <v>55420.639999999999</v>
      </c>
      <c r="ACY548" s="25">
        <f t="shared" si="1596"/>
        <v>55420.639999999999</v>
      </c>
      <c r="ACZ548" s="25">
        <f t="shared" si="1597"/>
        <v>26582.400000000001</v>
      </c>
      <c r="ADA548" s="25">
        <f t="shared" si="1598"/>
        <v>27835.23</v>
      </c>
      <c r="ADB548" s="25">
        <f t="shared" si="1599"/>
        <v>27835.23</v>
      </c>
      <c r="ADC548" s="25">
        <f t="shared" si="1600"/>
        <v>0</v>
      </c>
      <c r="ADD548" s="25">
        <f t="shared" si="958"/>
        <v>0</v>
      </c>
      <c r="ADE548" s="25">
        <f t="shared" si="959"/>
        <v>0</v>
      </c>
      <c r="ADF548" s="25">
        <f t="shared" si="1601"/>
        <v>0</v>
      </c>
      <c r="ADG548" s="25">
        <f t="shared" si="960"/>
        <v>0</v>
      </c>
      <c r="ADH548" s="25">
        <f t="shared" si="961"/>
        <v>0</v>
      </c>
      <c r="ADI548" s="30">
        <v>64</v>
      </c>
      <c r="ADJ548" s="30">
        <v>64</v>
      </c>
      <c r="ADK548" s="30">
        <v>64</v>
      </c>
      <c r="ADL548" s="25">
        <f t="shared" si="1603"/>
        <v>3408832</v>
      </c>
      <c r="ADM548" s="25">
        <f t="shared" si="1604"/>
        <v>3546944</v>
      </c>
      <c r="ADN548" s="25">
        <f t="shared" si="1605"/>
        <v>3546944</v>
      </c>
      <c r="ADO548" s="25">
        <f t="shared" si="1606"/>
        <v>3438844.16</v>
      </c>
      <c r="ADP548" s="25">
        <f t="shared" si="1607"/>
        <v>3487420.16</v>
      </c>
      <c r="ADQ548" s="25">
        <f t="shared" si="1608"/>
        <v>3487420.16</v>
      </c>
      <c r="ADR548" s="25">
        <f t="shared" si="1609"/>
        <v>53262.85</v>
      </c>
      <c r="ADS548" s="25">
        <f t="shared" si="1610"/>
        <v>55740.69</v>
      </c>
      <c r="ADT548" s="25">
        <f t="shared" si="1611"/>
        <v>55740.69</v>
      </c>
      <c r="ADU548" s="25">
        <f t="shared" si="1612"/>
        <v>16073.8</v>
      </c>
      <c r="ADV548" s="25">
        <f t="shared" si="1613"/>
        <v>16893.22</v>
      </c>
      <c r="ADW548" s="25">
        <f t="shared" si="1614"/>
        <v>16893.22</v>
      </c>
      <c r="ADX548" s="25">
        <f t="shared" si="1615"/>
        <v>3408822.4</v>
      </c>
      <c r="ADY548" s="25">
        <f t="shared" si="962"/>
        <v>3567404.16</v>
      </c>
      <c r="ADZ548" s="25">
        <f t="shared" si="963"/>
        <v>3567404.16</v>
      </c>
      <c r="AEA548" s="25">
        <f t="shared" si="1616"/>
        <v>1028723.2</v>
      </c>
      <c r="AEB548" s="25">
        <f t="shared" si="964"/>
        <v>1081166.08</v>
      </c>
      <c r="AEC548" s="25">
        <f t="shared" si="965"/>
        <v>1081166.08</v>
      </c>
      <c r="AED548" s="30"/>
      <c r="AEE548" s="30"/>
      <c r="AEF548" s="30"/>
      <c r="AEG548" s="25">
        <f t="shared" si="1617"/>
        <v>0</v>
      </c>
      <c r="AEH548" s="25">
        <f t="shared" si="1618"/>
        <v>0</v>
      </c>
      <c r="AEI548" s="25">
        <f t="shared" si="1619"/>
        <v>0</v>
      </c>
      <c r="AEJ548" s="25">
        <f t="shared" si="1620"/>
        <v>0</v>
      </c>
      <c r="AEK548" s="25">
        <f t="shared" si="1621"/>
        <v>0</v>
      </c>
      <c r="AEL548" s="25">
        <f t="shared" si="1622"/>
        <v>0</v>
      </c>
      <c r="AEM548" s="25">
        <f t="shared" si="1623"/>
        <v>53263.16</v>
      </c>
      <c r="AEN548" s="25">
        <f t="shared" si="1624"/>
        <v>55421.39</v>
      </c>
      <c r="AEO548" s="25">
        <f t="shared" si="1625"/>
        <v>55421.39</v>
      </c>
      <c r="AEP548" s="25">
        <f t="shared" si="1626"/>
        <v>23964.62</v>
      </c>
      <c r="AEQ548" s="25">
        <f t="shared" si="1627"/>
        <v>25038.32</v>
      </c>
      <c r="AER548" s="25">
        <f t="shared" si="1628"/>
        <v>25038.32</v>
      </c>
      <c r="AES548" s="25">
        <f t="shared" si="1629"/>
        <v>0</v>
      </c>
      <c r="AET548" s="25">
        <f t="shared" si="966"/>
        <v>0</v>
      </c>
      <c r="AEU548" s="25">
        <f t="shared" si="967"/>
        <v>0</v>
      </c>
      <c r="AEV548" s="25">
        <f t="shared" si="1630"/>
        <v>0</v>
      </c>
      <c r="AEW548" s="25">
        <f t="shared" si="968"/>
        <v>0</v>
      </c>
      <c r="AEX548" s="25">
        <f t="shared" si="969"/>
        <v>0</v>
      </c>
      <c r="AEY548" s="30"/>
      <c r="AEZ548" s="30"/>
      <c r="AFA548" s="30"/>
      <c r="AFB548" s="25">
        <f t="shared" si="1631"/>
        <v>0</v>
      </c>
      <c r="AFC548" s="25">
        <f t="shared" si="1632"/>
        <v>0</v>
      </c>
      <c r="AFD548" s="25">
        <f t="shared" si="1633"/>
        <v>0</v>
      </c>
      <c r="AFE548" s="25">
        <f t="shared" si="1634"/>
        <v>0</v>
      </c>
      <c r="AFF548" s="25">
        <f t="shared" si="1635"/>
        <v>0</v>
      </c>
      <c r="AFG548" s="25">
        <f t="shared" si="1636"/>
        <v>0</v>
      </c>
      <c r="AFH548" s="25">
        <f t="shared" si="1637"/>
        <v>53262.879999999997</v>
      </c>
      <c r="AFI548" s="25">
        <f t="shared" si="1638"/>
        <v>55420.89</v>
      </c>
      <c r="AFJ548" s="25">
        <f t="shared" si="1639"/>
        <v>55420.89</v>
      </c>
      <c r="AFK548" s="25">
        <f t="shared" si="1640"/>
        <v>23804.59</v>
      </c>
      <c r="AFL548" s="25">
        <f t="shared" si="1641"/>
        <v>25013.07</v>
      </c>
      <c r="AFM548" s="25">
        <f t="shared" si="1642"/>
        <v>25013.07</v>
      </c>
      <c r="AFN548" s="25">
        <f t="shared" si="1643"/>
        <v>0</v>
      </c>
      <c r="AFO548" s="25">
        <f t="shared" si="970"/>
        <v>0</v>
      </c>
      <c r="AFP548" s="25">
        <f t="shared" si="971"/>
        <v>0</v>
      </c>
      <c r="AFQ548" s="25">
        <f t="shared" si="1644"/>
        <v>0</v>
      </c>
      <c r="AFR548" s="25">
        <f t="shared" si="972"/>
        <v>0</v>
      </c>
      <c r="AFS548" s="25">
        <f t="shared" si="973"/>
        <v>0</v>
      </c>
      <c r="AFT548" s="30"/>
      <c r="AFU548" s="30"/>
      <c r="AFV548" s="30"/>
      <c r="AFW548" s="25">
        <f t="shared" si="1646"/>
        <v>0</v>
      </c>
      <c r="AFX548" s="25">
        <f t="shared" si="1647"/>
        <v>0</v>
      </c>
      <c r="AFY548" s="25">
        <f t="shared" si="1648"/>
        <v>0</v>
      </c>
      <c r="AFZ548" s="25">
        <f t="shared" si="1649"/>
        <v>0</v>
      </c>
      <c r="AGA548" s="25">
        <f t="shared" si="1650"/>
        <v>0</v>
      </c>
      <c r="AGB548" s="25">
        <f t="shared" si="1651"/>
        <v>0</v>
      </c>
      <c r="AGC548" s="25">
        <f t="shared" si="1652"/>
        <v>53263.3</v>
      </c>
      <c r="AGD548" s="25">
        <f t="shared" si="1653"/>
        <v>55657.64</v>
      </c>
      <c r="AGE548" s="25">
        <f t="shared" si="1654"/>
        <v>55657.64</v>
      </c>
      <c r="AGF548" s="25">
        <f t="shared" si="1655"/>
        <v>25059.84</v>
      </c>
      <c r="AGG548" s="25">
        <f t="shared" si="1656"/>
        <v>26244.17</v>
      </c>
      <c r="AGH548" s="25">
        <f t="shared" si="1657"/>
        <v>26244.17</v>
      </c>
      <c r="AGI548" s="25">
        <f t="shared" si="1658"/>
        <v>0</v>
      </c>
      <c r="AGJ548" s="25">
        <f t="shared" si="974"/>
        <v>0</v>
      </c>
      <c r="AGK548" s="25">
        <f t="shared" si="975"/>
        <v>0</v>
      </c>
      <c r="AGL548" s="25">
        <f t="shared" si="1659"/>
        <v>0</v>
      </c>
      <c r="AGM548" s="25">
        <f t="shared" si="976"/>
        <v>0</v>
      </c>
      <c r="AGN548" s="25">
        <f t="shared" si="977"/>
        <v>0</v>
      </c>
      <c r="AGO548" s="30"/>
      <c r="AGP548" s="30"/>
      <c r="AGQ548" s="30"/>
      <c r="AGR548" s="25">
        <f t="shared" si="1660"/>
        <v>0</v>
      </c>
      <c r="AGS548" s="25">
        <f t="shared" si="1661"/>
        <v>0</v>
      </c>
      <c r="AGT548" s="25">
        <f t="shared" si="1662"/>
        <v>0</v>
      </c>
      <c r="AGU548" s="25">
        <f t="shared" si="1663"/>
        <v>0</v>
      </c>
      <c r="AGV548" s="25">
        <f t="shared" si="1664"/>
        <v>0</v>
      </c>
      <c r="AGW548" s="25">
        <f t="shared" si="1665"/>
        <v>0</v>
      </c>
      <c r="AGX548" s="25">
        <f t="shared" si="1666"/>
        <v>53262.44</v>
      </c>
      <c r="AGY548" s="25">
        <f t="shared" si="1667"/>
        <v>56315.65</v>
      </c>
      <c r="AGZ548" s="25">
        <f t="shared" si="1668"/>
        <v>56315.65</v>
      </c>
      <c r="AHA548" s="25">
        <f t="shared" si="1669"/>
        <v>41116.410000000003</v>
      </c>
      <c r="AHB548" s="25">
        <f t="shared" si="1670"/>
        <v>43149.34</v>
      </c>
      <c r="AHC548" s="25">
        <f t="shared" si="1671"/>
        <v>43149.34</v>
      </c>
      <c r="AHD548" s="25">
        <f t="shared" si="1672"/>
        <v>0</v>
      </c>
      <c r="AHE548" s="25">
        <f t="shared" si="978"/>
        <v>0</v>
      </c>
      <c r="AHF548" s="25">
        <f t="shared" si="979"/>
        <v>0</v>
      </c>
      <c r="AHG548" s="25">
        <f t="shared" si="1673"/>
        <v>0</v>
      </c>
      <c r="AHH548" s="25">
        <f t="shared" si="980"/>
        <v>0</v>
      </c>
      <c r="AHI548" s="25">
        <f t="shared" si="981"/>
        <v>0</v>
      </c>
      <c r="AHJ548" s="30"/>
      <c r="AHK548" s="30"/>
      <c r="AHL548" s="30"/>
      <c r="AHM548" s="25">
        <f t="shared" si="1675"/>
        <v>0</v>
      </c>
      <c r="AHN548" s="25">
        <f t="shared" si="1676"/>
        <v>0</v>
      </c>
      <c r="AHO548" s="25">
        <f t="shared" si="1677"/>
        <v>0</v>
      </c>
      <c r="AHP548" s="25">
        <f t="shared" si="1678"/>
        <v>0</v>
      </c>
      <c r="AHQ548" s="25">
        <f t="shared" si="1679"/>
        <v>0</v>
      </c>
      <c r="AHR548" s="25">
        <f t="shared" si="1680"/>
        <v>0</v>
      </c>
      <c r="AHS548" s="25">
        <f t="shared" si="1681"/>
        <v>53262.63</v>
      </c>
      <c r="AHT548" s="25">
        <f t="shared" si="1682"/>
        <v>56756.800000000003</v>
      </c>
      <c r="AHU548" s="25">
        <f t="shared" si="1683"/>
        <v>56756.800000000003</v>
      </c>
      <c r="AHV548" s="25">
        <f t="shared" si="1684"/>
        <v>23055.06</v>
      </c>
      <c r="AHW548" s="25">
        <f t="shared" si="1685"/>
        <v>24155.51</v>
      </c>
      <c r="AHX548" s="25">
        <f t="shared" si="1686"/>
        <v>24155.51</v>
      </c>
      <c r="AHY548" s="25">
        <f t="shared" si="1687"/>
        <v>0</v>
      </c>
      <c r="AHZ548" s="25">
        <f t="shared" si="982"/>
        <v>0</v>
      </c>
      <c r="AIA548" s="25">
        <f t="shared" si="983"/>
        <v>0</v>
      </c>
      <c r="AIB548" s="25">
        <f t="shared" si="1688"/>
        <v>0</v>
      </c>
      <c r="AIC548" s="25">
        <f t="shared" si="984"/>
        <v>0</v>
      </c>
      <c r="AID548" s="25">
        <f t="shared" si="985"/>
        <v>0</v>
      </c>
      <c r="AIE548" s="30"/>
      <c r="AIF548" s="30"/>
      <c r="AIG548" s="30"/>
      <c r="AIH548" s="25">
        <f t="shared" si="1690"/>
        <v>0</v>
      </c>
      <c r="AII548" s="25">
        <f t="shared" si="1691"/>
        <v>0</v>
      </c>
      <c r="AIJ548" s="25">
        <f t="shared" si="1692"/>
        <v>0</v>
      </c>
      <c r="AIK548" s="25">
        <f t="shared" si="1693"/>
        <v>0</v>
      </c>
      <c r="AIL548" s="25">
        <f t="shared" si="1694"/>
        <v>0</v>
      </c>
      <c r="AIM548" s="25">
        <f t="shared" si="1695"/>
        <v>0</v>
      </c>
      <c r="AIN548" s="25">
        <f t="shared" si="1696"/>
        <v>53263.05</v>
      </c>
      <c r="AIO548" s="25">
        <f t="shared" si="1697"/>
        <v>55776.86</v>
      </c>
      <c r="AIP548" s="25">
        <f t="shared" si="1698"/>
        <v>55776.86</v>
      </c>
      <c r="AIQ548" s="25">
        <f t="shared" si="1699"/>
        <v>25010.6</v>
      </c>
      <c r="AIR548" s="25">
        <f t="shared" si="1700"/>
        <v>26227.58</v>
      </c>
      <c r="AIS548" s="25">
        <f t="shared" si="1701"/>
        <v>26227.58</v>
      </c>
      <c r="AIT548" s="25">
        <f t="shared" si="1702"/>
        <v>0</v>
      </c>
      <c r="AIU548" s="25">
        <f t="shared" si="986"/>
        <v>0</v>
      </c>
      <c r="AIV548" s="25">
        <f t="shared" si="987"/>
        <v>0</v>
      </c>
      <c r="AIW548" s="25">
        <f t="shared" si="1703"/>
        <v>0</v>
      </c>
      <c r="AIX548" s="25">
        <f t="shared" si="988"/>
        <v>0</v>
      </c>
      <c r="AIY548" s="25">
        <f t="shared" si="989"/>
        <v>0</v>
      </c>
      <c r="AIZ548" s="30"/>
      <c r="AJA548" s="30"/>
      <c r="AJB548" s="30"/>
      <c r="AJC548" s="25">
        <f t="shared" si="1705"/>
        <v>0</v>
      </c>
      <c r="AJD548" s="25">
        <f t="shared" si="1706"/>
        <v>0</v>
      </c>
      <c r="AJE548" s="25">
        <f t="shared" si="1707"/>
        <v>0</v>
      </c>
      <c r="AJF548" s="25">
        <f t="shared" si="1708"/>
        <v>0</v>
      </c>
      <c r="AJG548" s="25">
        <f t="shared" si="1709"/>
        <v>0</v>
      </c>
      <c r="AJH548" s="25">
        <f t="shared" si="1710"/>
        <v>0</v>
      </c>
      <c r="AJI548" s="25">
        <f t="shared" si="1711"/>
        <v>53263.4</v>
      </c>
      <c r="AJJ548" s="25">
        <f t="shared" si="1712"/>
        <v>55662.7</v>
      </c>
      <c r="AJK548" s="25">
        <f t="shared" si="1713"/>
        <v>55662.7</v>
      </c>
      <c r="AJL548" s="25">
        <f t="shared" si="1714"/>
        <v>24495.37</v>
      </c>
      <c r="AJM548" s="25">
        <f t="shared" si="1715"/>
        <v>25647.63</v>
      </c>
      <c r="AJN548" s="25">
        <f t="shared" si="1716"/>
        <v>25647.63</v>
      </c>
      <c r="AJO548" s="25">
        <f t="shared" si="1717"/>
        <v>0</v>
      </c>
      <c r="AJP548" s="25">
        <f t="shared" si="990"/>
        <v>0</v>
      </c>
      <c r="AJQ548" s="25">
        <f t="shared" si="991"/>
        <v>0</v>
      </c>
      <c r="AJR548" s="25">
        <f t="shared" si="1718"/>
        <v>0</v>
      </c>
      <c r="AJS548" s="25">
        <f t="shared" si="992"/>
        <v>0</v>
      </c>
      <c r="AJT548" s="25">
        <f t="shared" si="993"/>
        <v>0</v>
      </c>
      <c r="AJU548" s="30"/>
      <c r="AJV548" s="30"/>
      <c r="AJW548" s="30"/>
      <c r="AJX548" s="25">
        <f t="shared" si="1719"/>
        <v>0</v>
      </c>
      <c r="AJY548" s="25">
        <f t="shared" si="1720"/>
        <v>0</v>
      </c>
      <c r="AJZ548" s="25">
        <f t="shared" si="1721"/>
        <v>0</v>
      </c>
      <c r="AKA548" s="25">
        <f t="shared" si="1722"/>
        <v>0</v>
      </c>
      <c r="AKB548" s="25">
        <f t="shared" si="1723"/>
        <v>0</v>
      </c>
      <c r="AKC548" s="25">
        <f t="shared" si="1724"/>
        <v>0</v>
      </c>
      <c r="AKD548" s="25">
        <f t="shared" si="1725"/>
        <v>53263.34</v>
      </c>
      <c r="AKE548" s="25">
        <f t="shared" si="1726"/>
        <v>55421.2</v>
      </c>
      <c r="AKF548" s="25">
        <f t="shared" si="1727"/>
        <v>55421.2</v>
      </c>
      <c r="AKG548" s="25">
        <f t="shared" si="1728"/>
        <v>23232.799999999999</v>
      </c>
      <c r="AKH548" s="25">
        <f t="shared" si="1729"/>
        <v>24354.79</v>
      </c>
      <c r="AKI548" s="25">
        <f t="shared" si="1730"/>
        <v>24354.79</v>
      </c>
      <c r="AKJ548" s="25">
        <f t="shared" si="1731"/>
        <v>0</v>
      </c>
      <c r="AKK548" s="25">
        <f t="shared" si="994"/>
        <v>0</v>
      </c>
      <c r="AKL548" s="25">
        <f t="shared" si="995"/>
        <v>0</v>
      </c>
      <c r="AKM548" s="25">
        <f t="shared" si="1732"/>
        <v>0</v>
      </c>
      <c r="AKN548" s="25">
        <f t="shared" si="996"/>
        <v>0</v>
      </c>
      <c r="AKO548" s="25">
        <f t="shared" si="997"/>
        <v>0</v>
      </c>
      <c r="AKP548" s="30"/>
      <c r="AKQ548" s="30"/>
      <c r="AKR548" s="30"/>
      <c r="AKS548" s="25">
        <f t="shared" si="1734"/>
        <v>0</v>
      </c>
      <c r="AKT548" s="25">
        <f t="shared" si="1735"/>
        <v>0</v>
      </c>
      <c r="AKU548" s="25">
        <f t="shared" si="1736"/>
        <v>0</v>
      </c>
      <c r="AKV548" s="25">
        <f t="shared" si="1737"/>
        <v>0</v>
      </c>
      <c r="AKW548" s="25">
        <f t="shared" si="1738"/>
        <v>0</v>
      </c>
      <c r="AKX548" s="25">
        <f t="shared" si="1739"/>
        <v>0</v>
      </c>
      <c r="AKY548" s="25">
        <f t="shared" si="1740"/>
        <v>53263.16</v>
      </c>
      <c r="AKZ548" s="25">
        <f t="shared" si="1741"/>
        <v>58078.91</v>
      </c>
      <c r="ALA548" s="25">
        <f t="shared" si="1742"/>
        <v>58078.91</v>
      </c>
      <c r="ALB548" s="25">
        <f t="shared" si="1743"/>
        <v>24668.33</v>
      </c>
      <c r="ALC548" s="25">
        <f t="shared" si="1744"/>
        <v>25836.31</v>
      </c>
      <c r="ALD548" s="25">
        <f t="shared" si="1745"/>
        <v>25836.31</v>
      </c>
      <c r="ALE548" s="25">
        <f t="shared" si="1746"/>
        <v>0</v>
      </c>
      <c r="ALF548" s="25">
        <f t="shared" si="998"/>
        <v>0</v>
      </c>
      <c r="ALG548" s="25">
        <f t="shared" si="999"/>
        <v>0</v>
      </c>
      <c r="ALH548" s="25">
        <f t="shared" si="1747"/>
        <v>0</v>
      </c>
      <c r="ALI548" s="25">
        <f t="shared" si="1000"/>
        <v>0</v>
      </c>
      <c r="ALJ548" s="25">
        <f t="shared" si="1001"/>
        <v>0</v>
      </c>
      <c r="ALK548" s="30"/>
      <c r="ALL548" s="30"/>
      <c r="ALM548" s="30"/>
      <c r="ALN548" s="25">
        <f t="shared" si="1749"/>
        <v>0</v>
      </c>
      <c r="ALO548" s="25">
        <f t="shared" si="1750"/>
        <v>0</v>
      </c>
      <c r="ALP548" s="25">
        <f t="shared" si="1751"/>
        <v>0</v>
      </c>
      <c r="ALQ548" s="25">
        <f t="shared" si="1752"/>
        <v>0</v>
      </c>
      <c r="ALR548" s="25">
        <f t="shared" si="1753"/>
        <v>0</v>
      </c>
      <c r="ALS548" s="25">
        <f t="shared" si="1754"/>
        <v>0</v>
      </c>
      <c r="ALT548" s="25">
        <f t="shared" si="1755"/>
        <v>53262.75</v>
      </c>
      <c r="ALU548" s="25">
        <f t="shared" si="1756"/>
        <v>56151.45</v>
      </c>
      <c r="ALV548" s="25">
        <f t="shared" si="1757"/>
        <v>56151.45</v>
      </c>
      <c r="ALW548" s="25">
        <f t="shared" si="1758"/>
        <v>27762.61</v>
      </c>
      <c r="ALX548" s="25">
        <f t="shared" si="1759"/>
        <v>29041.4</v>
      </c>
      <c r="ALY548" s="25">
        <f t="shared" si="1760"/>
        <v>29041.4</v>
      </c>
      <c r="ALZ548" s="25">
        <f t="shared" si="1761"/>
        <v>0</v>
      </c>
      <c r="AMA548" s="25">
        <f t="shared" si="1002"/>
        <v>0</v>
      </c>
      <c r="AMB548" s="25">
        <f t="shared" si="1003"/>
        <v>0</v>
      </c>
      <c r="AMC548" s="25">
        <f t="shared" si="1762"/>
        <v>0</v>
      </c>
      <c r="AMD548" s="25">
        <f t="shared" si="1004"/>
        <v>0</v>
      </c>
      <c r="AME548" s="25">
        <f t="shared" si="1005"/>
        <v>0</v>
      </c>
      <c r="AMF548" s="30"/>
      <c r="AMG548" s="30"/>
      <c r="AMH548" s="30"/>
      <c r="AMI548" s="25">
        <f t="shared" si="1763"/>
        <v>0</v>
      </c>
      <c r="AMJ548" s="25">
        <f t="shared" si="1764"/>
        <v>0</v>
      </c>
      <c r="AMK548" s="25">
        <f t="shared" si="1765"/>
        <v>0</v>
      </c>
      <c r="AML548" s="25">
        <f t="shared" si="1766"/>
        <v>0</v>
      </c>
      <c r="AMM548" s="25">
        <f t="shared" si="1767"/>
        <v>0</v>
      </c>
      <c r="AMN548" s="25">
        <f t="shared" si="1768"/>
        <v>0</v>
      </c>
      <c r="AMO548" s="25">
        <f t="shared" si="1769"/>
        <v>53262.97</v>
      </c>
      <c r="AMP548" s="25">
        <f t="shared" si="1770"/>
        <v>55420.94</v>
      </c>
      <c r="AMQ548" s="25">
        <f t="shared" si="1771"/>
        <v>55420.94</v>
      </c>
      <c r="AMR548" s="25">
        <f t="shared" si="1772"/>
        <v>23258.47</v>
      </c>
      <c r="AMS548" s="25">
        <f t="shared" si="1773"/>
        <v>24316.2</v>
      </c>
      <c r="AMT548" s="25">
        <f t="shared" si="1774"/>
        <v>24316.2</v>
      </c>
      <c r="AMU548" s="25">
        <f t="shared" si="1775"/>
        <v>0</v>
      </c>
      <c r="AMV548" s="25">
        <f t="shared" si="1006"/>
        <v>0</v>
      </c>
      <c r="AMW548" s="25">
        <f t="shared" si="1007"/>
        <v>0</v>
      </c>
      <c r="AMX548" s="25">
        <f t="shared" si="1776"/>
        <v>0</v>
      </c>
      <c r="AMY548" s="25">
        <f t="shared" si="1008"/>
        <v>0</v>
      </c>
      <c r="AMZ548" s="25">
        <f t="shared" si="1009"/>
        <v>0</v>
      </c>
      <c r="ANA548" s="30"/>
      <c r="ANB548" s="30"/>
      <c r="ANC548" s="30"/>
      <c r="AND548" s="25">
        <f t="shared" si="1777"/>
        <v>0</v>
      </c>
      <c r="ANE548" s="25">
        <f t="shared" si="1778"/>
        <v>0</v>
      </c>
      <c r="ANF548" s="25">
        <f t="shared" si="1779"/>
        <v>0</v>
      </c>
      <c r="ANG548" s="25">
        <f t="shared" si="1780"/>
        <v>0</v>
      </c>
      <c r="ANH548" s="25">
        <f t="shared" si="1781"/>
        <v>0</v>
      </c>
      <c r="ANI548" s="25">
        <f t="shared" si="1782"/>
        <v>0</v>
      </c>
      <c r="ANJ548" s="25">
        <f t="shared" si="1783"/>
        <v>0</v>
      </c>
      <c r="ANK548" s="25">
        <f t="shared" si="1784"/>
        <v>0</v>
      </c>
      <c r="ANL548" s="25">
        <f t="shared" si="1785"/>
        <v>0</v>
      </c>
      <c r="ANM548" s="25">
        <f t="shared" si="1786"/>
        <v>0</v>
      </c>
      <c r="ANN548" s="25">
        <f t="shared" si="1787"/>
        <v>0</v>
      </c>
      <c r="ANO548" s="25">
        <f t="shared" si="1788"/>
        <v>0</v>
      </c>
      <c r="ANP548" s="25">
        <f t="shared" si="1789"/>
        <v>0</v>
      </c>
      <c r="ANQ548" s="25">
        <f t="shared" si="1010"/>
        <v>0</v>
      </c>
      <c r="ANR548" s="25">
        <f t="shared" si="1011"/>
        <v>0</v>
      </c>
      <c r="ANS548" s="25">
        <f t="shared" si="1790"/>
        <v>0</v>
      </c>
      <c r="ANT548" s="25">
        <f t="shared" si="1012"/>
        <v>0</v>
      </c>
      <c r="ANU548" s="25">
        <f t="shared" si="1013"/>
        <v>0</v>
      </c>
      <c r="ANV548" s="30"/>
      <c r="ANW548" s="30"/>
      <c r="ANX548" s="30"/>
      <c r="ANY548" s="25">
        <f t="shared" si="1792"/>
        <v>0</v>
      </c>
      <c r="ANZ548" s="25">
        <f t="shared" si="1793"/>
        <v>0</v>
      </c>
      <c r="AOA548" s="25">
        <f t="shared" si="1794"/>
        <v>0</v>
      </c>
      <c r="AOB548" s="25">
        <f t="shared" si="1795"/>
        <v>0</v>
      </c>
      <c r="AOC548" s="25">
        <f t="shared" si="1796"/>
        <v>0</v>
      </c>
      <c r="AOD548" s="25">
        <f t="shared" si="1797"/>
        <v>0</v>
      </c>
      <c r="AOE548" s="25">
        <f t="shared" si="1798"/>
        <v>53263.47</v>
      </c>
      <c r="AOF548" s="25">
        <f t="shared" si="1799"/>
        <v>55736.26</v>
      </c>
      <c r="AOG548" s="25">
        <f t="shared" si="1800"/>
        <v>55736.26</v>
      </c>
      <c r="AOH548" s="25">
        <f t="shared" si="1801"/>
        <v>23628.39</v>
      </c>
      <c r="AOI548" s="25">
        <f t="shared" si="1802"/>
        <v>24708.2</v>
      </c>
      <c r="AOJ548" s="25">
        <f t="shared" si="1803"/>
        <v>24708.2</v>
      </c>
      <c r="AOK548" s="25">
        <f t="shared" si="1804"/>
        <v>0</v>
      </c>
      <c r="AOL548" s="25">
        <f t="shared" si="1014"/>
        <v>0</v>
      </c>
      <c r="AOM548" s="25">
        <f t="shared" si="1015"/>
        <v>0</v>
      </c>
      <c r="AON548" s="25">
        <f t="shared" si="1805"/>
        <v>0</v>
      </c>
      <c r="AOO548" s="25">
        <f t="shared" si="1016"/>
        <v>0</v>
      </c>
      <c r="AOP548" s="25">
        <f t="shared" si="1017"/>
        <v>0</v>
      </c>
      <c r="AOQ548" s="30">
        <v>23</v>
      </c>
      <c r="AOR548" s="30">
        <v>23</v>
      </c>
      <c r="AOS548" s="30">
        <v>23</v>
      </c>
      <c r="AOT548" s="25">
        <f t="shared" si="1807"/>
        <v>1225049</v>
      </c>
      <c r="AOU548" s="25">
        <f t="shared" si="1808"/>
        <v>1274683</v>
      </c>
      <c r="AOV548" s="25">
        <f t="shared" si="1809"/>
        <v>1274683</v>
      </c>
      <c r="AOW548" s="25">
        <f t="shared" si="1810"/>
        <v>1235834.6200000001</v>
      </c>
      <c r="AOX548" s="25">
        <f t="shared" si="1811"/>
        <v>1253291.6200000001</v>
      </c>
      <c r="AOY548" s="25">
        <f t="shared" si="1812"/>
        <v>1253291.6200000001</v>
      </c>
      <c r="AOZ548" s="25">
        <f t="shared" si="1813"/>
        <v>53262.36</v>
      </c>
      <c r="APA548" s="25">
        <f t="shared" si="1814"/>
        <v>56480.13</v>
      </c>
      <c r="APB548" s="25">
        <f t="shared" si="1815"/>
        <v>56480.13</v>
      </c>
      <c r="APC548" s="25">
        <f t="shared" si="1816"/>
        <v>28094.76</v>
      </c>
      <c r="APD548" s="25">
        <f t="shared" si="1817"/>
        <v>29381.11</v>
      </c>
      <c r="APE548" s="25">
        <f t="shared" si="1818"/>
        <v>29381.11</v>
      </c>
      <c r="APF548" s="25">
        <f t="shared" si="1819"/>
        <v>1225034.28</v>
      </c>
      <c r="APG548" s="25">
        <f t="shared" si="1018"/>
        <v>1299042.99</v>
      </c>
      <c r="APH548" s="25">
        <f t="shared" si="1019"/>
        <v>1299042.99</v>
      </c>
      <c r="API548" s="25">
        <f t="shared" si="1820"/>
        <v>646179.48</v>
      </c>
      <c r="APJ548" s="25">
        <f t="shared" si="1020"/>
        <v>675765.53</v>
      </c>
      <c r="APK548" s="25">
        <f t="shared" si="1021"/>
        <v>675765.53</v>
      </c>
      <c r="APL548" s="30"/>
      <c r="APM548" s="30"/>
      <c r="APN548" s="30"/>
      <c r="APO548" s="25">
        <f t="shared" si="1821"/>
        <v>0</v>
      </c>
      <c r="APP548" s="25">
        <f t="shared" si="1822"/>
        <v>0</v>
      </c>
      <c r="APQ548" s="25">
        <f t="shared" si="1823"/>
        <v>0</v>
      </c>
      <c r="APR548" s="25">
        <f t="shared" si="1824"/>
        <v>0</v>
      </c>
      <c r="APS548" s="25">
        <f t="shared" si="1825"/>
        <v>0</v>
      </c>
      <c r="APT548" s="25">
        <f t="shared" si="1826"/>
        <v>0</v>
      </c>
      <c r="APU548" s="25">
        <f t="shared" si="1827"/>
        <v>53262.44</v>
      </c>
      <c r="APV548" s="25">
        <f t="shared" si="1828"/>
        <v>55420.91</v>
      </c>
      <c r="APW548" s="25">
        <f t="shared" si="1829"/>
        <v>55420.91</v>
      </c>
      <c r="APX548" s="25">
        <f t="shared" si="1830"/>
        <v>23404.15</v>
      </c>
      <c r="APY548" s="25">
        <f t="shared" si="1831"/>
        <v>24510.12</v>
      </c>
      <c r="APZ548" s="25">
        <f t="shared" si="1832"/>
        <v>24510.12</v>
      </c>
      <c r="AQA548" s="25">
        <f t="shared" si="1833"/>
        <v>0</v>
      </c>
      <c r="AQB548" s="25">
        <f t="shared" si="1022"/>
        <v>0</v>
      </c>
      <c r="AQC548" s="25">
        <f t="shared" si="1023"/>
        <v>0</v>
      </c>
      <c r="AQD548" s="25">
        <f t="shared" si="1834"/>
        <v>0</v>
      </c>
      <c r="AQE548" s="25">
        <f t="shared" si="1024"/>
        <v>0</v>
      </c>
      <c r="AQF548" s="25">
        <f t="shared" si="1025"/>
        <v>0</v>
      </c>
      <c r="AQG548" s="30"/>
      <c r="AQH548" s="30"/>
      <c r="AQI548" s="30"/>
      <c r="AQJ548" s="25">
        <f t="shared" si="1835"/>
        <v>0</v>
      </c>
      <c r="AQK548" s="25">
        <f t="shared" si="1836"/>
        <v>0</v>
      </c>
      <c r="AQL548" s="25">
        <f t="shared" si="1837"/>
        <v>0</v>
      </c>
      <c r="AQM548" s="25">
        <f t="shared" si="1838"/>
        <v>0</v>
      </c>
      <c r="AQN548" s="25">
        <f t="shared" si="1839"/>
        <v>0</v>
      </c>
      <c r="AQO548" s="25">
        <f t="shared" si="1840"/>
        <v>0</v>
      </c>
      <c r="AQP548" s="25">
        <f t="shared" si="1841"/>
        <v>53263.17</v>
      </c>
      <c r="AQQ548" s="25">
        <f t="shared" si="1842"/>
        <v>55421.02</v>
      </c>
      <c r="AQR548" s="25">
        <f t="shared" si="1843"/>
        <v>55421.02</v>
      </c>
      <c r="AQS548" s="25">
        <f t="shared" si="1844"/>
        <v>20849.48</v>
      </c>
      <c r="AQT548" s="25">
        <f t="shared" si="1845"/>
        <v>21860.19</v>
      </c>
      <c r="AQU548" s="25">
        <f t="shared" si="1846"/>
        <v>21860.19</v>
      </c>
      <c r="AQV548" s="25">
        <f t="shared" si="1847"/>
        <v>0</v>
      </c>
      <c r="AQW548" s="25">
        <f t="shared" si="1026"/>
        <v>0</v>
      </c>
      <c r="AQX548" s="25">
        <f t="shared" si="1027"/>
        <v>0</v>
      </c>
      <c r="AQY548" s="25">
        <f t="shared" si="1848"/>
        <v>0</v>
      </c>
      <c r="AQZ548" s="25">
        <f t="shared" si="1028"/>
        <v>0</v>
      </c>
      <c r="ARA548" s="25">
        <f t="shared" si="1029"/>
        <v>0</v>
      </c>
      <c r="ARB548" s="30"/>
      <c r="ARC548" s="30"/>
      <c r="ARD548" s="30"/>
      <c r="ARE548" s="25">
        <f t="shared" si="1850"/>
        <v>0</v>
      </c>
      <c r="ARF548" s="25">
        <f t="shared" si="1851"/>
        <v>0</v>
      </c>
      <c r="ARG548" s="25">
        <f t="shared" si="1852"/>
        <v>0</v>
      </c>
      <c r="ARH548" s="25">
        <f t="shared" si="1853"/>
        <v>0</v>
      </c>
      <c r="ARI548" s="25">
        <f t="shared" si="1854"/>
        <v>0</v>
      </c>
      <c r="ARJ548" s="25">
        <f t="shared" si="1855"/>
        <v>0</v>
      </c>
      <c r="ARK548" s="25">
        <f t="shared" si="1856"/>
        <v>53263.24</v>
      </c>
      <c r="ARL548" s="25">
        <f t="shared" si="1857"/>
        <v>60207.34</v>
      </c>
      <c r="ARM548" s="25">
        <f t="shared" si="1858"/>
        <v>60207.34</v>
      </c>
      <c r="ARN548" s="25">
        <f t="shared" si="1859"/>
        <v>24303.18</v>
      </c>
      <c r="ARO548" s="25">
        <f t="shared" si="1860"/>
        <v>25361.1</v>
      </c>
      <c r="ARP548" s="25">
        <f t="shared" si="1861"/>
        <v>25361.1</v>
      </c>
      <c r="ARQ548" s="25">
        <f t="shared" si="1862"/>
        <v>0</v>
      </c>
      <c r="ARR548" s="25">
        <f t="shared" si="1030"/>
        <v>0</v>
      </c>
      <c r="ARS548" s="25">
        <f t="shared" si="1031"/>
        <v>0</v>
      </c>
      <c r="ART548" s="25">
        <f t="shared" si="1863"/>
        <v>0</v>
      </c>
      <c r="ARU548" s="25">
        <f t="shared" si="1032"/>
        <v>0</v>
      </c>
      <c r="ARV548" s="25">
        <f t="shared" si="1033"/>
        <v>0</v>
      </c>
      <c r="ARW548" s="30"/>
      <c r="ARX548" s="30"/>
      <c r="ARY548" s="30"/>
      <c r="ARZ548" s="25">
        <f t="shared" si="1864"/>
        <v>0</v>
      </c>
      <c r="ASA548" s="25">
        <f t="shared" si="1865"/>
        <v>0</v>
      </c>
      <c r="ASB548" s="25">
        <f t="shared" si="1866"/>
        <v>0</v>
      </c>
      <c r="ASC548" s="25">
        <f t="shared" si="1867"/>
        <v>0</v>
      </c>
      <c r="ASD548" s="25">
        <f t="shared" si="1868"/>
        <v>0</v>
      </c>
      <c r="ASE548" s="25">
        <f t="shared" si="1869"/>
        <v>0</v>
      </c>
      <c r="ASF548" s="25">
        <f t="shared" si="1870"/>
        <v>53263.22</v>
      </c>
      <c r="ASG548" s="25">
        <f t="shared" si="1871"/>
        <v>55420.97</v>
      </c>
      <c r="ASH548" s="25">
        <f t="shared" si="1872"/>
        <v>55420.97</v>
      </c>
      <c r="ASI548" s="25">
        <f t="shared" si="1873"/>
        <v>24015.25</v>
      </c>
      <c r="ASJ548" s="25">
        <f t="shared" si="1874"/>
        <v>25115.09</v>
      </c>
      <c r="ASK548" s="25">
        <f t="shared" si="1875"/>
        <v>25115.09</v>
      </c>
      <c r="ASL548" s="25">
        <f t="shared" si="1876"/>
        <v>0</v>
      </c>
      <c r="ASM548" s="25">
        <f t="shared" si="1034"/>
        <v>0</v>
      </c>
      <c r="ASN548" s="25">
        <f t="shared" si="1035"/>
        <v>0</v>
      </c>
      <c r="ASO548" s="25">
        <f t="shared" si="1877"/>
        <v>0</v>
      </c>
      <c r="ASP548" s="25">
        <f t="shared" si="1036"/>
        <v>0</v>
      </c>
      <c r="ASQ548" s="25">
        <f t="shared" si="1037"/>
        <v>0</v>
      </c>
      <c r="ASR548" s="30"/>
      <c r="ASS548" s="30"/>
      <c r="AST548" s="30"/>
      <c r="ASU548" s="25">
        <f t="shared" si="1878"/>
        <v>0</v>
      </c>
      <c r="ASV548" s="25">
        <f t="shared" si="1879"/>
        <v>0</v>
      </c>
      <c r="ASW548" s="25">
        <f t="shared" si="1880"/>
        <v>0</v>
      </c>
      <c r="ASX548" s="25">
        <f t="shared" si="1881"/>
        <v>0</v>
      </c>
      <c r="ASY548" s="25">
        <f t="shared" si="1882"/>
        <v>0</v>
      </c>
      <c r="ASZ548" s="25">
        <f t="shared" si="1883"/>
        <v>0</v>
      </c>
      <c r="ATA548" s="25">
        <f t="shared" si="1884"/>
        <v>53263.13</v>
      </c>
      <c r="ATB548" s="25">
        <f t="shared" si="1885"/>
        <v>55420.84</v>
      </c>
      <c r="ATC548" s="25">
        <f t="shared" si="1886"/>
        <v>55420.84</v>
      </c>
      <c r="ATD548" s="25">
        <f t="shared" si="1887"/>
        <v>21150.78</v>
      </c>
      <c r="ATE548" s="25">
        <f t="shared" si="1888"/>
        <v>22106.11</v>
      </c>
      <c r="ATF548" s="25">
        <f t="shared" si="1889"/>
        <v>22106.11</v>
      </c>
      <c r="ATG548" s="25">
        <f t="shared" si="1890"/>
        <v>0</v>
      </c>
      <c r="ATH548" s="25">
        <f t="shared" si="1038"/>
        <v>0</v>
      </c>
      <c r="ATI548" s="25">
        <f t="shared" si="1039"/>
        <v>0</v>
      </c>
      <c r="ATJ548" s="25">
        <f t="shared" si="1891"/>
        <v>0</v>
      </c>
      <c r="ATK548" s="25">
        <f t="shared" si="1040"/>
        <v>0</v>
      </c>
      <c r="ATL548" s="25">
        <f t="shared" si="1041"/>
        <v>0</v>
      </c>
      <c r="ATM548" s="30"/>
      <c r="ATN548" s="30"/>
      <c r="ATO548" s="30"/>
      <c r="ATP548" s="25">
        <f t="shared" si="1892"/>
        <v>0</v>
      </c>
      <c r="ATQ548" s="25">
        <f t="shared" si="1893"/>
        <v>0</v>
      </c>
      <c r="ATR548" s="25">
        <f t="shared" si="1894"/>
        <v>0</v>
      </c>
      <c r="ATS548" s="25">
        <f t="shared" si="1895"/>
        <v>0</v>
      </c>
      <c r="ATT548" s="25">
        <f t="shared" si="1896"/>
        <v>0</v>
      </c>
      <c r="ATU548" s="25">
        <f t="shared" si="1897"/>
        <v>0</v>
      </c>
      <c r="ATV548" s="25">
        <f t="shared" si="1898"/>
        <v>53263.08</v>
      </c>
      <c r="ATW548" s="25">
        <f t="shared" si="1899"/>
        <v>55420.99</v>
      </c>
      <c r="ATX548" s="25">
        <f t="shared" si="1900"/>
        <v>55420.99</v>
      </c>
      <c r="ATY548" s="25">
        <f t="shared" si="1901"/>
        <v>23060.12</v>
      </c>
      <c r="ATZ548" s="25">
        <f t="shared" si="1902"/>
        <v>24084.46</v>
      </c>
      <c r="AUA548" s="25">
        <f t="shared" si="1903"/>
        <v>24084.46</v>
      </c>
      <c r="AUB548" s="25">
        <f t="shared" si="1904"/>
        <v>0</v>
      </c>
      <c r="AUC548" s="25">
        <f t="shared" si="1042"/>
        <v>0</v>
      </c>
      <c r="AUD548" s="25">
        <f t="shared" si="1043"/>
        <v>0</v>
      </c>
      <c r="AUE548" s="25">
        <f t="shared" si="1905"/>
        <v>0</v>
      </c>
      <c r="AUF548" s="25">
        <f t="shared" si="1044"/>
        <v>0</v>
      </c>
      <c r="AUG548" s="25">
        <f t="shared" si="1045"/>
        <v>0</v>
      </c>
      <c r="AUH548" s="186"/>
      <c r="AUI548" s="186"/>
      <c r="AUJ548" s="186"/>
      <c r="AUK548" s="25">
        <f t="shared" si="1907"/>
        <v>0</v>
      </c>
      <c r="AUL548" s="25">
        <f t="shared" si="1908"/>
        <v>0</v>
      </c>
      <c r="AUM548" s="25">
        <f t="shared" si="1909"/>
        <v>0</v>
      </c>
      <c r="AUN548" s="25">
        <f t="shared" si="1910"/>
        <v>0</v>
      </c>
      <c r="AUO548" s="25">
        <f t="shared" si="1911"/>
        <v>0</v>
      </c>
      <c r="AUP548" s="25">
        <f t="shared" si="1912"/>
        <v>0</v>
      </c>
      <c r="AUQ548" s="25">
        <f t="shared" si="1913"/>
        <v>53261.86</v>
      </c>
      <c r="AUR548" s="25">
        <f t="shared" si="1914"/>
        <v>55556.71</v>
      </c>
      <c r="AUS548" s="25">
        <f t="shared" si="1915"/>
        <v>55556.71</v>
      </c>
      <c r="AUT548" s="25">
        <f t="shared" si="1916"/>
        <v>24751.93</v>
      </c>
      <c r="AUU548" s="25">
        <f t="shared" si="1917"/>
        <v>25898.61</v>
      </c>
      <c r="AUV548" s="25">
        <f t="shared" si="1918"/>
        <v>25898.61</v>
      </c>
      <c r="AUW548" s="25">
        <f t="shared" si="1919"/>
        <v>0</v>
      </c>
      <c r="AUX548" s="25">
        <f t="shared" si="1046"/>
        <v>0</v>
      </c>
      <c r="AUY548" s="25">
        <f t="shared" si="1047"/>
        <v>0</v>
      </c>
      <c r="AUZ548" s="25">
        <f t="shared" si="1920"/>
        <v>0</v>
      </c>
      <c r="AVA548" s="25">
        <f t="shared" si="1048"/>
        <v>0</v>
      </c>
      <c r="AVB548" s="25">
        <f t="shared" si="1049"/>
        <v>0</v>
      </c>
      <c r="AVC548" s="59">
        <f t="shared" si="1921"/>
        <v>150</v>
      </c>
      <c r="AVD548" s="59">
        <f t="shared" si="1050"/>
        <v>150</v>
      </c>
      <c r="AVE548" s="59">
        <f t="shared" si="1051"/>
        <v>150</v>
      </c>
      <c r="AVF548" s="25">
        <f t="shared" si="1052"/>
        <v>7989450</v>
      </c>
      <c r="AVG548" s="25">
        <f t="shared" si="1053"/>
        <v>8313150</v>
      </c>
      <c r="AVH548" s="25">
        <f t="shared" si="1054"/>
        <v>8313150</v>
      </c>
      <c r="AVI548" s="25">
        <f t="shared" si="1055"/>
        <v>8059791</v>
      </c>
      <c r="AVJ548" s="25">
        <f t="shared" si="1056"/>
        <v>8173641</v>
      </c>
      <c r="AVK548" s="25">
        <f t="shared" si="1057"/>
        <v>8173641</v>
      </c>
      <c r="AVL548" s="25"/>
      <c r="AVM548" s="25"/>
      <c r="AVN548" s="25"/>
      <c r="AVO548" s="25"/>
      <c r="AVP548" s="25"/>
      <c r="AVQ548" s="25"/>
      <c r="AVR548" s="25">
        <f t="shared" si="1058"/>
        <v>7989449.6200000001</v>
      </c>
      <c r="AVS548" s="25">
        <f t="shared" si="1059"/>
        <v>8366088.3300000001</v>
      </c>
      <c r="AVT548" s="25">
        <f t="shared" si="1060"/>
        <v>8366088.3300000001</v>
      </c>
      <c r="AVU548" s="25">
        <f t="shared" si="1061"/>
        <v>2824897.12</v>
      </c>
      <c r="AVV548" s="25">
        <f t="shared" si="1062"/>
        <v>2956427.67</v>
      </c>
      <c r="AVW548" s="25">
        <f t="shared" si="1063"/>
        <v>2956427.67</v>
      </c>
    </row>
    <row r="549" spans="1:1271" ht="15" hidden="1" customHeight="1">
      <c r="A549" s="99"/>
      <c r="B549" s="88"/>
      <c r="C549" s="5"/>
      <c r="D549" s="99"/>
      <c r="E549" s="77"/>
      <c r="F549" s="38">
        <f t="shared" si="1064"/>
        <v>0</v>
      </c>
      <c r="G549" s="38">
        <f t="shared" si="1064"/>
        <v>0</v>
      </c>
      <c r="H549" s="38">
        <f t="shared" si="1064"/>
        <v>0</v>
      </c>
      <c r="I549" s="25">
        <f t="shared" si="1065"/>
        <v>0</v>
      </c>
      <c r="J549" s="25">
        <f t="shared" si="1065"/>
        <v>0</v>
      </c>
      <c r="K549" s="25">
        <f t="shared" si="1065"/>
        <v>0</v>
      </c>
      <c r="L549" s="30"/>
      <c r="M549" s="30"/>
      <c r="N549" s="30"/>
      <c r="O549" s="25">
        <f t="shared" si="1066"/>
        <v>0</v>
      </c>
      <c r="P549" s="25">
        <f t="shared" si="1067"/>
        <v>0</v>
      </c>
      <c r="Q549" s="25">
        <f t="shared" si="1068"/>
        <v>0</v>
      </c>
      <c r="R549" s="25">
        <f t="shared" si="1069"/>
        <v>0</v>
      </c>
      <c r="S549" s="25">
        <f t="shared" si="1070"/>
        <v>0</v>
      </c>
      <c r="T549" s="25">
        <f t="shared" si="1071"/>
        <v>0</v>
      </c>
      <c r="U549" s="25">
        <f t="shared" si="1072"/>
        <v>0</v>
      </c>
      <c r="V549" s="25">
        <f t="shared" si="1073"/>
        <v>0</v>
      </c>
      <c r="W549" s="25">
        <f t="shared" si="1074"/>
        <v>0</v>
      </c>
      <c r="X549" s="25">
        <f t="shared" si="1075"/>
        <v>0</v>
      </c>
      <c r="Y549" s="25">
        <f t="shared" si="1076"/>
        <v>0</v>
      </c>
      <c r="Z549" s="25">
        <f t="shared" si="1077"/>
        <v>0</v>
      </c>
      <c r="AA549" s="25">
        <f t="shared" si="1078"/>
        <v>0</v>
      </c>
      <c r="AB549" s="25">
        <f t="shared" si="812"/>
        <v>0</v>
      </c>
      <c r="AC549" s="25">
        <f t="shared" si="812"/>
        <v>0</v>
      </c>
      <c r="AD549" s="25">
        <f t="shared" si="1079"/>
        <v>0</v>
      </c>
      <c r="AE549" s="25">
        <f t="shared" si="813"/>
        <v>0</v>
      </c>
      <c r="AF549" s="25">
        <f t="shared" si="813"/>
        <v>0</v>
      </c>
      <c r="AG549" s="30"/>
      <c r="AH549" s="30"/>
      <c r="AI549" s="30"/>
      <c r="AJ549" s="25">
        <f t="shared" si="1080"/>
        <v>0</v>
      </c>
      <c r="AK549" s="25">
        <f t="shared" si="1081"/>
        <v>0</v>
      </c>
      <c r="AL549" s="25">
        <f t="shared" si="1082"/>
        <v>0</v>
      </c>
      <c r="AM549" s="25">
        <f t="shared" si="1083"/>
        <v>0</v>
      </c>
      <c r="AN549" s="25">
        <f t="shared" si="1084"/>
        <v>0</v>
      </c>
      <c r="AO549" s="25">
        <f t="shared" si="1085"/>
        <v>0</v>
      </c>
      <c r="AP549" s="25">
        <f t="shared" si="1086"/>
        <v>0</v>
      </c>
      <c r="AQ549" s="25">
        <f t="shared" si="1087"/>
        <v>0</v>
      </c>
      <c r="AR549" s="25">
        <f t="shared" si="1088"/>
        <v>0</v>
      </c>
      <c r="AS549" s="25">
        <f t="shared" si="1089"/>
        <v>0</v>
      </c>
      <c r="AT549" s="25">
        <f t="shared" si="1090"/>
        <v>0</v>
      </c>
      <c r="AU549" s="25">
        <f t="shared" si="1091"/>
        <v>0</v>
      </c>
      <c r="AV549" s="25">
        <f t="shared" si="1092"/>
        <v>0</v>
      </c>
      <c r="AW549" s="25">
        <f t="shared" si="814"/>
        <v>0</v>
      </c>
      <c r="AX549" s="25">
        <f t="shared" si="815"/>
        <v>0</v>
      </c>
      <c r="AY549" s="25">
        <f t="shared" si="1093"/>
        <v>0</v>
      </c>
      <c r="AZ549" s="25">
        <f t="shared" si="816"/>
        <v>0</v>
      </c>
      <c r="BA549" s="25">
        <f t="shared" si="817"/>
        <v>0</v>
      </c>
      <c r="BB549" s="30"/>
      <c r="BC549" s="30"/>
      <c r="BD549" s="30"/>
      <c r="BE549" s="25">
        <f t="shared" si="1094"/>
        <v>0</v>
      </c>
      <c r="BF549" s="25">
        <f t="shared" si="1095"/>
        <v>0</v>
      </c>
      <c r="BG549" s="25">
        <f t="shared" si="1096"/>
        <v>0</v>
      </c>
      <c r="BH549" s="25">
        <f t="shared" si="1097"/>
        <v>0</v>
      </c>
      <c r="BI549" s="25">
        <f t="shared" si="1098"/>
        <v>0</v>
      </c>
      <c r="BJ549" s="25">
        <f t="shared" si="1099"/>
        <v>0</v>
      </c>
      <c r="BK549" s="25">
        <f t="shared" si="1100"/>
        <v>0</v>
      </c>
      <c r="BL549" s="25">
        <f t="shared" si="1101"/>
        <v>0</v>
      </c>
      <c r="BM549" s="25">
        <f t="shared" si="1102"/>
        <v>0</v>
      </c>
      <c r="BN549" s="25">
        <f t="shared" si="1103"/>
        <v>0</v>
      </c>
      <c r="BO549" s="25">
        <f t="shared" si="1104"/>
        <v>0</v>
      </c>
      <c r="BP549" s="25">
        <f t="shared" si="1105"/>
        <v>0</v>
      </c>
      <c r="BQ549" s="25">
        <f t="shared" si="1106"/>
        <v>0</v>
      </c>
      <c r="BR549" s="25">
        <f t="shared" si="818"/>
        <v>0</v>
      </c>
      <c r="BS549" s="25">
        <f t="shared" si="819"/>
        <v>0</v>
      </c>
      <c r="BT549" s="25">
        <f t="shared" si="1107"/>
        <v>0</v>
      </c>
      <c r="BU549" s="25">
        <f t="shared" si="820"/>
        <v>0</v>
      </c>
      <c r="BV549" s="25">
        <f t="shared" si="821"/>
        <v>0</v>
      </c>
      <c r="BW549" s="30"/>
      <c r="BX549" s="30"/>
      <c r="BY549" s="30"/>
      <c r="BZ549" s="25">
        <f t="shared" si="1108"/>
        <v>0</v>
      </c>
      <c r="CA549" s="25">
        <f t="shared" si="1109"/>
        <v>0</v>
      </c>
      <c r="CB549" s="25">
        <f t="shared" si="1110"/>
        <v>0</v>
      </c>
      <c r="CC549" s="25">
        <f t="shared" si="1111"/>
        <v>0</v>
      </c>
      <c r="CD549" s="25">
        <f t="shared" si="1112"/>
        <v>0</v>
      </c>
      <c r="CE549" s="25">
        <f t="shared" si="1113"/>
        <v>0</v>
      </c>
      <c r="CF549" s="25">
        <f t="shared" si="1114"/>
        <v>0</v>
      </c>
      <c r="CG549" s="25">
        <f t="shared" si="1115"/>
        <v>0</v>
      </c>
      <c r="CH549" s="25">
        <f t="shared" si="1116"/>
        <v>0</v>
      </c>
      <c r="CI549" s="25">
        <f t="shared" si="1117"/>
        <v>0</v>
      </c>
      <c r="CJ549" s="25">
        <f t="shared" si="1118"/>
        <v>0</v>
      </c>
      <c r="CK549" s="25">
        <f t="shared" si="1119"/>
        <v>0</v>
      </c>
      <c r="CL549" s="25">
        <f t="shared" si="1120"/>
        <v>0</v>
      </c>
      <c r="CM549" s="25">
        <f t="shared" si="822"/>
        <v>0</v>
      </c>
      <c r="CN549" s="25">
        <f t="shared" si="823"/>
        <v>0</v>
      </c>
      <c r="CO549" s="25">
        <f t="shared" si="1121"/>
        <v>0</v>
      </c>
      <c r="CP549" s="25">
        <f t="shared" si="824"/>
        <v>0</v>
      </c>
      <c r="CQ549" s="25">
        <f t="shared" si="825"/>
        <v>0</v>
      </c>
      <c r="CR549" s="30"/>
      <c r="CS549" s="30"/>
      <c r="CT549" s="30"/>
      <c r="CU549" s="25">
        <f t="shared" si="1122"/>
        <v>0</v>
      </c>
      <c r="CV549" s="25">
        <f t="shared" si="1123"/>
        <v>0</v>
      </c>
      <c r="CW549" s="25">
        <f t="shared" si="1124"/>
        <v>0</v>
      </c>
      <c r="CX549" s="25">
        <f t="shared" si="1125"/>
        <v>0</v>
      </c>
      <c r="CY549" s="25">
        <f t="shared" si="1126"/>
        <v>0</v>
      </c>
      <c r="CZ549" s="25">
        <f t="shared" si="1127"/>
        <v>0</v>
      </c>
      <c r="DA549" s="25">
        <f t="shared" si="1128"/>
        <v>0</v>
      </c>
      <c r="DB549" s="25">
        <f t="shared" si="1129"/>
        <v>0</v>
      </c>
      <c r="DC549" s="25">
        <f t="shared" si="1130"/>
        <v>0</v>
      </c>
      <c r="DD549" s="25">
        <f t="shared" si="1131"/>
        <v>0</v>
      </c>
      <c r="DE549" s="25">
        <f t="shared" si="1132"/>
        <v>0</v>
      </c>
      <c r="DF549" s="25">
        <f t="shared" si="1133"/>
        <v>0</v>
      </c>
      <c r="DG549" s="25">
        <f t="shared" si="1134"/>
        <v>0</v>
      </c>
      <c r="DH549" s="25">
        <f t="shared" si="826"/>
        <v>0</v>
      </c>
      <c r="DI549" s="25">
        <f t="shared" si="827"/>
        <v>0</v>
      </c>
      <c r="DJ549" s="25">
        <f t="shared" si="1135"/>
        <v>0</v>
      </c>
      <c r="DK549" s="25">
        <f t="shared" si="828"/>
        <v>0</v>
      </c>
      <c r="DL549" s="25">
        <f t="shared" si="829"/>
        <v>0</v>
      </c>
      <c r="DM549" s="30"/>
      <c r="DN549" s="30"/>
      <c r="DO549" s="30"/>
      <c r="DP549" s="25">
        <f t="shared" si="1136"/>
        <v>0</v>
      </c>
      <c r="DQ549" s="25">
        <f t="shared" si="1137"/>
        <v>0</v>
      </c>
      <c r="DR549" s="25">
        <f t="shared" si="1138"/>
        <v>0</v>
      </c>
      <c r="DS549" s="25">
        <f t="shared" si="1139"/>
        <v>0</v>
      </c>
      <c r="DT549" s="25">
        <f t="shared" si="1140"/>
        <v>0</v>
      </c>
      <c r="DU549" s="25">
        <f t="shared" si="1141"/>
        <v>0</v>
      </c>
      <c r="DV549" s="25">
        <f t="shared" si="1142"/>
        <v>0</v>
      </c>
      <c r="DW549" s="25">
        <f t="shared" si="1143"/>
        <v>0</v>
      </c>
      <c r="DX549" s="25">
        <f t="shared" si="1144"/>
        <v>0</v>
      </c>
      <c r="DY549" s="25">
        <f t="shared" si="1145"/>
        <v>0</v>
      </c>
      <c r="DZ549" s="25">
        <f t="shared" si="1146"/>
        <v>0</v>
      </c>
      <c r="EA549" s="25">
        <f t="shared" si="1147"/>
        <v>0</v>
      </c>
      <c r="EB549" s="25">
        <f t="shared" si="1148"/>
        <v>0</v>
      </c>
      <c r="EC549" s="25">
        <f t="shared" si="830"/>
        <v>0</v>
      </c>
      <c r="ED549" s="25">
        <f t="shared" si="831"/>
        <v>0</v>
      </c>
      <c r="EE549" s="25">
        <f t="shared" si="1149"/>
        <v>0</v>
      </c>
      <c r="EF549" s="25">
        <f t="shared" si="832"/>
        <v>0</v>
      </c>
      <c r="EG549" s="25">
        <f t="shared" si="833"/>
        <v>0</v>
      </c>
      <c r="EH549" s="30"/>
      <c r="EI549" s="30"/>
      <c r="EJ549" s="30"/>
      <c r="EK549" s="25">
        <f t="shared" si="1150"/>
        <v>0</v>
      </c>
      <c r="EL549" s="25">
        <f t="shared" si="1151"/>
        <v>0</v>
      </c>
      <c r="EM549" s="25">
        <f t="shared" si="1152"/>
        <v>0</v>
      </c>
      <c r="EN549" s="25">
        <f t="shared" si="1153"/>
        <v>0</v>
      </c>
      <c r="EO549" s="25">
        <f t="shared" si="1154"/>
        <v>0</v>
      </c>
      <c r="EP549" s="25">
        <f t="shared" si="1155"/>
        <v>0</v>
      </c>
      <c r="EQ549" s="25">
        <f t="shared" si="1156"/>
        <v>0</v>
      </c>
      <c r="ER549" s="25">
        <f t="shared" si="1157"/>
        <v>0</v>
      </c>
      <c r="ES549" s="25">
        <f t="shared" si="1158"/>
        <v>0</v>
      </c>
      <c r="ET549" s="25">
        <f t="shared" si="1159"/>
        <v>0</v>
      </c>
      <c r="EU549" s="25">
        <f t="shared" si="1160"/>
        <v>0</v>
      </c>
      <c r="EV549" s="25">
        <f t="shared" si="1161"/>
        <v>0</v>
      </c>
      <c r="EW549" s="25">
        <f t="shared" si="1162"/>
        <v>0</v>
      </c>
      <c r="EX549" s="25">
        <f t="shared" si="834"/>
        <v>0</v>
      </c>
      <c r="EY549" s="25">
        <f t="shared" si="835"/>
        <v>0</v>
      </c>
      <c r="EZ549" s="25">
        <f t="shared" si="1163"/>
        <v>0</v>
      </c>
      <c r="FA549" s="25">
        <f t="shared" si="836"/>
        <v>0</v>
      </c>
      <c r="FB549" s="25">
        <f t="shared" si="837"/>
        <v>0</v>
      </c>
      <c r="FC549" s="30"/>
      <c r="FD549" s="30"/>
      <c r="FE549" s="30"/>
      <c r="FF549" s="25">
        <f t="shared" si="1165"/>
        <v>0</v>
      </c>
      <c r="FG549" s="25">
        <f t="shared" si="1166"/>
        <v>0</v>
      </c>
      <c r="FH549" s="25">
        <f t="shared" si="1167"/>
        <v>0</v>
      </c>
      <c r="FI549" s="25">
        <f t="shared" si="1168"/>
        <v>0</v>
      </c>
      <c r="FJ549" s="25">
        <f t="shared" si="1169"/>
        <v>0</v>
      </c>
      <c r="FK549" s="25">
        <f t="shared" si="1170"/>
        <v>0</v>
      </c>
      <c r="FL549" s="25">
        <f t="shared" si="1171"/>
        <v>0</v>
      </c>
      <c r="FM549" s="25">
        <f t="shared" si="1172"/>
        <v>0</v>
      </c>
      <c r="FN549" s="25">
        <f t="shared" si="1173"/>
        <v>0</v>
      </c>
      <c r="FO549" s="25">
        <f t="shared" si="1174"/>
        <v>0</v>
      </c>
      <c r="FP549" s="25">
        <f t="shared" si="1175"/>
        <v>0</v>
      </c>
      <c r="FQ549" s="25">
        <f t="shared" si="1176"/>
        <v>0</v>
      </c>
      <c r="FR549" s="25">
        <f t="shared" si="1177"/>
        <v>0</v>
      </c>
      <c r="FS549" s="25">
        <f t="shared" si="838"/>
        <v>0</v>
      </c>
      <c r="FT549" s="25">
        <f t="shared" si="839"/>
        <v>0</v>
      </c>
      <c r="FU549" s="25">
        <f t="shared" si="1178"/>
        <v>0</v>
      </c>
      <c r="FV549" s="25">
        <f t="shared" si="840"/>
        <v>0</v>
      </c>
      <c r="FW549" s="25">
        <f t="shared" si="841"/>
        <v>0</v>
      </c>
      <c r="FX549" s="30"/>
      <c r="FY549" s="30"/>
      <c r="FZ549" s="30"/>
      <c r="GA549" s="25">
        <f t="shared" si="1180"/>
        <v>0</v>
      </c>
      <c r="GB549" s="25">
        <f t="shared" si="1181"/>
        <v>0</v>
      </c>
      <c r="GC549" s="25">
        <f t="shared" si="1182"/>
        <v>0</v>
      </c>
      <c r="GD549" s="25">
        <f t="shared" si="1183"/>
        <v>0</v>
      </c>
      <c r="GE549" s="25">
        <f t="shared" si="1184"/>
        <v>0</v>
      </c>
      <c r="GF549" s="25">
        <f t="shared" si="1185"/>
        <v>0</v>
      </c>
      <c r="GG549" s="25">
        <f t="shared" si="1186"/>
        <v>0</v>
      </c>
      <c r="GH549" s="25">
        <f t="shared" si="1187"/>
        <v>0</v>
      </c>
      <c r="GI549" s="25">
        <f t="shared" si="1188"/>
        <v>0</v>
      </c>
      <c r="GJ549" s="25">
        <f t="shared" si="1189"/>
        <v>0</v>
      </c>
      <c r="GK549" s="25">
        <f t="shared" si="1190"/>
        <v>0</v>
      </c>
      <c r="GL549" s="25">
        <f t="shared" si="1191"/>
        <v>0</v>
      </c>
      <c r="GM549" s="25">
        <f t="shared" si="1192"/>
        <v>0</v>
      </c>
      <c r="GN549" s="25">
        <f t="shared" si="843"/>
        <v>0</v>
      </c>
      <c r="GO549" s="25">
        <f t="shared" si="844"/>
        <v>0</v>
      </c>
      <c r="GP549" s="25">
        <f t="shared" si="1193"/>
        <v>0</v>
      </c>
      <c r="GQ549" s="25">
        <f t="shared" si="845"/>
        <v>0</v>
      </c>
      <c r="GR549" s="25">
        <f t="shared" si="846"/>
        <v>0</v>
      </c>
      <c r="GS549" s="30"/>
      <c r="GT549" s="30"/>
      <c r="GU549" s="30"/>
      <c r="GV549" s="25">
        <f t="shared" si="1195"/>
        <v>0</v>
      </c>
      <c r="GW549" s="25">
        <f t="shared" si="1196"/>
        <v>0</v>
      </c>
      <c r="GX549" s="25">
        <f t="shared" si="1197"/>
        <v>0</v>
      </c>
      <c r="GY549" s="25">
        <f t="shared" si="1198"/>
        <v>0</v>
      </c>
      <c r="GZ549" s="25">
        <f t="shared" si="1199"/>
        <v>0</v>
      </c>
      <c r="HA549" s="25">
        <f t="shared" si="1200"/>
        <v>0</v>
      </c>
      <c r="HB549" s="25">
        <f t="shared" si="1201"/>
        <v>0</v>
      </c>
      <c r="HC549" s="25">
        <f t="shared" si="1202"/>
        <v>0</v>
      </c>
      <c r="HD549" s="25">
        <f t="shared" si="1203"/>
        <v>0</v>
      </c>
      <c r="HE549" s="25">
        <f t="shared" si="1204"/>
        <v>0</v>
      </c>
      <c r="HF549" s="25">
        <f t="shared" si="1205"/>
        <v>0</v>
      </c>
      <c r="HG549" s="25">
        <f t="shared" si="1206"/>
        <v>0</v>
      </c>
      <c r="HH549" s="25">
        <f t="shared" si="1207"/>
        <v>0</v>
      </c>
      <c r="HI549" s="25">
        <f t="shared" si="847"/>
        <v>0</v>
      </c>
      <c r="HJ549" s="25">
        <f t="shared" si="848"/>
        <v>0</v>
      </c>
      <c r="HK549" s="25">
        <f t="shared" si="1208"/>
        <v>0</v>
      </c>
      <c r="HL549" s="25">
        <f t="shared" si="849"/>
        <v>0</v>
      </c>
      <c r="HM549" s="25">
        <f t="shared" si="850"/>
        <v>0</v>
      </c>
      <c r="HN549" s="30"/>
      <c r="HO549" s="30"/>
      <c r="HP549" s="30"/>
      <c r="HQ549" s="25">
        <f t="shared" si="1210"/>
        <v>0</v>
      </c>
      <c r="HR549" s="25">
        <f t="shared" si="1211"/>
        <v>0</v>
      </c>
      <c r="HS549" s="25">
        <f t="shared" si="1212"/>
        <v>0</v>
      </c>
      <c r="HT549" s="25">
        <f t="shared" si="1213"/>
        <v>0</v>
      </c>
      <c r="HU549" s="25">
        <f t="shared" si="1214"/>
        <v>0</v>
      </c>
      <c r="HV549" s="25">
        <f t="shared" si="1215"/>
        <v>0</v>
      </c>
      <c r="HW549" s="25">
        <f t="shared" si="1216"/>
        <v>0</v>
      </c>
      <c r="HX549" s="25">
        <f t="shared" si="1217"/>
        <v>0</v>
      </c>
      <c r="HY549" s="25">
        <f t="shared" si="1218"/>
        <v>0</v>
      </c>
      <c r="HZ549" s="25">
        <f t="shared" si="1219"/>
        <v>0</v>
      </c>
      <c r="IA549" s="25">
        <f t="shared" si="1220"/>
        <v>0</v>
      </c>
      <c r="IB549" s="25">
        <f t="shared" si="1221"/>
        <v>0</v>
      </c>
      <c r="IC549" s="25">
        <f t="shared" si="1222"/>
        <v>0</v>
      </c>
      <c r="ID549" s="25">
        <f t="shared" si="852"/>
        <v>0</v>
      </c>
      <c r="IE549" s="25">
        <f t="shared" si="853"/>
        <v>0</v>
      </c>
      <c r="IF549" s="25">
        <f t="shared" si="1223"/>
        <v>0</v>
      </c>
      <c r="IG549" s="25">
        <f t="shared" si="854"/>
        <v>0</v>
      </c>
      <c r="IH549" s="25">
        <f t="shared" si="855"/>
        <v>0</v>
      </c>
      <c r="II549" s="30"/>
      <c r="IJ549" s="30"/>
      <c r="IK549" s="30"/>
      <c r="IL549" s="25">
        <f t="shared" si="1224"/>
        <v>0</v>
      </c>
      <c r="IM549" s="25">
        <f t="shared" si="1225"/>
        <v>0</v>
      </c>
      <c r="IN549" s="25">
        <f t="shared" si="1226"/>
        <v>0</v>
      </c>
      <c r="IO549" s="25">
        <f t="shared" si="1227"/>
        <v>0</v>
      </c>
      <c r="IP549" s="25">
        <f t="shared" si="1228"/>
        <v>0</v>
      </c>
      <c r="IQ549" s="25">
        <f t="shared" si="1229"/>
        <v>0</v>
      </c>
      <c r="IR549" s="25">
        <f t="shared" si="1230"/>
        <v>0</v>
      </c>
      <c r="IS549" s="25">
        <f t="shared" si="1231"/>
        <v>0</v>
      </c>
      <c r="IT549" s="25">
        <f t="shared" si="1232"/>
        <v>0</v>
      </c>
      <c r="IU549" s="25">
        <f t="shared" si="1233"/>
        <v>0</v>
      </c>
      <c r="IV549" s="25">
        <f t="shared" si="1234"/>
        <v>0</v>
      </c>
      <c r="IW549" s="25">
        <f t="shared" si="1235"/>
        <v>0</v>
      </c>
      <c r="IX549" s="25">
        <f t="shared" si="1236"/>
        <v>0</v>
      </c>
      <c r="IY549" s="25">
        <f t="shared" si="856"/>
        <v>0</v>
      </c>
      <c r="IZ549" s="25">
        <f t="shared" si="857"/>
        <v>0</v>
      </c>
      <c r="JA549" s="25">
        <f t="shared" si="1237"/>
        <v>0</v>
      </c>
      <c r="JB549" s="25">
        <f t="shared" si="858"/>
        <v>0</v>
      </c>
      <c r="JC549" s="25">
        <f t="shared" si="859"/>
        <v>0</v>
      </c>
      <c r="JD549" s="30"/>
      <c r="JE549" s="30"/>
      <c r="JF549" s="30"/>
      <c r="JG549" s="25">
        <f t="shared" si="1238"/>
        <v>0</v>
      </c>
      <c r="JH549" s="25">
        <f t="shared" si="1239"/>
        <v>0</v>
      </c>
      <c r="JI549" s="25">
        <f t="shared" si="1240"/>
        <v>0</v>
      </c>
      <c r="JJ549" s="25">
        <f t="shared" si="1241"/>
        <v>0</v>
      </c>
      <c r="JK549" s="25">
        <f t="shared" si="1242"/>
        <v>0</v>
      </c>
      <c r="JL549" s="25">
        <f t="shared" si="1243"/>
        <v>0</v>
      </c>
      <c r="JM549" s="25">
        <f t="shared" si="1244"/>
        <v>0</v>
      </c>
      <c r="JN549" s="25">
        <f t="shared" si="1245"/>
        <v>0</v>
      </c>
      <c r="JO549" s="25">
        <f t="shared" si="1246"/>
        <v>0</v>
      </c>
      <c r="JP549" s="25">
        <f t="shared" si="1247"/>
        <v>0</v>
      </c>
      <c r="JQ549" s="25">
        <f t="shared" si="1248"/>
        <v>0</v>
      </c>
      <c r="JR549" s="25">
        <f t="shared" si="1249"/>
        <v>0</v>
      </c>
      <c r="JS549" s="25">
        <f t="shared" si="1250"/>
        <v>0</v>
      </c>
      <c r="JT549" s="25">
        <f t="shared" si="860"/>
        <v>0</v>
      </c>
      <c r="JU549" s="25">
        <f t="shared" si="861"/>
        <v>0</v>
      </c>
      <c r="JV549" s="25">
        <f t="shared" si="1251"/>
        <v>0</v>
      </c>
      <c r="JW549" s="25">
        <f t="shared" si="862"/>
        <v>0</v>
      </c>
      <c r="JX549" s="25">
        <f t="shared" si="863"/>
        <v>0</v>
      </c>
      <c r="JY549" s="30"/>
      <c r="JZ549" s="30"/>
      <c r="KA549" s="30"/>
      <c r="KB549" s="25">
        <f t="shared" si="1252"/>
        <v>0</v>
      </c>
      <c r="KC549" s="25">
        <f t="shared" si="1253"/>
        <v>0</v>
      </c>
      <c r="KD549" s="25">
        <f t="shared" si="1254"/>
        <v>0</v>
      </c>
      <c r="KE549" s="25">
        <f t="shared" si="1255"/>
        <v>0</v>
      </c>
      <c r="KF549" s="25">
        <f t="shared" si="1256"/>
        <v>0</v>
      </c>
      <c r="KG549" s="25">
        <f t="shared" si="1257"/>
        <v>0</v>
      </c>
      <c r="KH549" s="25">
        <f t="shared" si="1258"/>
        <v>0</v>
      </c>
      <c r="KI549" s="25">
        <f t="shared" si="1259"/>
        <v>0</v>
      </c>
      <c r="KJ549" s="25">
        <f t="shared" si="1260"/>
        <v>0</v>
      </c>
      <c r="KK549" s="25">
        <f t="shared" si="1261"/>
        <v>0</v>
      </c>
      <c r="KL549" s="25">
        <f t="shared" si="1262"/>
        <v>0</v>
      </c>
      <c r="KM549" s="25">
        <f t="shared" si="1263"/>
        <v>0</v>
      </c>
      <c r="KN549" s="25">
        <f t="shared" si="1264"/>
        <v>0</v>
      </c>
      <c r="KO549" s="25">
        <f t="shared" si="864"/>
        <v>0</v>
      </c>
      <c r="KP549" s="25">
        <f t="shared" si="865"/>
        <v>0</v>
      </c>
      <c r="KQ549" s="25">
        <f t="shared" si="1265"/>
        <v>0</v>
      </c>
      <c r="KR549" s="25">
        <f t="shared" si="866"/>
        <v>0</v>
      </c>
      <c r="KS549" s="25">
        <f t="shared" si="867"/>
        <v>0</v>
      </c>
      <c r="KT549" s="30"/>
      <c r="KU549" s="30"/>
      <c r="KV549" s="30"/>
      <c r="KW549" s="25">
        <f t="shared" si="1266"/>
        <v>0</v>
      </c>
      <c r="KX549" s="25">
        <f t="shared" si="1267"/>
        <v>0</v>
      </c>
      <c r="KY549" s="25">
        <f t="shared" si="1268"/>
        <v>0</v>
      </c>
      <c r="KZ549" s="25">
        <f t="shared" si="1269"/>
        <v>0</v>
      </c>
      <c r="LA549" s="25">
        <f t="shared" si="1270"/>
        <v>0</v>
      </c>
      <c r="LB549" s="25">
        <f t="shared" si="1271"/>
        <v>0</v>
      </c>
      <c r="LC549" s="25">
        <f t="shared" si="1272"/>
        <v>0</v>
      </c>
      <c r="LD549" s="25">
        <f t="shared" si="1273"/>
        <v>0</v>
      </c>
      <c r="LE549" s="25">
        <f t="shared" si="1274"/>
        <v>0</v>
      </c>
      <c r="LF549" s="25">
        <f t="shared" si="1275"/>
        <v>0</v>
      </c>
      <c r="LG549" s="25">
        <f t="shared" si="1276"/>
        <v>0</v>
      </c>
      <c r="LH549" s="25">
        <f t="shared" si="1277"/>
        <v>0</v>
      </c>
      <c r="LI549" s="25">
        <f t="shared" si="1278"/>
        <v>0</v>
      </c>
      <c r="LJ549" s="25">
        <f t="shared" si="868"/>
        <v>0</v>
      </c>
      <c r="LK549" s="25">
        <f t="shared" si="869"/>
        <v>0</v>
      </c>
      <c r="LL549" s="25">
        <f t="shared" si="1279"/>
        <v>0</v>
      </c>
      <c r="LM549" s="25">
        <f t="shared" si="870"/>
        <v>0</v>
      </c>
      <c r="LN549" s="25">
        <f t="shared" si="871"/>
        <v>0</v>
      </c>
      <c r="LO549" s="30"/>
      <c r="LP549" s="30"/>
      <c r="LQ549" s="30"/>
      <c r="LR549" s="25">
        <f t="shared" si="1280"/>
        <v>0</v>
      </c>
      <c r="LS549" s="25">
        <f t="shared" si="1281"/>
        <v>0</v>
      </c>
      <c r="LT549" s="25">
        <f t="shared" si="1282"/>
        <v>0</v>
      </c>
      <c r="LU549" s="25">
        <f t="shared" si="1283"/>
        <v>0</v>
      </c>
      <c r="LV549" s="25">
        <f t="shared" si="1284"/>
        <v>0</v>
      </c>
      <c r="LW549" s="25">
        <f t="shared" si="1285"/>
        <v>0</v>
      </c>
      <c r="LX549" s="25">
        <f t="shared" si="1286"/>
        <v>0</v>
      </c>
      <c r="LY549" s="25">
        <f t="shared" si="1287"/>
        <v>0</v>
      </c>
      <c r="LZ549" s="25">
        <f t="shared" si="1288"/>
        <v>0</v>
      </c>
      <c r="MA549" s="25">
        <f t="shared" si="1289"/>
        <v>0</v>
      </c>
      <c r="MB549" s="25">
        <f t="shared" si="1290"/>
        <v>0</v>
      </c>
      <c r="MC549" s="25">
        <f t="shared" si="1291"/>
        <v>0</v>
      </c>
      <c r="MD549" s="25">
        <f t="shared" si="1292"/>
        <v>0</v>
      </c>
      <c r="ME549" s="25">
        <f t="shared" si="872"/>
        <v>0</v>
      </c>
      <c r="MF549" s="25">
        <f t="shared" si="873"/>
        <v>0</v>
      </c>
      <c r="MG549" s="25">
        <f t="shared" si="1293"/>
        <v>0</v>
      </c>
      <c r="MH549" s="25">
        <f t="shared" si="874"/>
        <v>0</v>
      </c>
      <c r="MI549" s="25">
        <f t="shared" si="875"/>
        <v>0</v>
      </c>
      <c r="MJ549" s="30"/>
      <c r="MK549" s="30"/>
      <c r="ML549" s="30"/>
      <c r="MM549" s="25">
        <f t="shared" si="1295"/>
        <v>0</v>
      </c>
      <c r="MN549" s="25">
        <f t="shared" si="1296"/>
        <v>0</v>
      </c>
      <c r="MO549" s="25">
        <f t="shared" si="1297"/>
        <v>0</v>
      </c>
      <c r="MP549" s="25">
        <f t="shared" si="1298"/>
        <v>0</v>
      </c>
      <c r="MQ549" s="25">
        <f t="shared" si="1299"/>
        <v>0</v>
      </c>
      <c r="MR549" s="25">
        <f t="shared" si="1300"/>
        <v>0</v>
      </c>
      <c r="MS549" s="25">
        <f t="shared" si="1301"/>
        <v>0</v>
      </c>
      <c r="MT549" s="25">
        <f t="shared" si="1302"/>
        <v>0</v>
      </c>
      <c r="MU549" s="25">
        <f t="shared" si="1303"/>
        <v>0</v>
      </c>
      <c r="MV549" s="25">
        <f t="shared" si="1304"/>
        <v>0</v>
      </c>
      <c r="MW549" s="25">
        <f t="shared" si="1305"/>
        <v>0</v>
      </c>
      <c r="MX549" s="25">
        <f t="shared" si="1306"/>
        <v>0</v>
      </c>
      <c r="MY549" s="25">
        <f t="shared" si="1307"/>
        <v>0</v>
      </c>
      <c r="MZ549" s="25">
        <f t="shared" si="876"/>
        <v>0</v>
      </c>
      <c r="NA549" s="25">
        <f t="shared" si="877"/>
        <v>0</v>
      </c>
      <c r="NB549" s="25">
        <f t="shared" si="1308"/>
        <v>0</v>
      </c>
      <c r="NC549" s="25">
        <f t="shared" si="878"/>
        <v>0</v>
      </c>
      <c r="ND549" s="25">
        <f t="shared" si="879"/>
        <v>0</v>
      </c>
      <c r="NE549" s="30"/>
      <c r="NF549" s="30"/>
      <c r="NG549" s="30"/>
      <c r="NH549" s="25">
        <f t="shared" si="1310"/>
        <v>0</v>
      </c>
      <c r="NI549" s="25">
        <f t="shared" si="1311"/>
        <v>0</v>
      </c>
      <c r="NJ549" s="25">
        <f t="shared" si="1312"/>
        <v>0</v>
      </c>
      <c r="NK549" s="25">
        <f t="shared" si="1313"/>
        <v>0</v>
      </c>
      <c r="NL549" s="25">
        <f t="shared" si="1314"/>
        <v>0</v>
      </c>
      <c r="NM549" s="25">
        <f t="shared" si="1315"/>
        <v>0</v>
      </c>
      <c r="NN549" s="25">
        <f t="shared" si="1316"/>
        <v>0</v>
      </c>
      <c r="NO549" s="25">
        <f t="shared" si="1317"/>
        <v>0</v>
      </c>
      <c r="NP549" s="25">
        <f t="shared" si="1318"/>
        <v>0</v>
      </c>
      <c r="NQ549" s="25">
        <f t="shared" si="1319"/>
        <v>0</v>
      </c>
      <c r="NR549" s="25">
        <f t="shared" si="1320"/>
        <v>0</v>
      </c>
      <c r="NS549" s="25">
        <f t="shared" si="1321"/>
        <v>0</v>
      </c>
      <c r="NT549" s="25">
        <f t="shared" si="1322"/>
        <v>0</v>
      </c>
      <c r="NU549" s="25">
        <f t="shared" si="880"/>
        <v>0</v>
      </c>
      <c r="NV549" s="25">
        <f t="shared" si="881"/>
        <v>0</v>
      </c>
      <c r="NW549" s="25">
        <f t="shared" si="1323"/>
        <v>0</v>
      </c>
      <c r="NX549" s="25">
        <f t="shared" si="882"/>
        <v>0</v>
      </c>
      <c r="NY549" s="25">
        <f t="shared" si="883"/>
        <v>0</v>
      </c>
      <c r="NZ549" s="30"/>
      <c r="OA549" s="30"/>
      <c r="OB549" s="30"/>
      <c r="OC549" s="25">
        <f t="shared" si="1324"/>
        <v>0</v>
      </c>
      <c r="OD549" s="25">
        <f t="shared" si="1325"/>
        <v>0</v>
      </c>
      <c r="OE549" s="25">
        <f t="shared" si="1326"/>
        <v>0</v>
      </c>
      <c r="OF549" s="25">
        <f t="shared" si="1327"/>
        <v>0</v>
      </c>
      <c r="OG549" s="25">
        <f t="shared" si="1328"/>
        <v>0</v>
      </c>
      <c r="OH549" s="25">
        <f t="shared" si="1329"/>
        <v>0</v>
      </c>
      <c r="OI549" s="25">
        <f t="shared" si="1330"/>
        <v>0</v>
      </c>
      <c r="OJ549" s="25">
        <f t="shared" si="1331"/>
        <v>0</v>
      </c>
      <c r="OK549" s="25">
        <f t="shared" si="1332"/>
        <v>0</v>
      </c>
      <c r="OL549" s="25">
        <f t="shared" si="1333"/>
        <v>0</v>
      </c>
      <c r="OM549" s="25">
        <f t="shared" si="1334"/>
        <v>0</v>
      </c>
      <c r="ON549" s="25">
        <f t="shared" si="1335"/>
        <v>0</v>
      </c>
      <c r="OO549" s="25">
        <f t="shared" si="1336"/>
        <v>0</v>
      </c>
      <c r="OP549" s="25">
        <f t="shared" si="884"/>
        <v>0</v>
      </c>
      <c r="OQ549" s="25">
        <f t="shared" si="885"/>
        <v>0</v>
      </c>
      <c r="OR549" s="25">
        <f t="shared" si="1337"/>
        <v>0</v>
      </c>
      <c r="OS549" s="25">
        <f t="shared" si="886"/>
        <v>0</v>
      </c>
      <c r="OT549" s="25">
        <f t="shared" si="887"/>
        <v>0</v>
      </c>
      <c r="OU549" s="30"/>
      <c r="OV549" s="30"/>
      <c r="OW549" s="30"/>
      <c r="OX549" s="25">
        <f t="shared" si="1338"/>
        <v>0</v>
      </c>
      <c r="OY549" s="25">
        <f t="shared" si="1339"/>
        <v>0</v>
      </c>
      <c r="OZ549" s="25">
        <f t="shared" si="1340"/>
        <v>0</v>
      </c>
      <c r="PA549" s="25">
        <f t="shared" si="1341"/>
        <v>0</v>
      </c>
      <c r="PB549" s="25">
        <f t="shared" si="1342"/>
        <v>0</v>
      </c>
      <c r="PC549" s="25">
        <f t="shared" si="1343"/>
        <v>0</v>
      </c>
      <c r="PD549" s="25">
        <f t="shared" si="1344"/>
        <v>0</v>
      </c>
      <c r="PE549" s="25">
        <f t="shared" si="1345"/>
        <v>0</v>
      </c>
      <c r="PF549" s="25">
        <f t="shared" si="1346"/>
        <v>0</v>
      </c>
      <c r="PG549" s="25">
        <f t="shared" si="1347"/>
        <v>0</v>
      </c>
      <c r="PH549" s="25">
        <f t="shared" si="1348"/>
        <v>0</v>
      </c>
      <c r="PI549" s="25">
        <f t="shared" si="1349"/>
        <v>0</v>
      </c>
      <c r="PJ549" s="25">
        <f t="shared" si="1350"/>
        <v>0</v>
      </c>
      <c r="PK549" s="25">
        <f t="shared" si="888"/>
        <v>0</v>
      </c>
      <c r="PL549" s="25">
        <f t="shared" si="889"/>
        <v>0</v>
      </c>
      <c r="PM549" s="25">
        <f t="shared" si="1351"/>
        <v>0</v>
      </c>
      <c r="PN549" s="25">
        <f t="shared" si="890"/>
        <v>0</v>
      </c>
      <c r="PO549" s="25">
        <f t="shared" si="891"/>
        <v>0</v>
      </c>
      <c r="PP549" s="30"/>
      <c r="PQ549" s="30"/>
      <c r="PR549" s="30"/>
      <c r="PS549" s="25">
        <f t="shared" si="1352"/>
        <v>0</v>
      </c>
      <c r="PT549" s="25">
        <f t="shared" si="1353"/>
        <v>0</v>
      </c>
      <c r="PU549" s="25">
        <f t="shared" si="1354"/>
        <v>0</v>
      </c>
      <c r="PV549" s="25">
        <f t="shared" si="1355"/>
        <v>0</v>
      </c>
      <c r="PW549" s="25">
        <f t="shared" si="1356"/>
        <v>0</v>
      </c>
      <c r="PX549" s="25">
        <f t="shared" si="1357"/>
        <v>0</v>
      </c>
      <c r="PY549" s="25">
        <f t="shared" si="1358"/>
        <v>0</v>
      </c>
      <c r="PZ549" s="25">
        <f t="shared" si="1359"/>
        <v>0</v>
      </c>
      <c r="QA549" s="25">
        <f t="shared" si="1360"/>
        <v>0</v>
      </c>
      <c r="QB549" s="25">
        <f t="shared" si="1361"/>
        <v>0</v>
      </c>
      <c r="QC549" s="25">
        <f t="shared" si="1362"/>
        <v>0</v>
      </c>
      <c r="QD549" s="25">
        <f t="shared" si="1363"/>
        <v>0</v>
      </c>
      <c r="QE549" s="25">
        <f t="shared" si="1364"/>
        <v>0</v>
      </c>
      <c r="QF549" s="25">
        <f t="shared" si="892"/>
        <v>0</v>
      </c>
      <c r="QG549" s="25">
        <f t="shared" si="893"/>
        <v>0</v>
      </c>
      <c r="QH549" s="25">
        <f t="shared" si="1365"/>
        <v>0</v>
      </c>
      <c r="QI549" s="25">
        <f t="shared" si="894"/>
        <v>0</v>
      </c>
      <c r="QJ549" s="25">
        <f t="shared" si="895"/>
        <v>0</v>
      </c>
      <c r="QK549" s="30"/>
      <c r="QL549" s="30"/>
      <c r="QM549" s="30"/>
      <c r="QN549" s="25">
        <f t="shared" si="1367"/>
        <v>0</v>
      </c>
      <c r="QO549" s="25">
        <f t="shared" si="1368"/>
        <v>0</v>
      </c>
      <c r="QP549" s="25">
        <f t="shared" si="1369"/>
        <v>0</v>
      </c>
      <c r="QQ549" s="25">
        <f t="shared" si="1370"/>
        <v>0</v>
      </c>
      <c r="QR549" s="25">
        <f t="shared" si="1371"/>
        <v>0</v>
      </c>
      <c r="QS549" s="25">
        <f t="shared" si="1372"/>
        <v>0</v>
      </c>
      <c r="QT549" s="25">
        <f t="shared" si="1373"/>
        <v>0</v>
      </c>
      <c r="QU549" s="25">
        <f t="shared" si="1374"/>
        <v>0</v>
      </c>
      <c r="QV549" s="25">
        <f t="shared" si="1375"/>
        <v>0</v>
      </c>
      <c r="QW549" s="25">
        <f t="shared" si="1376"/>
        <v>0</v>
      </c>
      <c r="QX549" s="25">
        <f t="shared" si="1377"/>
        <v>0</v>
      </c>
      <c r="QY549" s="25">
        <f t="shared" si="1378"/>
        <v>0</v>
      </c>
      <c r="QZ549" s="25">
        <f t="shared" si="1379"/>
        <v>0</v>
      </c>
      <c r="RA549" s="25">
        <f t="shared" si="896"/>
        <v>0</v>
      </c>
      <c r="RB549" s="25">
        <f t="shared" si="897"/>
        <v>0</v>
      </c>
      <c r="RC549" s="25">
        <f t="shared" si="1380"/>
        <v>0</v>
      </c>
      <c r="RD549" s="25">
        <f t="shared" si="898"/>
        <v>0</v>
      </c>
      <c r="RE549" s="25">
        <f t="shared" si="899"/>
        <v>0</v>
      </c>
      <c r="RF549" s="30"/>
      <c r="RG549" s="30"/>
      <c r="RH549" s="30"/>
      <c r="RI549" s="25">
        <f t="shared" si="1382"/>
        <v>0</v>
      </c>
      <c r="RJ549" s="25">
        <f t="shared" si="1383"/>
        <v>0</v>
      </c>
      <c r="RK549" s="25">
        <f t="shared" si="1384"/>
        <v>0</v>
      </c>
      <c r="RL549" s="25">
        <f t="shared" si="1385"/>
        <v>0</v>
      </c>
      <c r="RM549" s="25">
        <f t="shared" si="1386"/>
        <v>0</v>
      </c>
      <c r="RN549" s="25">
        <f t="shared" si="1387"/>
        <v>0</v>
      </c>
      <c r="RO549" s="25">
        <f t="shared" si="1388"/>
        <v>0</v>
      </c>
      <c r="RP549" s="25">
        <f t="shared" si="1389"/>
        <v>0</v>
      </c>
      <c r="RQ549" s="25">
        <f t="shared" si="1390"/>
        <v>0</v>
      </c>
      <c r="RR549" s="25">
        <f t="shared" si="1391"/>
        <v>0</v>
      </c>
      <c r="RS549" s="25">
        <f t="shared" si="1392"/>
        <v>0</v>
      </c>
      <c r="RT549" s="25">
        <f t="shared" si="1393"/>
        <v>0</v>
      </c>
      <c r="RU549" s="25">
        <f t="shared" si="1394"/>
        <v>0</v>
      </c>
      <c r="RV549" s="25">
        <f t="shared" si="900"/>
        <v>0</v>
      </c>
      <c r="RW549" s="25">
        <f t="shared" si="901"/>
        <v>0</v>
      </c>
      <c r="RX549" s="25">
        <f t="shared" si="1395"/>
        <v>0</v>
      </c>
      <c r="RY549" s="25">
        <f t="shared" si="902"/>
        <v>0</v>
      </c>
      <c r="RZ549" s="25">
        <f t="shared" si="903"/>
        <v>0</v>
      </c>
      <c r="SA549" s="30"/>
      <c r="SB549" s="30"/>
      <c r="SC549" s="30"/>
      <c r="SD549" s="25">
        <f t="shared" si="1397"/>
        <v>0</v>
      </c>
      <c r="SE549" s="25">
        <f t="shared" si="1398"/>
        <v>0</v>
      </c>
      <c r="SF549" s="25">
        <f t="shared" si="1399"/>
        <v>0</v>
      </c>
      <c r="SG549" s="25">
        <f t="shared" si="1400"/>
        <v>0</v>
      </c>
      <c r="SH549" s="25">
        <f t="shared" si="1401"/>
        <v>0</v>
      </c>
      <c r="SI549" s="25">
        <f t="shared" si="1402"/>
        <v>0</v>
      </c>
      <c r="SJ549" s="25">
        <f t="shared" si="1403"/>
        <v>0</v>
      </c>
      <c r="SK549" s="25">
        <f t="shared" si="1404"/>
        <v>0</v>
      </c>
      <c r="SL549" s="25">
        <f t="shared" si="1405"/>
        <v>0</v>
      </c>
      <c r="SM549" s="25">
        <f t="shared" si="1406"/>
        <v>0</v>
      </c>
      <c r="SN549" s="25">
        <f t="shared" si="1407"/>
        <v>0</v>
      </c>
      <c r="SO549" s="25">
        <f t="shared" si="1408"/>
        <v>0</v>
      </c>
      <c r="SP549" s="25">
        <f t="shared" si="1409"/>
        <v>0</v>
      </c>
      <c r="SQ549" s="25">
        <f t="shared" si="904"/>
        <v>0</v>
      </c>
      <c r="SR549" s="25">
        <f t="shared" si="905"/>
        <v>0</v>
      </c>
      <c r="SS549" s="25">
        <f t="shared" si="1410"/>
        <v>0</v>
      </c>
      <c r="ST549" s="25">
        <f t="shared" si="906"/>
        <v>0</v>
      </c>
      <c r="SU549" s="25">
        <f t="shared" si="907"/>
        <v>0</v>
      </c>
      <c r="SV549" s="30"/>
      <c r="SW549" s="30"/>
      <c r="SX549" s="30"/>
      <c r="SY549" s="25">
        <f t="shared" si="1412"/>
        <v>0</v>
      </c>
      <c r="SZ549" s="25">
        <f t="shared" si="1413"/>
        <v>0</v>
      </c>
      <c r="TA549" s="25">
        <f t="shared" si="1414"/>
        <v>0</v>
      </c>
      <c r="TB549" s="25">
        <f t="shared" si="1415"/>
        <v>0</v>
      </c>
      <c r="TC549" s="25">
        <f t="shared" si="1416"/>
        <v>0</v>
      </c>
      <c r="TD549" s="25">
        <f t="shared" si="1417"/>
        <v>0</v>
      </c>
      <c r="TE549" s="25">
        <f t="shared" si="1418"/>
        <v>0</v>
      </c>
      <c r="TF549" s="25">
        <f t="shared" si="1419"/>
        <v>0</v>
      </c>
      <c r="TG549" s="25">
        <f t="shared" si="1420"/>
        <v>0</v>
      </c>
      <c r="TH549" s="25">
        <f t="shared" si="1421"/>
        <v>0</v>
      </c>
      <c r="TI549" s="25">
        <f t="shared" si="1422"/>
        <v>0</v>
      </c>
      <c r="TJ549" s="25">
        <f t="shared" si="1423"/>
        <v>0</v>
      </c>
      <c r="TK549" s="25">
        <f t="shared" si="1424"/>
        <v>0</v>
      </c>
      <c r="TL549" s="25">
        <f t="shared" si="908"/>
        <v>0</v>
      </c>
      <c r="TM549" s="25">
        <f t="shared" si="909"/>
        <v>0</v>
      </c>
      <c r="TN549" s="25">
        <f t="shared" si="1425"/>
        <v>0</v>
      </c>
      <c r="TO549" s="25">
        <f t="shared" si="910"/>
        <v>0</v>
      </c>
      <c r="TP549" s="25">
        <f t="shared" si="911"/>
        <v>0</v>
      </c>
      <c r="TQ549" s="30"/>
      <c r="TR549" s="30"/>
      <c r="TS549" s="30"/>
      <c r="TT549" s="25">
        <f t="shared" si="1427"/>
        <v>0</v>
      </c>
      <c r="TU549" s="25">
        <f t="shared" si="1428"/>
        <v>0</v>
      </c>
      <c r="TV549" s="25">
        <f t="shared" si="1429"/>
        <v>0</v>
      </c>
      <c r="TW549" s="25">
        <f t="shared" si="1430"/>
        <v>0</v>
      </c>
      <c r="TX549" s="25">
        <f t="shared" si="1431"/>
        <v>0</v>
      </c>
      <c r="TY549" s="25">
        <f t="shared" si="1432"/>
        <v>0</v>
      </c>
      <c r="TZ549" s="25">
        <f t="shared" si="1433"/>
        <v>0</v>
      </c>
      <c r="UA549" s="25">
        <f t="shared" si="1434"/>
        <v>0</v>
      </c>
      <c r="UB549" s="25">
        <f t="shared" si="1435"/>
        <v>0</v>
      </c>
      <c r="UC549" s="25">
        <f t="shared" si="1436"/>
        <v>0</v>
      </c>
      <c r="UD549" s="25">
        <f t="shared" si="1437"/>
        <v>0</v>
      </c>
      <c r="UE549" s="25">
        <f t="shared" si="1438"/>
        <v>0</v>
      </c>
      <c r="UF549" s="25">
        <f t="shared" si="1439"/>
        <v>0</v>
      </c>
      <c r="UG549" s="25">
        <f t="shared" si="913"/>
        <v>0</v>
      </c>
      <c r="UH549" s="25">
        <f t="shared" si="914"/>
        <v>0</v>
      </c>
      <c r="UI549" s="25">
        <f t="shared" si="1440"/>
        <v>0</v>
      </c>
      <c r="UJ549" s="25">
        <f t="shared" si="915"/>
        <v>0</v>
      </c>
      <c r="UK549" s="25">
        <f t="shared" si="916"/>
        <v>0</v>
      </c>
      <c r="UL549" s="30"/>
      <c r="UM549" s="30"/>
      <c r="UN549" s="30"/>
      <c r="UO549" s="25">
        <f t="shared" si="1442"/>
        <v>0</v>
      </c>
      <c r="UP549" s="25">
        <f t="shared" si="1443"/>
        <v>0</v>
      </c>
      <c r="UQ549" s="25">
        <f t="shared" si="1444"/>
        <v>0</v>
      </c>
      <c r="UR549" s="25">
        <f t="shared" si="1445"/>
        <v>0</v>
      </c>
      <c r="US549" s="25">
        <f t="shared" si="1446"/>
        <v>0</v>
      </c>
      <c r="UT549" s="25">
        <f t="shared" si="1447"/>
        <v>0</v>
      </c>
      <c r="UU549" s="25">
        <f t="shared" si="1448"/>
        <v>0</v>
      </c>
      <c r="UV549" s="25">
        <f t="shared" si="1449"/>
        <v>0</v>
      </c>
      <c r="UW549" s="25">
        <f t="shared" si="1450"/>
        <v>0</v>
      </c>
      <c r="UX549" s="25">
        <f t="shared" si="1451"/>
        <v>0</v>
      </c>
      <c r="UY549" s="25">
        <f t="shared" si="1452"/>
        <v>0</v>
      </c>
      <c r="UZ549" s="25">
        <f t="shared" si="1453"/>
        <v>0</v>
      </c>
      <c r="VA549" s="25">
        <f t="shared" si="1454"/>
        <v>0</v>
      </c>
      <c r="VB549" s="25">
        <f t="shared" si="917"/>
        <v>0</v>
      </c>
      <c r="VC549" s="25">
        <f t="shared" si="918"/>
        <v>0</v>
      </c>
      <c r="VD549" s="25">
        <f t="shared" si="1455"/>
        <v>0</v>
      </c>
      <c r="VE549" s="25">
        <f t="shared" si="919"/>
        <v>0</v>
      </c>
      <c r="VF549" s="25">
        <f t="shared" si="920"/>
        <v>0</v>
      </c>
      <c r="VG549" s="30"/>
      <c r="VH549" s="30"/>
      <c r="VI549" s="30"/>
      <c r="VJ549" s="25">
        <f t="shared" si="1457"/>
        <v>0</v>
      </c>
      <c r="VK549" s="25">
        <f t="shared" si="1458"/>
        <v>0</v>
      </c>
      <c r="VL549" s="25">
        <f t="shared" si="1459"/>
        <v>0</v>
      </c>
      <c r="VM549" s="25">
        <f t="shared" si="1460"/>
        <v>0</v>
      </c>
      <c r="VN549" s="25">
        <f t="shared" si="1461"/>
        <v>0</v>
      </c>
      <c r="VO549" s="25">
        <f t="shared" si="1462"/>
        <v>0</v>
      </c>
      <c r="VP549" s="25">
        <f t="shared" si="1463"/>
        <v>0</v>
      </c>
      <c r="VQ549" s="25">
        <f t="shared" si="1464"/>
        <v>0</v>
      </c>
      <c r="VR549" s="25">
        <f t="shared" si="1465"/>
        <v>0</v>
      </c>
      <c r="VS549" s="25">
        <f t="shared" si="1466"/>
        <v>0</v>
      </c>
      <c r="VT549" s="25">
        <f t="shared" si="1467"/>
        <v>0</v>
      </c>
      <c r="VU549" s="25">
        <f t="shared" si="1468"/>
        <v>0</v>
      </c>
      <c r="VV549" s="25">
        <f t="shared" si="1469"/>
        <v>0</v>
      </c>
      <c r="VW549" s="25">
        <f t="shared" si="922"/>
        <v>0</v>
      </c>
      <c r="VX549" s="25">
        <f t="shared" si="923"/>
        <v>0</v>
      </c>
      <c r="VY549" s="25">
        <f t="shared" si="1470"/>
        <v>0</v>
      </c>
      <c r="VZ549" s="25">
        <f t="shared" si="924"/>
        <v>0</v>
      </c>
      <c r="WA549" s="25">
        <f t="shared" si="925"/>
        <v>0</v>
      </c>
      <c r="WB549" s="30"/>
      <c r="WC549" s="30"/>
      <c r="WD549" s="30"/>
      <c r="WE549" s="25">
        <f t="shared" si="1471"/>
        <v>0</v>
      </c>
      <c r="WF549" s="25">
        <f t="shared" si="1472"/>
        <v>0</v>
      </c>
      <c r="WG549" s="25">
        <f t="shared" si="1473"/>
        <v>0</v>
      </c>
      <c r="WH549" s="25">
        <f t="shared" si="1474"/>
        <v>0</v>
      </c>
      <c r="WI549" s="25">
        <f t="shared" si="1475"/>
        <v>0</v>
      </c>
      <c r="WJ549" s="25">
        <f t="shared" si="1476"/>
        <v>0</v>
      </c>
      <c r="WK549" s="25">
        <f t="shared" si="1477"/>
        <v>0</v>
      </c>
      <c r="WL549" s="25">
        <f t="shared" si="1478"/>
        <v>0</v>
      </c>
      <c r="WM549" s="25">
        <f t="shared" si="1479"/>
        <v>0</v>
      </c>
      <c r="WN549" s="25">
        <f t="shared" si="1480"/>
        <v>0</v>
      </c>
      <c r="WO549" s="25">
        <f t="shared" si="1481"/>
        <v>0</v>
      </c>
      <c r="WP549" s="25">
        <f t="shared" si="1482"/>
        <v>0</v>
      </c>
      <c r="WQ549" s="25">
        <f t="shared" si="1483"/>
        <v>0</v>
      </c>
      <c r="WR549" s="25">
        <f t="shared" si="926"/>
        <v>0</v>
      </c>
      <c r="WS549" s="25">
        <f t="shared" si="927"/>
        <v>0</v>
      </c>
      <c r="WT549" s="25">
        <f t="shared" si="1484"/>
        <v>0</v>
      </c>
      <c r="WU549" s="25">
        <f t="shared" si="928"/>
        <v>0</v>
      </c>
      <c r="WV549" s="25">
        <f t="shared" si="929"/>
        <v>0</v>
      </c>
      <c r="WW549" s="30"/>
      <c r="WX549" s="30"/>
      <c r="WY549" s="30"/>
      <c r="WZ549" s="25">
        <f t="shared" si="1486"/>
        <v>0</v>
      </c>
      <c r="XA549" s="25">
        <f t="shared" si="1487"/>
        <v>0</v>
      </c>
      <c r="XB549" s="25">
        <f t="shared" si="1488"/>
        <v>0</v>
      </c>
      <c r="XC549" s="25">
        <f t="shared" si="1489"/>
        <v>0</v>
      </c>
      <c r="XD549" s="25">
        <f t="shared" si="1490"/>
        <v>0</v>
      </c>
      <c r="XE549" s="25">
        <f t="shared" si="1491"/>
        <v>0</v>
      </c>
      <c r="XF549" s="25">
        <f t="shared" si="1492"/>
        <v>0</v>
      </c>
      <c r="XG549" s="25">
        <f t="shared" si="1493"/>
        <v>0</v>
      </c>
      <c r="XH549" s="25">
        <f t="shared" si="1494"/>
        <v>0</v>
      </c>
      <c r="XI549" s="25">
        <f t="shared" si="1495"/>
        <v>0</v>
      </c>
      <c r="XJ549" s="25">
        <f t="shared" si="1496"/>
        <v>0</v>
      </c>
      <c r="XK549" s="25">
        <f t="shared" si="1497"/>
        <v>0</v>
      </c>
      <c r="XL549" s="25">
        <f t="shared" si="1498"/>
        <v>0</v>
      </c>
      <c r="XM549" s="25">
        <f t="shared" si="930"/>
        <v>0</v>
      </c>
      <c r="XN549" s="25">
        <f t="shared" si="931"/>
        <v>0</v>
      </c>
      <c r="XO549" s="25">
        <f t="shared" si="1499"/>
        <v>0</v>
      </c>
      <c r="XP549" s="25">
        <f t="shared" si="932"/>
        <v>0</v>
      </c>
      <c r="XQ549" s="25">
        <f t="shared" si="933"/>
        <v>0</v>
      </c>
      <c r="XR549" s="30"/>
      <c r="XS549" s="30"/>
      <c r="XT549" s="30"/>
      <c r="XU549" s="25">
        <f t="shared" si="1501"/>
        <v>0</v>
      </c>
      <c r="XV549" s="25">
        <f t="shared" si="1502"/>
        <v>0</v>
      </c>
      <c r="XW549" s="25">
        <f t="shared" si="1503"/>
        <v>0</v>
      </c>
      <c r="XX549" s="25">
        <f t="shared" si="1504"/>
        <v>0</v>
      </c>
      <c r="XY549" s="25">
        <f t="shared" si="1505"/>
        <v>0</v>
      </c>
      <c r="XZ549" s="25">
        <f t="shared" si="1506"/>
        <v>0</v>
      </c>
      <c r="YA549" s="25">
        <f t="shared" si="1507"/>
        <v>0</v>
      </c>
      <c r="YB549" s="25">
        <f t="shared" si="1508"/>
        <v>0</v>
      </c>
      <c r="YC549" s="25">
        <f t="shared" si="1509"/>
        <v>0</v>
      </c>
      <c r="YD549" s="25">
        <f t="shared" si="1510"/>
        <v>0</v>
      </c>
      <c r="YE549" s="25">
        <f t="shared" si="1511"/>
        <v>0</v>
      </c>
      <c r="YF549" s="25">
        <f t="shared" si="1512"/>
        <v>0</v>
      </c>
      <c r="YG549" s="25">
        <f t="shared" si="1513"/>
        <v>0</v>
      </c>
      <c r="YH549" s="25">
        <f t="shared" si="934"/>
        <v>0</v>
      </c>
      <c r="YI549" s="25">
        <f t="shared" si="935"/>
        <v>0</v>
      </c>
      <c r="YJ549" s="25">
        <f t="shared" si="1514"/>
        <v>0</v>
      </c>
      <c r="YK549" s="25">
        <f t="shared" si="936"/>
        <v>0</v>
      </c>
      <c r="YL549" s="25">
        <f t="shared" si="937"/>
        <v>0</v>
      </c>
      <c r="YM549" s="30"/>
      <c r="YN549" s="30"/>
      <c r="YO549" s="30"/>
      <c r="YP549" s="25">
        <f t="shared" si="1516"/>
        <v>0</v>
      </c>
      <c r="YQ549" s="25">
        <f t="shared" si="1517"/>
        <v>0</v>
      </c>
      <c r="YR549" s="25">
        <f t="shared" si="1518"/>
        <v>0</v>
      </c>
      <c r="YS549" s="25">
        <f t="shared" si="1519"/>
        <v>0</v>
      </c>
      <c r="YT549" s="25">
        <f t="shared" si="1520"/>
        <v>0</v>
      </c>
      <c r="YU549" s="25">
        <f t="shared" si="1521"/>
        <v>0</v>
      </c>
      <c r="YV549" s="25">
        <f t="shared" si="1522"/>
        <v>0</v>
      </c>
      <c r="YW549" s="25">
        <f t="shared" si="1523"/>
        <v>0</v>
      </c>
      <c r="YX549" s="25">
        <f t="shared" si="1524"/>
        <v>0</v>
      </c>
      <c r="YY549" s="25">
        <f t="shared" si="1525"/>
        <v>0</v>
      </c>
      <c r="YZ549" s="25">
        <f t="shared" si="1526"/>
        <v>0</v>
      </c>
      <c r="ZA549" s="25">
        <f t="shared" si="1527"/>
        <v>0</v>
      </c>
      <c r="ZB549" s="25">
        <f t="shared" si="1528"/>
        <v>0</v>
      </c>
      <c r="ZC549" s="25">
        <f t="shared" si="938"/>
        <v>0</v>
      </c>
      <c r="ZD549" s="25">
        <f t="shared" si="939"/>
        <v>0</v>
      </c>
      <c r="ZE549" s="25">
        <f t="shared" si="1529"/>
        <v>0</v>
      </c>
      <c r="ZF549" s="25">
        <f t="shared" si="940"/>
        <v>0</v>
      </c>
      <c r="ZG549" s="25">
        <f t="shared" si="941"/>
        <v>0</v>
      </c>
      <c r="ZH549" s="30"/>
      <c r="ZI549" s="30"/>
      <c r="ZJ549" s="30"/>
      <c r="ZK549" s="25">
        <f t="shared" si="1531"/>
        <v>0</v>
      </c>
      <c r="ZL549" s="25">
        <f t="shared" si="1532"/>
        <v>0</v>
      </c>
      <c r="ZM549" s="25">
        <f t="shared" si="1533"/>
        <v>0</v>
      </c>
      <c r="ZN549" s="25">
        <f t="shared" si="1534"/>
        <v>0</v>
      </c>
      <c r="ZO549" s="25">
        <f t="shared" si="1535"/>
        <v>0</v>
      </c>
      <c r="ZP549" s="25">
        <f t="shared" si="1536"/>
        <v>0</v>
      </c>
      <c r="ZQ549" s="25">
        <f t="shared" si="1537"/>
        <v>0</v>
      </c>
      <c r="ZR549" s="25">
        <f t="shared" si="1538"/>
        <v>0</v>
      </c>
      <c r="ZS549" s="25">
        <f t="shared" si="1539"/>
        <v>0</v>
      </c>
      <c r="ZT549" s="25">
        <f t="shared" si="1540"/>
        <v>0</v>
      </c>
      <c r="ZU549" s="25">
        <f t="shared" si="1541"/>
        <v>0</v>
      </c>
      <c r="ZV549" s="25">
        <f t="shared" si="1542"/>
        <v>0</v>
      </c>
      <c r="ZW549" s="25">
        <f t="shared" si="1543"/>
        <v>0</v>
      </c>
      <c r="ZX549" s="25">
        <f t="shared" si="942"/>
        <v>0</v>
      </c>
      <c r="ZY549" s="25">
        <f t="shared" si="943"/>
        <v>0</v>
      </c>
      <c r="ZZ549" s="25">
        <f t="shared" si="1544"/>
        <v>0</v>
      </c>
      <c r="AAA549" s="25">
        <f t="shared" si="944"/>
        <v>0</v>
      </c>
      <c r="AAB549" s="25">
        <f t="shared" si="945"/>
        <v>0</v>
      </c>
      <c r="AAC549" s="30"/>
      <c r="AAD549" s="30"/>
      <c r="AAE549" s="30"/>
      <c r="AAF549" s="25">
        <f t="shared" si="1545"/>
        <v>0</v>
      </c>
      <c r="AAG549" s="25">
        <f t="shared" si="1546"/>
        <v>0</v>
      </c>
      <c r="AAH549" s="25">
        <f t="shared" si="1547"/>
        <v>0</v>
      </c>
      <c r="AAI549" s="25">
        <f t="shared" si="1548"/>
        <v>0</v>
      </c>
      <c r="AAJ549" s="25">
        <f t="shared" si="1549"/>
        <v>0</v>
      </c>
      <c r="AAK549" s="25">
        <f t="shared" si="1550"/>
        <v>0</v>
      </c>
      <c r="AAL549" s="25">
        <f t="shared" si="1551"/>
        <v>0</v>
      </c>
      <c r="AAM549" s="25">
        <f t="shared" si="1552"/>
        <v>0</v>
      </c>
      <c r="AAN549" s="25">
        <f t="shared" si="1553"/>
        <v>0</v>
      </c>
      <c r="AAO549" s="25">
        <f t="shared" si="1554"/>
        <v>0</v>
      </c>
      <c r="AAP549" s="25">
        <f t="shared" si="1555"/>
        <v>0</v>
      </c>
      <c r="AAQ549" s="25">
        <f t="shared" si="1556"/>
        <v>0</v>
      </c>
      <c r="AAR549" s="25">
        <f t="shared" si="1557"/>
        <v>0</v>
      </c>
      <c r="AAS549" s="25">
        <f t="shared" si="946"/>
        <v>0</v>
      </c>
      <c r="AAT549" s="25">
        <f t="shared" si="947"/>
        <v>0</v>
      </c>
      <c r="AAU549" s="25">
        <f t="shared" si="1558"/>
        <v>0</v>
      </c>
      <c r="AAV549" s="25">
        <f t="shared" si="948"/>
        <v>0</v>
      </c>
      <c r="AAW549" s="25">
        <f t="shared" si="949"/>
        <v>0</v>
      </c>
      <c r="AAX549" s="30"/>
      <c r="AAY549" s="30"/>
      <c r="AAZ549" s="30"/>
      <c r="ABA549" s="25">
        <f t="shared" si="1560"/>
        <v>0</v>
      </c>
      <c r="ABB549" s="25">
        <f t="shared" si="1561"/>
        <v>0</v>
      </c>
      <c r="ABC549" s="25">
        <f t="shared" si="1562"/>
        <v>0</v>
      </c>
      <c r="ABD549" s="25">
        <f t="shared" si="1563"/>
        <v>0</v>
      </c>
      <c r="ABE549" s="25">
        <f t="shared" si="1564"/>
        <v>0</v>
      </c>
      <c r="ABF549" s="25">
        <f t="shared" si="1565"/>
        <v>0</v>
      </c>
      <c r="ABG549" s="25">
        <f t="shared" si="1566"/>
        <v>0</v>
      </c>
      <c r="ABH549" s="25">
        <f t="shared" si="1567"/>
        <v>0</v>
      </c>
      <c r="ABI549" s="25">
        <f t="shared" si="1568"/>
        <v>0</v>
      </c>
      <c r="ABJ549" s="25">
        <f t="shared" si="1569"/>
        <v>0</v>
      </c>
      <c r="ABK549" s="25">
        <f t="shared" si="1570"/>
        <v>0</v>
      </c>
      <c r="ABL549" s="25">
        <f t="shared" si="1571"/>
        <v>0</v>
      </c>
      <c r="ABM549" s="25">
        <f t="shared" si="1572"/>
        <v>0</v>
      </c>
      <c r="ABN549" s="25">
        <f t="shared" si="950"/>
        <v>0</v>
      </c>
      <c r="ABO549" s="25">
        <f t="shared" si="951"/>
        <v>0</v>
      </c>
      <c r="ABP549" s="25">
        <f t="shared" si="1573"/>
        <v>0</v>
      </c>
      <c r="ABQ549" s="25">
        <f t="shared" si="952"/>
        <v>0</v>
      </c>
      <c r="ABR549" s="25">
        <f t="shared" si="953"/>
        <v>0</v>
      </c>
      <c r="ABS549" s="30"/>
      <c r="ABT549" s="30"/>
      <c r="ABU549" s="30"/>
      <c r="ABV549" s="25">
        <f t="shared" si="1574"/>
        <v>0</v>
      </c>
      <c r="ABW549" s="25">
        <f t="shared" si="1575"/>
        <v>0</v>
      </c>
      <c r="ABX549" s="25">
        <f t="shared" si="1576"/>
        <v>0</v>
      </c>
      <c r="ABY549" s="25">
        <f t="shared" si="1577"/>
        <v>0</v>
      </c>
      <c r="ABZ549" s="25">
        <f t="shared" si="1578"/>
        <v>0</v>
      </c>
      <c r="ACA549" s="25">
        <f t="shared" si="1579"/>
        <v>0</v>
      </c>
      <c r="ACB549" s="25">
        <f t="shared" si="1580"/>
        <v>0</v>
      </c>
      <c r="ACC549" s="25">
        <f t="shared" si="1581"/>
        <v>0</v>
      </c>
      <c r="ACD549" s="25">
        <f t="shared" si="1582"/>
        <v>0</v>
      </c>
      <c r="ACE549" s="25">
        <f t="shared" si="1583"/>
        <v>0</v>
      </c>
      <c r="ACF549" s="25">
        <f t="shared" si="1584"/>
        <v>0</v>
      </c>
      <c r="ACG549" s="25">
        <f t="shared" si="1585"/>
        <v>0</v>
      </c>
      <c r="ACH549" s="25">
        <f t="shared" si="1586"/>
        <v>0</v>
      </c>
      <c r="ACI549" s="25">
        <f t="shared" si="954"/>
        <v>0</v>
      </c>
      <c r="ACJ549" s="25">
        <f t="shared" si="955"/>
        <v>0</v>
      </c>
      <c r="ACK549" s="25">
        <f t="shared" si="1587"/>
        <v>0</v>
      </c>
      <c r="ACL549" s="25">
        <f t="shared" si="956"/>
        <v>0</v>
      </c>
      <c r="ACM549" s="25">
        <f t="shared" si="957"/>
        <v>0</v>
      </c>
      <c r="ACN549" s="30"/>
      <c r="ACO549" s="30"/>
      <c r="ACP549" s="30"/>
      <c r="ACQ549" s="25">
        <f t="shared" si="1588"/>
        <v>0</v>
      </c>
      <c r="ACR549" s="25">
        <f t="shared" si="1589"/>
        <v>0</v>
      </c>
      <c r="ACS549" s="25">
        <f t="shared" si="1590"/>
        <v>0</v>
      </c>
      <c r="ACT549" s="25">
        <f t="shared" si="1591"/>
        <v>0</v>
      </c>
      <c r="ACU549" s="25">
        <f t="shared" si="1592"/>
        <v>0</v>
      </c>
      <c r="ACV549" s="25">
        <f t="shared" si="1593"/>
        <v>0</v>
      </c>
      <c r="ACW549" s="25">
        <f t="shared" si="1594"/>
        <v>0</v>
      </c>
      <c r="ACX549" s="25">
        <f t="shared" si="1595"/>
        <v>0</v>
      </c>
      <c r="ACY549" s="25">
        <f t="shared" si="1596"/>
        <v>0</v>
      </c>
      <c r="ACZ549" s="25">
        <f t="shared" si="1597"/>
        <v>0</v>
      </c>
      <c r="ADA549" s="25">
        <f t="shared" si="1598"/>
        <v>0</v>
      </c>
      <c r="ADB549" s="25">
        <f t="shared" si="1599"/>
        <v>0</v>
      </c>
      <c r="ADC549" s="25">
        <f t="shared" si="1600"/>
        <v>0</v>
      </c>
      <c r="ADD549" s="25">
        <f t="shared" si="958"/>
        <v>0</v>
      </c>
      <c r="ADE549" s="25">
        <f t="shared" si="959"/>
        <v>0</v>
      </c>
      <c r="ADF549" s="25">
        <f t="shared" si="1601"/>
        <v>0</v>
      </c>
      <c r="ADG549" s="25">
        <f t="shared" si="960"/>
        <v>0</v>
      </c>
      <c r="ADH549" s="25">
        <f t="shared" si="961"/>
        <v>0</v>
      </c>
      <c r="ADI549" s="30"/>
      <c r="ADJ549" s="30"/>
      <c r="ADK549" s="30"/>
      <c r="ADL549" s="25">
        <f t="shared" si="1603"/>
        <v>0</v>
      </c>
      <c r="ADM549" s="25">
        <f t="shared" si="1604"/>
        <v>0</v>
      </c>
      <c r="ADN549" s="25">
        <f t="shared" si="1605"/>
        <v>0</v>
      </c>
      <c r="ADO549" s="25">
        <f t="shared" si="1606"/>
        <v>0</v>
      </c>
      <c r="ADP549" s="25">
        <f t="shared" si="1607"/>
        <v>0</v>
      </c>
      <c r="ADQ549" s="25">
        <f t="shared" si="1608"/>
        <v>0</v>
      </c>
      <c r="ADR549" s="25">
        <f t="shared" si="1609"/>
        <v>0</v>
      </c>
      <c r="ADS549" s="25">
        <f t="shared" si="1610"/>
        <v>0</v>
      </c>
      <c r="ADT549" s="25">
        <f t="shared" si="1611"/>
        <v>0</v>
      </c>
      <c r="ADU549" s="25">
        <f t="shared" si="1612"/>
        <v>0</v>
      </c>
      <c r="ADV549" s="25">
        <f t="shared" si="1613"/>
        <v>0</v>
      </c>
      <c r="ADW549" s="25">
        <f t="shared" si="1614"/>
        <v>0</v>
      </c>
      <c r="ADX549" s="25">
        <f t="shared" si="1615"/>
        <v>0</v>
      </c>
      <c r="ADY549" s="25">
        <f t="shared" si="962"/>
        <v>0</v>
      </c>
      <c r="ADZ549" s="25">
        <f t="shared" si="963"/>
        <v>0</v>
      </c>
      <c r="AEA549" s="25">
        <f t="shared" si="1616"/>
        <v>0</v>
      </c>
      <c r="AEB549" s="25">
        <f t="shared" si="964"/>
        <v>0</v>
      </c>
      <c r="AEC549" s="25">
        <f t="shared" si="965"/>
        <v>0</v>
      </c>
      <c r="AED549" s="30"/>
      <c r="AEE549" s="30"/>
      <c r="AEF549" s="30"/>
      <c r="AEG549" s="25">
        <f t="shared" si="1617"/>
        <v>0</v>
      </c>
      <c r="AEH549" s="25">
        <f t="shared" si="1618"/>
        <v>0</v>
      </c>
      <c r="AEI549" s="25">
        <f t="shared" si="1619"/>
        <v>0</v>
      </c>
      <c r="AEJ549" s="25">
        <f t="shared" si="1620"/>
        <v>0</v>
      </c>
      <c r="AEK549" s="25">
        <f t="shared" si="1621"/>
        <v>0</v>
      </c>
      <c r="AEL549" s="25">
        <f t="shared" si="1622"/>
        <v>0</v>
      </c>
      <c r="AEM549" s="25">
        <f t="shared" si="1623"/>
        <v>0</v>
      </c>
      <c r="AEN549" s="25">
        <f t="shared" si="1624"/>
        <v>0</v>
      </c>
      <c r="AEO549" s="25">
        <f t="shared" si="1625"/>
        <v>0</v>
      </c>
      <c r="AEP549" s="25">
        <f t="shared" si="1626"/>
        <v>0</v>
      </c>
      <c r="AEQ549" s="25">
        <f t="shared" si="1627"/>
        <v>0</v>
      </c>
      <c r="AER549" s="25">
        <f t="shared" si="1628"/>
        <v>0</v>
      </c>
      <c r="AES549" s="25">
        <f t="shared" si="1629"/>
        <v>0</v>
      </c>
      <c r="AET549" s="25">
        <f t="shared" si="966"/>
        <v>0</v>
      </c>
      <c r="AEU549" s="25">
        <f t="shared" si="967"/>
        <v>0</v>
      </c>
      <c r="AEV549" s="25">
        <f t="shared" si="1630"/>
        <v>0</v>
      </c>
      <c r="AEW549" s="25">
        <f t="shared" si="968"/>
        <v>0</v>
      </c>
      <c r="AEX549" s="25">
        <f t="shared" si="969"/>
        <v>0</v>
      </c>
      <c r="AEY549" s="30"/>
      <c r="AEZ549" s="30"/>
      <c r="AFA549" s="30"/>
      <c r="AFB549" s="25">
        <f t="shared" si="1631"/>
        <v>0</v>
      </c>
      <c r="AFC549" s="25">
        <f t="shared" si="1632"/>
        <v>0</v>
      </c>
      <c r="AFD549" s="25">
        <f t="shared" si="1633"/>
        <v>0</v>
      </c>
      <c r="AFE549" s="25">
        <f t="shared" si="1634"/>
        <v>0</v>
      </c>
      <c r="AFF549" s="25">
        <f t="shared" si="1635"/>
        <v>0</v>
      </c>
      <c r="AFG549" s="25">
        <f t="shared" si="1636"/>
        <v>0</v>
      </c>
      <c r="AFH549" s="25">
        <f t="shared" si="1637"/>
        <v>0</v>
      </c>
      <c r="AFI549" s="25">
        <f t="shared" si="1638"/>
        <v>0</v>
      </c>
      <c r="AFJ549" s="25">
        <f t="shared" si="1639"/>
        <v>0</v>
      </c>
      <c r="AFK549" s="25">
        <f t="shared" si="1640"/>
        <v>0</v>
      </c>
      <c r="AFL549" s="25">
        <f t="shared" si="1641"/>
        <v>0</v>
      </c>
      <c r="AFM549" s="25">
        <f t="shared" si="1642"/>
        <v>0</v>
      </c>
      <c r="AFN549" s="25">
        <f t="shared" si="1643"/>
        <v>0</v>
      </c>
      <c r="AFO549" s="25">
        <f t="shared" si="970"/>
        <v>0</v>
      </c>
      <c r="AFP549" s="25">
        <f t="shared" si="971"/>
        <v>0</v>
      </c>
      <c r="AFQ549" s="25">
        <f t="shared" si="1644"/>
        <v>0</v>
      </c>
      <c r="AFR549" s="25">
        <f t="shared" si="972"/>
        <v>0</v>
      </c>
      <c r="AFS549" s="25">
        <f t="shared" si="973"/>
        <v>0</v>
      </c>
      <c r="AFT549" s="30"/>
      <c r="AFU549" s="30"/>
      <c r="AFV549" s="30"/>
      <c r="AFW549" s="25">
        <f t="shared" si="1646"/>
        <v>0</v>
      </c>
      <c r="AFX549" s="25">
        <f t="shared" si="1647"/>
        <v>0</v>
      </c>
      <c r="AFY549" s="25">
        <f t="shared" si="1648"/>
        <v>0</v>
      </c>
      <c r="AFZ549" s="25">
        <f t="shared" si="1649"/>
        <v>0</v>
      </c>
      <c r="AGA549" s="25">
        <f t="shared" si="1650"/>
        <v>0</v>
      </c>
      <c r="AGB549" s="25">
        <f t="shared" si="1651"/>
        <v>0</v>
      </c>
      <c r="AGC549" s="25">
        <f t="shared" si="1652"/>
        <v>0</v>
      </c>
      <c r="AGD549" s="25">
        <f t="shared" si="1653"/>
        <v>0</v>
      </c>
      <c r="AGE549" s="25">
        <f t="shared" si="1654"/>
        <v>0</v>
      </c>
      <c r="AGF549" s="25">
        <f t="shared" si="1655"/>
        <v>0</v>
      </c>
      <c r="AGG549" s="25">
        <f t="shared" si="1656"/>
        <v>0</v>
      </c>
      <c r="AGH549" s="25">
        <f t="shared" si="1657"/>
        <v>0</v>
      </c>
      <c r="AGI549" s="25">
        <f t="shared" si="1658"/>
        <v>0</v>
      </c>
      <c r="AGJ549" s="25">
        <f t="shared" si="974"/>
        <v>0</v>
      </c>
      <c r="AGK549" s="25">
        <f t="shared" si="975"/>
        <v>0</v>
      </c>
      <c r="AGL549" s="25">
        <f t="shared" si="1659"/>
        <v>0</v>
      </c>
      <c r="AGM549" s="25">
        <f t="shared" si="976"/>
        <v>0</v>
      </c>
      <c r="AGN549" s="25">
        <f t="shared" si="977"/>
        <v>0</v>
      </c>
      <c r="AGO549" s="30"/>
      <c r="AGP549" s="30"/>
      <c r="AGQ549" s="30"/>
      <c r="AGR549" s="25">
        <f t="shared" si="1660"/>
        <v>0</v>
      </c>
      <c r="AGS549" s="25">
        <f t="shared" si="1661"/>
        <v>0</v>
      </c>
      <c r="AGT549" s="25">
        <f t="shared" si="1662"/>
        <v>0</v>
      </c>
      <c r="AGU549" s="25">
        <f t="shared" si="1663"/>
        <v>0</v>
      </c>
      <c r="AGV549" s="25">
        <f t="shared" si="1664"/>
        <v>0</v>
      </c>
      <c r="AGW549" s="25">
        <f t="shared" si="1665"/>
        <v>0</v>
      </c>
      <c r="AGX549" s="25">
        <f t="shared" si="1666"/>
        <v>0</v>
      </c>
      <c r="AGY549" s="25">
        <f t="shared" si="1667"/>
        <v>0</v>
      </c>
      <c r="AGZ549" s="25">
        <f t="shared" si="1668"/>
        <v>0</v>
      </c>
      <c r="AHA549" s="25">
        <f t="shared" si="1669"/>
        <v>0</v>
      </c>
      <c r="AHB549" s="25">
        <f t="shared" si="1670"/>
        <v>0</v>
      </c>
      <c r="AHC549" s="25">
        <f t="shared" si="1671"/>
        <v>0</v>
      </c>
      <c r="AHD549" s="25">
        <f t="shared" si="1672"/>
        <v>0</v>
      </c>
      <c r="AHE549" s="25">
        <f t="shared" si="978"/>
        <v>0</v>
      </c>
      <c r="AHF549" s="25">
        <f t="shared" si="979"/>
        <v>0</v>
      </c>
      <c r="AHG549" s="25">
        <f t="shared" si="1673"/>
        <v>0</v>
      </c>
      <c r="AHH549" s="25">
        <f t="shared" si="980"/>
        <v>0</v>
      </c>
      <c r="AHI549" s="25">
        <f t="shared" si="981"/>
        <v>0</v>
      </c>
      <c r="AHJ549" s="30"/>
      <c r="AHK549" s="30"/>
      <c r="AHL549" s="30"/>
      <c r="AHM549" s="25">
        <f t="shared" si="1675"/>
        <v>0</v>
      </c>
      <c r="AHN549" s="25">
        <f t="shared" si="1676"/>
        <v>0</v>
      </c>
      <c r="AHO549" s="25">
        <f t="shared" si="1677"/>
        <v>0</v>
      </c>
      <c r="AHP549" s="25">
        <f t="shared" si="1678"/>
        <v>0</v>
      </c>
      <c r="AHQ549" s="25">
        <f t="shared" si="1679"/>
        <v>0</v>
      </c>
      <c r="AHR549" s="25">
        <f t="shared" si="1680"/>
        <v>0</v>
      </c>
      <c r="AHS549" s="25">
        <f t="shared" si="1681"/>
        <v>0</v>
      </c>
      <c r="AHT549" s="25">
        <f t="shared" si="1682"/>
        <v>0</v>
      </c>
      <c r="AHU549" s="25">
        <f t="shared" si="1683"/>
        <v>0</v>
      </c>
      <c r="AHV549" s="25">
        <f t="shared" si="1684"/>
        <v>0</v>
      </c>
      <c r="AHW549" s="25">
        <f t="shared" si="1685"/>
        <v>0</v>
      </c>
      <c r="AHX549" s="25">
        <f t="shared" si="1686"/>
        <v>0</v>
      </c>
      <c r="AHY549" s="25">
        <f t="shared" si="1687"/>
        <v>0</v>
      </c>
      <c r="AHZ549" s="25">
        <f t="shared" si="982"/>
        <v>0</v>
      </c>
      <c r="AIA549" s="25">
        <f t="shared" si="983"/>
        <v>0</v>
      </c>
      <c r="AIB549" s="25">
        <f t="shared" si="1688"/>
        <v>0</v>
      </c>
      <c r="AIC549" s="25">
        <f t="shared" si="984"/>
        <v>0</v>
      </c>
      <c r="AID549" s="25">
        <f t="shared" si="985"/>
        <v>0</v>
      </c>
      <c r="AIE549" s="30"/>
      <c r="AIF549" s="30"/>
      <c r="AIG549" s="30"/>
      <c r="AIH549" s="25">
        <f t="shared" si="1690"/>
        <v>0</v>
      </c>
      <c r="AII549" s="25">
        <f t="shared" si="1691"/>
        <v>0</v>
      </c>
      <c r="AIJ549" s="25">
        <f t="shared" si="1692"/>
        <v>0</v>
      </c>
      <c r="AIK549" s="25">
        <f t="shared" si="1693"/>
        <v>0</v>
      </c>
      <c r="AIL549" s="25">
        <f t="shared" si="1694"/>
        <v>0</v>
      </c>
      <c r="AIM549" s="25">
        <f t="shared" si="1695"/>
        <v>0</v>
      </c>
      <c r="AIN549" s="25">
        <f t="shared" si="1696"/>
        <v>0</v>
      </c>
      <c r="AIO549" s="25">
        <f t="shared" si="1697"/>
        <v>0</v>
      </c>
      <c r="AIP549" s="25">
        <f t="shared" si="1698"/>
        <v>0</v>
      </c>
      <c r="AIQ549" s="25">
        <f t="shared" si="1699"/>
        <v>0</v>
      </c>
      <c r="AIR549" s="25">
        <f t="shared" si="1700"/>
        <v>0</v>
      </c>
      <c r="AIS549" s="25">
        <f t="shared" si="1701"/>
        <v>0</v>
      </c>
      <c r="AIT549" s="25">
        <f t="shared" si="1702"/>
        <v>0</v>
      </c>
      <c r="AIU549" s="25">
        <f t="shared" si="986"/>
        <v>0</v>
      </c>
      <c r="AIV549" s="25">
        <f t="shared" si="987"/>
        <v>0</v>
      </c>
      <c r="AIW549" s="25">
        <f t="shared" si="1703"/>
        <v>0</v>
      </c>
      <c r="AIX549" s="25">
        <f t="shared" si="988"/>
        <v>0</v>
      </c>
      <c r="AIY549" s="25">
        <f t="shared" si="989"/>
        <v>0</v>
      </c>
      <c r="AIZ549" s="30"/>
      <c r="AJA549" s="30"/>
      <c r="AJB549" s="30"/>
      <c r="AJC549" s="25">
        <f t="shared" si="1705"/>
        <v>0</v>
      </c>
      <c r="AJD549" s="25">
        <f t="shared" si="1706"/>
        <v>0</v>
      </c>
      <c r="AJE549" s="25">
        <f t="shared" si="1707"/>
        <v>0</v>
      </c>
      <c r="AJF549" s="25">
        <f t="shared" si="1708"/>
        <v>0</v>
      </c>
      <c r="AJG549" s="25">
        <f t="shared" si="1709"/>
        <v>0</v>
      </c>
      <c r="AJH549" s="25">
        <f t="shared" si="1710"/>
        <v>0</v>
      </c>
      <c r="AJI549" s="25">
        <f t="shared" si="1711"/>
        <v>0</v>
      </c>
      <c r="AJJ549" s="25">
        <f t="shared" si="1712"/>
        <v>0</v>
      </c>
      <c r="AJK549" s="25">
        <f t="shared" si="1713"/>
        <v>0</v>
      </c>
      <c r="AJL549" s="25">
        <f t="shared" si="1714"/>
        <v>0</v>
      </c>
      <c r="AJM549" s="25">
        <f t="shared" si="1715"/>
        <v>0</v>
      </c>
      <c r="AJN549" s="25">
        <f t="shared" si="1716"/>
        <v>0</v>
      </c>
      <c r="AJO549" s="25">
        <f t="shared" si="1717"/>
        <v>0</v>
      </c>
      <c r="AJP549" s="25">
        <f t="shared" si="990"/>
        <v>0</v>
      </c>
      <c r="AJQ549" s="25">
        <f t="shared" si="991"/>
        <v>0</v>
      </c>
      <c r="AJR549" s="25">
        <f t="shared" si="1718"/>
        <v>0</v>
      </c>
      <c r="AJS549" s="25">
        <f t="shared" si="992"/>
        <v>0</v>
      </c>
      <c r="AJT549" s="25">
        <f t="shared" si="993"/>
        <v>0</v>
      </c>
      <c r="AJU549" s="30"/>
      <c r="AJV549" s="30"/>
      <c r="AJW549" s="30"/>
      <c r="AJX549" s="25">
        <f t="shared" si="1719"/>
        <v>0</v>
      </c>
      <c r="AJY549" s="25">
        <f t="shared" si="1720"/>
        <v>0</v>
      </c>
      <c r="AJZ549" s="25">
        <f t="shared" si="1721"/>
        <v>0</v>
      </c>
      <c r="AKA549" s="25">
        <f t="shared" si="1722"/>
        <v>0</v>
      </c>
      <c r="AKB549" s="25">
        <f t="shared" si="1723"/>
        <v>0</v>
      </c>
      <c r="AKC549" s="25">
        <f t="shared" si="1724"/>
        <v>0</v>
      </c>
      <c r="AKD549" s="25">
        <f t="shared" si="1725"/>
        <v>0</v>
      </c>
      <c r="AKE549" s="25">
        <f t="shared" si="1726"/>
        <v>0</v>
      </c>
      <c r="AKF549" s="25">
        <f t="shared" si="1727"/>
        <v>0</v>
      </c>
      <c r="AKG549" s="25">
        <f t="shared" si="1728"/>
        <v>0</v>
      </c>
      <c r="AKH549" s="25">
        <f t="shared" si="1729"/>
        <v>0</v>
      </c>
      <c r="AKI549" s="25">
        <f t="shared" si="1730"/>
        <v>0</v>
      </c>
      <c r="AKJ549" s="25">
        <f t="shared" si="1731"/>
        <v>0</v>
      </c>
      <c r="AKK549" s="25">
        <f t="shared" si="994"/>
        <v>0</v>
      </c>
      <c r="AKL549" s="25">
        <f t="shared" si="995"/>
        <v>0</v>
      </c>
      <c r="AKM549" s="25">
        <f t="shared" si="1732"/>
        <v>0</v>
      </c>
      <c r="AKN549" s="25">
        <f t="shared" si="996"/>
        <v>0</v>
      </c>
      <c r="AKO549" s="25">
        <f t="shared" si="997"/>
        <v>0</v>
      </c>
      <c r="AKP549" s="30"/>
      <c r="AKQ549" s="30"/>
      <c r="AKR549" s="30"/>
      <c r="AKS549" s="25">
        <f t="shared" si="1734"/>
        <v>0</v>
      </c>
      <c r="AKT549" s="25">
        <f t="shared" si="1735"/>
        <v>0</v>
      </c>
      <c r="AKU549" s="25">
        <f t="shared" si="1736"/>
        <v>0</v>
      </c>
      <c r="AKV549" s="25">
        <f t="shared" si="1737"/>
        <v>0</v>
      </c>
      <c r="AKW549" s="25">
        <f t="shared" si="1738"/>
        <v>0</v>
      </c>
      <c r="AKX549" s="25">
        <f t="shared" si="1739"/>
        <v>0</v>
      </c>
      <c r="AKY549" s="25">
        <f t="shared" si="1740"/>
        <v>0</v>
      </c>
      <c r="AKZ549" s="25">
        <f t="shared" si="1741"/>
        <v>0</v>
      </c>
      <c r="ALA549" s="25">
        <f t="shared" si="1742"/>
        <v>0</v>
      </c>
      <c r="ALB549" s="25">
        <f t="shared" si="1743"/>
        <v>0</v>
      </c>
      <c r="ALC549" s="25">
        <f t="shared" si="1744"/>
        <v>0</v>
      </c>
      <c r="ALD549" s="25">
        <f t="shared" si="1745"/>
        <v>0</v>
      </c>
      <c r="ALE549" s="25">
        <f t="shared" si="1746"/>
        <v>0</v>
      </c>
      <c r="ALF549" s="25">
        <f t="shared" si="998"/>
        <v>0</v>
      </c>
      <c r="ALG549" s="25">
        <f t="shared" si="999"/>
        <v>0</v>
      </c>
      <c r="ALH549" s="25">
        <f t="shared" si="1747"/>
        <v>0</v>
      </c>
      <c r="ALI549" s="25">
        <f t="shared" si="1000"/>
        <v>0</v>
      </c>
      <c r="ALJ549" s="25">
        <f t="shared" si="1001"/>
        <v>0</v>
      </c>
      <c r="ALK549" s="30"/>
      <c r="ALL549" s="30"/>
      <c r="ALM549" s="30"/>
      <c r="ALN549" s="25">
        <f t="shared" si="1749"/>
        <v>0</v>
      </c>
      <c r="ALO549" s="25">
        <f t="shared" si="1750"/>
        <v>0</v>
      </c>
      <c r="ALP549" s="25">
        <f t="shared" si="1751"/>
        <v>0</v>
      </c>
      <c r="ALQ549" s="25">
        <f t="shared" si="1752"/>
        <v>0</v>
      </c>
      <c r="ALR549" s="25">
        <f t="shared" si="1753"/>
        <v>0</v>
      </c>
      <c r="ALS549" s="25">
        <f t="shared" si="1754"/>
        <v>0</v>
      </c>
      <c r="ALT549" s="25">
        <f t="shared" si="1755"/>
        <v>0</v>
      </c>
      <c r="ALU549" s="25">
        <f t="shared" si="1756"/>
        <v>0</v>
      </c>
      <c r="ALV549" s="25">
        <f t="shared" si="1757"/>
        <v>0</v>
      </c>
      <c r="ALW549" s="25">
        <f t="shared" si="1758"/>
        <v>0</v>
      </c>
      <c r="ALX549" s="25">
        <f t="shared" si="1759"/>
        <v>0</v>
      </c>
      <c r="ALY549" s="25">
        <f t="shared" si="1760"/>
        <v>0</v>
      </c>
      <c r="ALZ549" s="25">
        <f t="shared" si="1761"/>
        <v>0</v>
      </c>
      <c r="AMA549" s="25">
        <f t="shared" si="1002"/>
        <v>0</v>
      </c>
      <c r="AMB549" s="25">
        <f t="shared" si="1003"/>
        <v>0</v>
      </c>
      <c r="AMC549" s="25">
        <f t="shared" si="1762"/>
        <v>0</v>
      </c>
      <c r="AMD549" s="25">
        <f t="shared" si="1004"/>
        <v>0</v>
      </c>
      <c r="AME549" s="25">
        <f t="shared" si="1005"/>
        <v>0</v>
      </c>
      <c r="AMF549" s="30"/>
      <c r="AMG549" s="30"/>
      <c r="AMH549" s="30"/>
      <c r="AMI549" s="25">
        <f t="shared" si="1763"/>
        <v>0</v>
      </c>
      <c r="AMJ549" s="25">
        <f t="shared" si="1764"/>
        <v>0</v>
      </c>
      <c r="AMK549" s="25">
        <f t="shared" si="1765"/>
        <v>0</v>
      </c>
      <c r="AML549" s="25">
        <f t="shared" si="1766"/>
        <v>0</v>
      </c>
      <c r="AMM549" s="25">
        <f t="shared" si="1767"/>
        <v>0</v>
      </c>
      <c r="AMN549" s="25">
        <f t="shared" si="1768"/>
        <v>0</v>
      </c>
      <c r="AMO549" s="25">
        <f t="shared" si="1769"/>
        <v>0</v>
      </c>
      <c r="AMP549" s="25">
        <f t="shared" si="1770"/>
        <v>0</v>
      </c>
      <c r="AMQ549" s="25">
        <f t="shared" si="1771"/>
        <v>0</v>
      </c>
      <c r="AMR549" s="25">
        <f t="shared" si="1772"/>
        <v>0</v>
      </c>
      <c r="AMS549" s="25">
        <f t="shared" si="1773"/>
        <v>0</v>
      </c>
      <c r="AMT549" s="25">
        <f t="shared" si="1774"/>
        <v>0</v>
      </c>
      <c r="AMU549" s="25">
        <f t="shared" si="1775"/>
        <v>0</v>
      </c>
      <c r="AMV549" s="25">
        <f t="shared" si="1006"/>
        <v>0</v>
      </c>
      <c r="AMW549" s="25">
        <f t="shared" si="1007"/>
        <v>0</v>
      </c>
      <c r="AMX549" s="25">
        <f t="shared" si="1776"/>
        <v>0</v>
      </c>
      <c r="AMY549" s="25">
        <f t="shared" si="1008"/>
        <v>0</v>
      </c>
      <c r="AMZ549" s="25">
        <f t="shared" si="1009"/>
        <v>0</v>
      </c>
      <c r="ANA549" s="30"/>
      <c r="ANB549" s="30"/>
      <c r="ANC549" s="30"/>
      <c r="AND549" s="25">
        <f t="shared" si="1777"/>
        <v>0</v>
      </c>
      <c r="ANE549" s="25">
        <f t="shared" si="1778"/>
        <v>0</v>
      </c>
      <c r="ANF549" s="25">
        <f t="shared" si="1779"/>
        <v>0</v>
      </c>
      <c r="ANG549" s="25">
        <f t="shared" si="1780"/>
        <v>0</v>
      </c>
      <c r="ANH549" s="25">
        <f t="shared" si="1781"/>
        <v>0</v>
      </c>
      <c r="ANI549" s="25">
        <f t="shared" si="1782"/>
        <v>0</v>
      </c>
      <c r="ANJ549" s="25">
        <f t="shared" si="1783"/>
        <v>0</v>
      </c>
      <c r="ANK549" s="25">
        <f t="shared" si="1784"/>
        <v>0</v>
      </c>
      <c r="ANL549" s="25">
        <f t="shared" si="1785"/>
        <v>0</v>
      </c>
      <c r="ANM549" s="25">
        <f t="shared" si="1786"/>
        <v>0</v>
      </c>
      <c r="ANN549" s="25">
        <f t="shared" si="1787"/>
        <v>0</v>
      </c>
      <c r="ANO549" s="25">
        <f t="shared" si="1788"/>
        <v>0</v>
      </c>
      <c r="ANP549" s="25">
        <f t="shared" si="1789"/>
        <v>0</v>
      </c>
      <c r="ANQ549" s="25">
        <f t="shared" si="1010"/>
        <v>0</v>
      </c>
      <c r="ANR549" s="25">
        <f t="shared" si="1011"/>
        <v>0</v>
      </c>
      <c r="ANS549" s="25">
        <f t="shared" si="1790"/>
        <v>0</v>
      </c>
      <c r="ANT549" s="25">
        <f t="shared" si="1012"/>
        <v>0</v>
      </c>
      <c r="ANU549" s="25">
        <f t="shared" si="1013"/>
        <v>0</v>
      </c>
      <c r="ANV549" s="30"/>
      <c r="ANW549" s="30"/>
      <c r="ANX549" s="30"/>
      <c r="ANY549" s="25">
        <f t="shared" si="1792"/>
        <v>0</v>
      </c>
      <c r="ANZ549" s="25">
        <f t="shared" si="1793"/>
        <v>0</v>
      </c>
      <c r="AOA549" s="25">
        <f t="shared" si="1794"/>
        <v>0</v>
      </c>
      <c r="AOB549" s="25">
        <f t="shared" si="1795"/>
        <v>0</v>
      </c>
      <c r="AOC549" s="25">
        <f t="shared" si="1796"/>
        <v>0</v>
      </c>
      <c r="AOD549" s="25">
        <f t="shared" si="1797"/>
        <v>0</v>
      </c>
      <c r="AOE549" s="25">
        <f t="shared" si="1798"/>
        <v>0</v>
      </c>
      <c r="AOF549" s="25">
        <f t="shared" si="1799"/>
        <v>0</v>
      </c>
      <c r="AOG549" s="25">
        <f t="shared" si="1800"/>
        <v>0</v>
      </c>
      <c r="AOH549" s="25">
        <f t="shared" si="1801"/>
        <v>0</v>
      </c>
      <c r="AOI549" s="25">
        <f t="shared" si="1802"/>
        <v>0</v>
      </c>
      <c r="AOJ549" s="25">
        <f t="shared" si="1803"/>
        <v>0</v>
      </c>
      <c r="AOK549" s="25">
        <f t="shared" si="1804"/>
        <v>0</v>
      </c>
      <c r="AOL549" s="25">
        <f t="shared" si="1014"/>
        <v>0</v>
      </c>
      <c r="AOM549" s="25">
        <f t="shared" si="1015"/>
        <v>0</v>
      </c>
      <c r="AON549" s="25">
        <f t="shared" si="1805"/>
        <v>0</v>
      </c>
      <c r="AOO549" s="25">
        <f t="shared" si="1016"/>
        <v>0</v>
      </c>
      <c r="AOP549" s="25">
        <f t="shared" si="1017"/>
        <v>0</v>
      </c>
      <c r="AOQ549" s="30"/>
      <c r="AOR549" s="30"/>
      <c r="AOS549" s="30"/>
      <c r="AOT549" s="25">
        <f t="shared" si="1807"/>
        <v>0</v>
      </c>
      <c r="AOU549" s="25">
        <f t="shared" si="1808"/>
        <v>0</v>
      </c>
      <c r="AOV549" s="25">
        <f t="shared" si="1809"/>
        <v>0</v>
      </c>
      <c r="AOW549" s="25">
        <f t="shared" si="1810"/>
        <v>0</v>
      </c>
      <c r="AOX549" s="25">
        <f t="shared" si="1811"/>
        <v>0</v>
      </c>
      <c r="AOY549" s="25">
        <f t="shared" si="1812"/>
        <v>0</v>
      </c>
      <c r="AOZ549" s="25">
        <f t="shared" si="1813"/>
        <v>0</v>
      </c>
      <c r="APA549" s="25">
        <f t="shared" si="1814"/>
        <v>0</v>
      </c>
      <c r="APB549" s="25">
        <f t="shared" si="1815"/>
        <v>0</v>
      </c>
      <c r="APC549" s="25">
        <f t="shared" si="1816"/>
        <v>0</v>
      </c>
      <c r="APD549" s="25">
        <f t="shared" si="1817"/>
        <v>0</v>
      </c>
      <c r="APE549" s="25">
        <f t="shared" si="1818"/>
        <v>0</v>
      </c>
      <c r="APF549" s="25">
        <f t="shared" si="1819"/>
        <v>0</v>
      </c>
      <c r="APG549" s="25">
        <f t="shared" si="1018"/>
        <v>0</v>
      </c>
      <c r="APH549" s="25">
        <f t="shared" si="1019"/>
        <v>0</v>
      </c>
      <c r="API549" s="25">
        <f t="shared" si="1820"/>
        <v>0</v>
      </c>
      <c r="APJ549" s="25">
        <f t="shared" si="1020"/>
        <v>0</v>
      </c>
      <c r="APK549" s="25">
        <f t="shared" si="1021"/>
        <v>0</v>
      </c>
      <c r="APL549" s="30"/>
      <c r="APM549" s="30"/>
      <c r="APN549" s="30"/>
      <c r="APO549" s="25">
        <f t="shared" si="1821"/>
        <v>0</v>
      </c>
      <c r="APP549" s="25">
        <f t="shared" si="1822"/>
        <v>0</v>
      </c>
      <c r="APQ549" s="25">
        <f t="shared" si="1823"/>
        <v>0</v>
      </c>
      <c r="APR549" s="25">
        <f t="shared" si="1824"/>
        <v>0</v>
      </c>
      <c r="APS549" s="25">
        <f t="shared" si="1825"/>
        <v>0</v>
      </c>
      <c r="APT549" s="25">
        <f t="shared" si="1826"/>
        <v>0</v>
      </c>
      <c r="APU549" s="25">
        <f t="shared" si="1827"/>
        <v>0</v>
      </c>
      <c r="APV549" s="25">
        <f t="shared" si="1828"/>
        <v>0</v>
      </c>
      <c r="APW549" s="25">
        <f t="shared" si="1829"/>
        <v>0</v>
      </c>
      <c r="APX549" s="25">
        <f t="shared" si="1830"/>
        <v>0</v>
      </c>
      <c r="APY549" s="25">
        <f t="shared" si="1831"/>
        <v>0</v>
      </c>
      <c r="APZ549" s="25">
        <f t="shared" si="1832"/>
        <v>0</v>
      </c>
      <c r="AQA549" s="25">
        <f t="shared" si="1833"/>
        <v>0</v>
      </c>
      <c r="AQB549" s="25">
        <f t="shared" si="1022"/>
        <v>0</v>
      </c>
      <c r="AQC549" s="25">
        <f t="shared" si="1023"/>
        <v>0</v>
      </c>
      <c r="AQD549" s="25">
        <f t="shared" si="1834"/>
        <v>0</v>
      </c>
      <c r="AQE549" s="25">
        <f t="shared" si="1024"/>
        <v>0</v>
      </c>
      <c r="AQF549" s="25">
        <f t="shared" si="1025"/>
        <v>0</v>
      </c>
      <c r="AQG549" s="30"/>
      <c r="AQH549" s="30"/>
      <c r="AQI549" s="30"/>
      <c r="AQJ549" s="25">
        <f t="shared" si="1835"/>
        <v>0</v>
      </c>
      <c r="AQK549" s="25">
        <f t="shared" si="1836"/>
        <v>0</v>
      </c>
      <c r="AQL549" s="25">
        <f t="shared" si="1837"/>
        <v>0</v>
      </c>
      <c r="AQM549" s="25">
        <f t="shared" si="1838"/>
        <v>0</v>
      </c>
      <c r="AQN549" s="25">
        <f t="shared" si="1839"/>
        <v>0</v>
      </c>
      <c r="AQO549" s="25">
        <f t="shared" si="1840"/>
        <v>0</v>
      </c>
      <c r="AQP549" s="25">
        <f t="shared" si="1841"/>
        <v>0</v>
      </c>
      <c r="AQQ549" s="25">
        <f t="shared" si="1842"/>
        <v>0</v>
      </c>
      <c r="AQR549" s="25">
        <f t="shared" si="1843"/>
        <v>0</v>
      </c>
      <c r="AQS549" s="25">
        <f t="shared" si="1844"/>
        <v>0</v>
      </c>
      <c r="AQT549" s="25">
        <f t="shared" si="1845"/>
        <v>0</v>
      </c>
      <c r="AQU549" s="25">
        <f t="shared" si="1846"/>
        <v>0</v>
      </c>
      <c r="AQV549" s="25">
        <f t="shared" si="1847"/>
        <v>0</v>
      </c>
      <c r="AQW549" s="25">
        <f t="shared" si="1026"/>
        <v>0</v>
      </c>
      <c r="AQX549" s="25">
        <f t="shared" si="1027"/>
        <v>0</v>
      </c>
      <c r="AQY549" s="25">
        <f t="shared" si="1848"/>
        <v>0</v>
      </c>
      <c r="AQZ549" s="25">
        <f t="shared" si="1028"/>
        <v>0</v>
      </c>
      <c r="ARA549" s="25">
        <f t="shared" si="1029"/>
        <v>0</v>
      </c>
      <c r="ARB549" s="30"/>
      <c r="ARC549" s="30"/>
      <c r="ARD549" s="30"/>
      <c r="ARE549" s="25">
        <f t="shared" si="1850"/>
        <v>0</v>
      </c>
      <c r="ARF549" s="25">
        <f t="shared" si="1851"/>
        <v>0</v>
      </c>
      <c r="ARG549" s="25">
        <f t="shared" si="1852"/>
        <v>0</v>
      </c>
      <c r="ARH549" s="25">
        <f t="shared" si="1853"/>
        <v>0</v>
      </c>
      <c r="ARI549" s="25">
        <f t="shared" si="1854"/>
        <v>0</v>
      </c>
      <c r="ARJ549" s="25">
        <f t="shared" si="1855"/>
        <v>0</v>
      </c>
      <c r="ARK549" s="25">
        <f t="shared" si="1856"/>
        <v>0</v>
      </c>
      <c r="ARL549" s="25">
        <f t="shared" si="1857"/>
        <v>0</v>
      </c>
      <c r="ARM549" s="25">
        <f t="shared" si="1858"/>
        <v>0</v>
      </c>
      <c r="ARN549" s="25">
        <f t="shared" si="1859"/>
        <v>0</v>
      </c>
      <c r="ARO549" s="25">
        <f t="shared" si="1860"/>
        <v>0</v>
      </c>
      <c r="ARP549" s="25">
        <f t="shared" si="1861"/>
        <v>0</v>
      </c>
      <c r="ARQ549" s="25">
        <f t="shared" si="1862"/>
        <v>0</v>
      </c>
      <c r="ARR549" s="25">
        <f t="shared" si="1030"/>
        <v>0</v>
      </c>
      <c r="ARS549" s="25">
        <f t="shared" si="1031"/>
        <v>0</v>
      </c>
      <c r="ART549" s="25">
        <f t="shared" si="1863"/>
        <v>0</v>
      </c>
      <c r="ARU549" s="25">
        <f t="shared" si="1032"/>
        <v>0</v>
      </c>
      <c r="ARV549" s="25">
        <f t="shared" si="1033"/>
        <v>0</v>
      </c>
      <c r="ARW549" s="30"/>
      <c r="ARX549" s="30"/>
      <c r="ARY549" s="30"/>
      <c r="ARZ549" s="25">
        <f t="shared" si="1864"/>
        <v>0</v>
      </c>
      <c r="ASA549" s="25">
        <f t="shared" si="1865"/>
        <v>0</v>
      </c>
      <c r="ASB549" s="25">
        <f t="shared" si="1866"/>
        <v>0</v>
      </c>
      <c r="ASC549" s="25">
        <f t="shared" si="1867"/>
        <v>0</v>
      </c>
      <c r="ASD549" s="25">
        <f t="shared" si="1868"/>
        <v>0</v>
      </c>
      <c r="ASE549" s="25">
        <f t="shared" si="1869"/>
        <v>0</v>
      </c>
      <c r="ASF549" s="25">
        <f t="shared" si="1870"/>
        <v>0</v>
      </c>
      <c r="ASG549" s="25">
        <f t="shared" si="1871"/>
        <v>0</v>
      </c>
      <c r="ASH549" s="25">
        <f t="shared" si="1872"/>
        <v>0</v>
      </c>
      <c r="ASI549" s="25">
        <f t="shared" si="1873"/>
        <v>0</v>
      </c>
      <c r="ASJ549" s="25">
        <f t="shared" si="1874"/>
        <v>0</v>
      </c>
      <c r="ASK549" s="25">
        <f t="shared" si="1875"/>
        <v>0</v>
      </c>
      <c r="ASL549" s="25">
        <f t="shared" si="1876"/>
        <v>0</v>
      </c>
      <c r="ASM549" s="25">
        <f t="shared" si="1034"/>
        <v>0</v>
      </c>
      <c r="ASN549" s="25">
        <f t="shared" si="1035"/>
        <v>0</v>
      </c>
      <c r="ASO549" s="25">
        <f t="shared" si="1877"/>
        <v>0</v>
      </c>
      <c r="ASP549" s="25">
        <f t="shared" si="1036"/>
        <v>0</v>
      </c>
      <c r="ASQ549" s="25">
        <f t="shared" si="1037"/>
        <v>0</v>
      </c>
      <c r="ASR549" s="30"/>
      <c r="ASS549" s="30"/>
      <c r="AST549" s="30"/>
      <c r="ASU549" s="25">
        <f t="shared" si="1878"/>
        <v>0</v>
      </c>
      <c r="ASV549" s="25">
        <f t="shared" si="1879"/>
        <v>0</v>
      </c>
      <c r="ASW549" s="25">
        <f t="shared" si="1880"/>
        <v>0</v>
      </c>
      <c r="ASX549" s="25">
        <f t="shared" si="1881"/>
        <v>0</v>
      </c>
      <c r="ASY549" s="25">
        <f t="shared" si="1882"/>
        <v>0</v>
      </c>
      <c r="ASZ549" s="25">
        <f t="shared" si="1883"/>
        <v>0</v>
      </c>
      <c r="ATA549" s="25">
        <f t="shared" si="1884"/>
        <v>0</v>
      </c>
      <c r="ATB549" s="25">
        <f t="shared" si="1885"/>
        <v>0</v>
      </c>
      <c r="ATC549" s="25">
        <f t="shared" si="1886"/>
        <v>0</v>
      </c>
      <c r="ATD549" s="25">
        <f t="shared" si="1887"/>
        <v>0</v>
      </c>
      <c r="ATE549" s="25">
        <f t="shared" si="1888"/>
        <v>0</v>
      </c>
      <c r="ATF549" s="25">
        <f t="shared" si="1889"/>
        <v>0</v>
      </c>
      <c r="ATG549" s="25">
        <f t="shared" si="1890"/>
        <v>0</v>
      </c>
      <c r="ATH549" s="25">
        <f t="shared" si="1038"/>
        <v>0</v>
      </c>
      <c r="ATI549" s="25">
        <f t="shared" si="1039"/>
        <v>0</v>
      </c>
      <c r="ATJ549" s="25">
        <f t="shared" si="1891"/>
        <v>0</v>
      </c>
      <c r="ATK549" s="25">
        <f t="shared" si="1040"/>
        <v>0</v>
      </c>
      <c r="ATL549" s="25">
        <f t="shared" si="1041"/>
        <v>0</v>
      </c>
      <c r="ATM549" s="30"/>
      <c r="ATN549" s="30"/>
      <c r="ATO549" s="30"/>
      <c r="ATP549" s="25">
        <f t="shared" si="1892"/>
        <v>0</v>
      </c>
      <c r="ATQ549" s="25">
        <f t="shared" si="1893"/>
        <v>0</v>
      </c>
      <c r="ATR549" s="25">
        <f t="shared" si="1894"/>
        <v>0</v>
      </c>
      <c r="ATS549" s="25">
        <f t="shared" si="1895"/>
        <v>0</v>
      </c>
      <c r="ATT549" s="25">
        <f t="shared" si="1896"/>
        <v>0</v>
      </c>
      <c r="ATU549" s="25">
        <f t="shared" si="1897"/>
        <v>0</v>
      </c>
      <c r="ATV549" s="25">
        <f t="shared" si="1898"/>
        <v>0</v>
      </c>
      <c r="ATW549" s="25">
        <f t="shared" si="1899"/>
        <v>0</v>
      </c>
      <c r="ATX549" s="25">
        <f t="shared" si="1900"/>
        <v>0</v>
      </c>
      <c r="ATY549" s="25">
        <f t="shared" si="1901"/>
        <v>0</v>
      </c>
      <c r="ATZ549" s="25">
        <f t="shared" si="1902"/>
        <v>0</v>
      </c>
      <c r="AUA549" s="25">
        <f t="shared" si="1903"/>
        <v>0</v>
      </c>
      <c r="AUB549" s="25">
        <f t="shared" si="1904"/>
        <v>0</v>
      </c>
      <c r="AUC549" s="25">
        <f t="shared" si="1042"/>
        <v>0</v>
      </c>
      <c r="AUD549" s="25">
        <f t="shared" si="1043"/>
        <v>0</v>
      </c>
      <c r="AUE549" s="25">
        <f t="shared" si="1905"/>
        <v>0</v>
      </c>
      <c r="AUF549" s="25">
        <f t="shared" si="1044"/>
        <v>0</v>
      </c>
      <c r="AUG549" s="25">
        <f t="shared" si="1045"/>
        <v>0</v>
      </c>
      <c r="AUH549" s="30"/>
      <c r="AUI549" s="30"/>
      <c r="AUJ549" s="30"/>
      <c r="AUK549" s="25">
        <f t="shared" si="1907"/>
        <v>0</v>
      </c>
      <c r="AUL549" s="25">
        <f t="shared" si="1908"/>
        <v>0</v>
      </c>
      <c r="AUM549" s="25">
        <f t="shared" si="1909"/>
        <v>0</v>
      </c>
      <c r="AUN549" s="25">
        <f t="shared" si="1910"/>
        <v>0</v>
      </c>
      <c r="AUO549" s="25">
        <f t="shared" si="1911"/>
        <v>0</v>
      </c>
      <c r="AUP549" s="25">
        <f t="shared" si="1912"/>
        <v>0</v>
      </c>
      <c r="AUQ549" s="25">
        <f t="shared" si="1913"/>
        <v>0</v>
      </c>
      <c r="AUR549" s="25">
        <f t="shared" si="1914"/>
        <v>0</v>
      </c>
      <c r="AUS549" s="25">
        <f t="shared" si="1915"/>
        <v>0</v>
      </c>
      <c r="AUT549" s="25">
        <f t="shared" si="1916"/>
        <v>0</v>
      </c>
      <c r="AUU549" s="25">
        <f t="shared" si="1917"/>
        <v>0</v>
      </c>
      <c r="AUV549" s="25">
        <f t="shared" si="1918"/>
        <v>0</v>
      </c>
      <c r="AUW549" s="25">
        <f t="shared" si="1919"/>
        <v>0</v>
      </c>
      <c r="AUX549" s="25">
        <f t="shared" si="1046"/>
        <v>0</v>
      </c>
      <c r="AUY549" s="25">
        <f t="shared" si="1047"/>
        <v>0</v>
      </c>
      <c r="AUZ549" s="25">
        <f t="shared" si="1920"/>
        <v>0</v>
      </c>
      <c r="AVA549" s="25">
        <f t="shared" si="1048"/>
        <v>0</v>
      </c>
      <c r="AVB549" s="25">
        <f t="shared" si="1049"/>
        <v>0</v>
      </c>
      <c r="AVC549" s="59">
        <f t="shared" si="1921"/>
        <v>0</v>
      </c>
      <c r="AVD549" s="59">
        <f t="shared" si="1050"/>
        <v>0</v>
      </c>
      <c r="AVE549" s="59">
        <f t="shared" si="1051"/>
        <v>0</v>
      </c>
      <c r="AVF549" s="25">
        <f t="shared" si="1052"/>
        <v>0</v>
      </c>
      <c r="AVG549" s="25">
        <f t="shared" si="1053"/>
        <v>0</v>
      </c>
      <c r="AVH549" s="25">
        <f t="shared" si="1054"/>
        <v>0</v>
      </c>
      <c r="AVI549" s="25">
        <f t="shared" si="1055"/>
        <v>0</v>
      </c>
      <c r="AVJ549" s="25">
        <f t="shared" si="1056"/>
        <v>0</v>
      </c>
      <c r="AVK549" s="25">
        <f t="shared" si="1057"/>
        <v>0</v>
      </c>
      <c r="AVL549" s="25"/>
      <c r="AVM549" s="25"/>
      <c r="AVN549" s="25"/>
      <c r="AVO549" s="25"/>
      <c r="AVP549" s="25"/>
      <c r="AVQ549" s="25"/>
      <c r="AVR549" s="25">
        <f t="shared" si="1058"/>
        <v>0</v>
      </c>
      <c r="AVS549" s="25">
        <f t="shared" si="1059"/>
        <v>0</v>
      </c>
      <c r="AVT549" s="25">
        <f t="shared" si="1060"/>
        <v>0</v>
      </c>
      <c r="AVU549" s="25">
        <f t="shared" si="1061"/>
        <v>0</v>
      </c>
      <c r="AVV549" s="25">
        <f t="shared" si="1062"/>
        <v>0</v>
      </c>
      <c r="AVW549" s="25">
        <f t="shared" si="1063"/>
        <v>0</v>
      </c>
    </row>
    <row r="550" spans="1:1271" s="72" customFormat="1" ht="24" customHeight="1">
      <c r="A550" s="110" t="s">
        <v>201</v>
      </c>
      <c r="B550" s="128"/>
    </row>
    <row r="551" spans="1:1271">
      <c r="A551" s="42" t="s">
        <v>117</v>
      </c>
      <c r="B551" s="34"/>
      <c r="C551" s="41" t="s">
        <v>103</v>
      </c>
      <c r="D551" s="148"/>
      <c r="E551" s="149"/>
      <c r="F551" s="111" t="s">
        <v>206</v>
      </c>
      <c r="G551" s="111" t="s">
        <v>206</v>
      </c>
      <c r="H551" s="111" t="s">
        <v>206</v>
      </c>
      <c r="I551" s="111" t="s">
        <v>206</v>
      </c>
      <c r="J551" s="111" t="s">
        <v>206</v>
      </c>
      <c r="K551" s="111" t="s">
        <v>206</v>
      </c>
      <c r="L551" s="57">
        <f>SUM(L552:L561)</f>
        <v>111</v>
      </c>
      <c r="M551" s="57">
        <f t="shared" ref="M551:N551" si="1926">SUM(M552:M561)</f>
        <v>111</v>
      </c>
      <c r="N551" s="57">
        <f t="shared" si="1926"/>
        <v>111</v>
      </c>
      <c r="O551" s="57">
        <f t="shared" ref="O551:T551" si="1927">SUM(O552:O561)</f>
        <v>0</v>
      </c>
      <c r="P551" s="57">
        <f t="shared" si="1927"/>
        <v>0</v>
      </c>
      <c r="Q551" s="57">
        <f t="shared" si="1927"/>
        <v>0</v>
      </c>
      <c r="R551" s="57">
        <f t="shared" si="1927"/>
        <v>746433.75</v>
      </c>
      <c r="S551" s="57">
        <f t="shared" si="1927"/>
        <v>746433.75</v>
      </c>
      <c r="T551" s="57">
        <f t="shared" si="1927"/>
        <v>746433.75</v>
      </c>
      <c r="U551" s="111" t="s">
        <v>206</v>
      </c>
      <c r="V551" s="111" t="s">
        <v>206</v>
      </c>
      <c r="W551" s="111" t="s">
        <v>206</v>
      </c>
      <c r="X551" s="111" t="s">
        <v>206</v>
      </c>
      <c r="Y551" s="111" t="s">
        <v>206</v>
      </c>
      <c r="Z551" s="111" t="s">
        <v>206</v>
      </c>
      <c r="AA551" s="57">
        <f t="shared" ref="AA551:AF551" si="1928">SUM(AA552:AA561)</f>
        <v>0</v>
      </c>
      <c r="AB551" s="57">
        <f t="shared" si="1928"/>
        <v>0</v>
      </c>
      <c r="AC551" s="57">
        <f t="shared" si="1928"/>
        <v>0</v>
      </c>
      <c r="AD551" s="57">
        <f t="shared" si="1928"/>
        <v>597268.26</v>
      </c>
      <c r="AE551" s="57">
        <f t="shared" si="1928"/>
        <v>0</v>
      </c>
      <c r="AF551" s="57">
        <f t="shared" si="1928"/>
        <v>0</v>
      </c>
      <c r="AG551" s="57">
        <f>SUM(AG552:AG561)</f>
        <v>396</v>
      </c>
      <c r="AH551" s="57">
        <f t="shared" ref="AH551" si="1929">SUM(AH552:AH561)</f>
        <v>396</v>
      </c>
      <c r="AI551" s="57">
        <f t="shared" ref="AI551" si="1930">SUM(AI552:AI561)</f>
        <v>396</v>
      </c>
      <c r="AJ551" s="57">
        <f t="shared" ref="AJ551" si="1931">SUM(AJ552:AJ561)</f>
        <v>0</v>
      </c>
      <c r="AK551" s="57">
        <f t="shared" ref="AK551" si="1932">SUM(AK552:AK561)</f>
        <v>0</v>
      </c>
      <c r="AL551" s="57">
        <f t="shared" ref="AL551" si="1933">SUM(AL552:AL561)</f>
        <v>0</v>
      </c>
      <c r="AM551" s="57">
        <f t="shared" ref="AM551" si="1934">SUM(AM552:AM561)</f>
        <v>3486721.4</v>
      </c>
      <c r="AN551" s="57">
        <f t="shared" ref="AN551" si="1935">SUM(AN552:AN561)</f>
        <v>3486721.4</v>
      </c>
      <c r="AO551" s="57">
        <f t="shared" ref="AO551" si="1936">SUM(AO552:AO561)</f>
        <v>3486721.4</v>
      </c>
      <c r="AP551" s="111" t="s">
        <v>206</v>
      </c>
      <c r="AQ551" s="111" t="s">
        <v>206</v>
      </c>
      <c r="AR551" s="111" t="s">
        <v>206</v>
      </c>
      <c r="AS551" s="111" t="s">
        <v>206</v>
      </c>
      <c r="AT551" s="111" t="s">
        <v>206</v>
      </c>
      <c r="AU551" s="111" t="s">
        <v>206</v>
      </c>
      <c r="AV551" s="57">
        <f t="shared" ref="AV551" si="1937">SUM(AV552:AV561)</f>
        <v>0</v>
      </c>
      <c r="AW551" s="57">
        <f t="shared" ref="AW551" si="1938">SUM(AW552:AW561)</f>
        <v>0</v>
      </c>
      <c r="AX551" s="57">
        <f t="shared" ref="AX551" si="1939">SUM(AX552:AX561)</f>
        <v>0</v>
      </c>
      <c r="AY551" s="57">
        <f t="shared" ref="AY551" si="1940">SUM(AY552:AY561)</f>
        <v>1915425.25</v>
      </c>
      <c r="AZ551" s="57">
        <f t="shared" ref="AZ551" si="1941">SUM(AZ552:AZ561)</f>
        <v>1976589.52</v>
      </c>
      <c r="BA551" s="57">
        <f t="shared" ref="BA551" si="1942">SUM(BA552:BA561)</f>
        <v>1976589.52</v>
      </c>
      <c r="BB551" s="57">
        <f>SUM(BB552:BB561)</f>
        <v>273</v>
      </c>
      <c r="BC551" s="57">
        <f t="shared" ref="BC551" si="1943">SUM(BC552:BC561)</f>
        <v>273</v>
      </c>
      <c r="BD551" s="57">
        <f t="shared" ref="BD551" si="1944">SUM(BD552:BD561)</f>
        <v>273</v>
      </c>
      <c r="BE551" s="57">
        <f t="shared" ref="BE551" si="1945">SUM(BE552:BE561)</f>
        <v>0</v>
      </c>
      <c r="BF551" s="57">
        <f t="shared" ref="BF551" si="1946">SUM(BF552:BF561)</f>
        <v>0</v>
      </c>
      <c r="BG551" s="57">
        <f t="shared" ref="BG551" si="1947">SUM(BG552:BG561)</f>
        <v>0</v>
      </c>
      <c r="BH551" s="57">
        <f t="shared" ref="BH551" si="1948">SUM(BH552:BH561)</f>
        <v>1699455.3</v>
      </c>
      <c r="BI551" s="57">
        <f t="shared" ref="BI551" si="1949">SUM(BI552:BI561)</f>
        <v>1699455.3</v>
      </c>
      <c r="BJ551" s="57">
        <f t="shared" ref="BJ551" si="1950">SUM(BJ552:BJ561)</f>
        <v>1699455.3</v>
      </c>
      <c r="BK551" s="111" t="s">
        <v>206</v>
      </c>
      <c r="BL551" s="111" t="s">
        <v>206</v>
      </c>
      <c r="BM551" s="111" t="s">
        <v>206</v>
      </c>
      <c r="BN551" s="111" t="s">
        <v>206</v>
      </c>
      <c r="BO551" s="111" t="s">
        <v>206</v>
      </c>
      <c r="BP551" s="111" t="s">
        <v>206</v>
      </c>
      <c r="BQ551" s="57">
        <f t="shared" ref="BQ551" si="1951">SUM(BQ552:BQ561)</f>
        <v>0</v>
      </c>
      <c r="BR551" s="57">
        <f t="shared" ref="BR551" si="1952">SUM(BR552:BR561)</f>
        <v>0</v>
      </c>
      <c r="BS551" s="57">
        <f t="shared" ref="BS551" si="1953">SUM(BS552:BS561)</f>
        <v>0</v>
      </c>
      <c r="BT551" s="57">
        <f t="shared" ref="BT551" si="1954">SUM(BT552:BT561)</f>
        <v>813470.01</v>
      </c>
      <c r="BU551" s="57">
        <f t="shared" ref="BU551" si="1955">SUM(BU552:BU561)</f>
        <v>842922.41</v>
      </c>
      <c r="BV551" s="57">
        <f t="shared" ref="BV551" si="1956">SUM(BV552:BV561)</f>
        <v>842922.41</v>
      </c>
      <c r="BW551" s="57">
        <f>SUM(BW552:BW561)</f>
        <v>0</v>
      </c>
      <c r="BX551" s="57">
        <f t="shared" ref="BX551" si="1957">SUM(BX552:BX561)</f>
        <v>0</v>
      </c>
      <c r="BY551" s="57">
        <f t="shared" ref="BY551" si="1958">SUM(BY552:BY561)</f>
        <v>0</v>
      </c>
      <c r="BZ551" s="57">
        <f t="shared" ref="BZ551" si="1959">SUM(BZ552:BZ561)</f>
        <v>0</v>
      </c>
      <c r="CA551" s="57">
        <f t="shared" ref="CA551" si="1960">SUM(CA552:CA561)</f>
        <v>0</v>
      </c>
      <c r="CB551" s="57">
        <f t="shared" ref="CB551" si="1961">SUM(CB552:CB561)</f>
        <v>0</v>
      </c>
      <c r="CC551" s="57">
        <f t="shared" ref="CC551" si="1962">SUM(CC552:CC561)</f>
        <v>0</v>
      </c>
      <c r="CD551" s="57">
        <f t="shared" ref="CD551" si="1963">SUM(CD552:CD561)</f>
        <v>0</v>
      </c>
      <c r="CE551" s="57">
        <f t="shared" ref="CE551" si="1964">SUM(CE552:CE561)</f>
        <v>0</v>
      </c>
      <c r="CF551" s="111" t="s">
        <v>206</v>
      </c>
      <c r="CG551" s="111" t="s">
        <v>206</v>
      </c>
      <c r="CH551" s="111" t="s">
        <v>206</v>
      </c>
      <c r="CI551" s="111" t="s">
        <v>206</v>
      </c>
      <c r="CJ551" s="111" t="s">
        <v>206</v>
      </c>
      <c r="CK551" s="111" t="s">
        <v>206</v>
      </c>
      <c r="CL551" s="57">
        <f t="shared" ref="CL551" si="1965">SUM(CL552:CL561)</f>
        <v>0</v>
      </c>
      <c r="CM551" s="57">
        <f t="shared" ref="CM551" si="1966">SUM(CM552:CM561)</f>
        <v>0</v>
      </c>
      <c r="CN551" s="57">
        <f t="shared" ref="CN551" si="1967">SUM(CN552:CN561)</f>
        <v>0</v>
      </c>
      <c r="CO551" s="57">
        <f t="shared" ref="CO551" si="1968">SUM(CO552:CO561)</f>
        <v>0</v>
      </c>
      <c r="CP551" s="57">
        <f t="shared" ref="CP551" si="1969">SUM(CP552:CP561)</f>
        <v>0</v>
      </c>
      <c r="CQ551" s="57">
        <f t="shared" ref="CQ551" si="1970">SUM(CQ552:CQ561)</f>
        <v>0</v>
      </c>
      <c r="CR551" s="57">
        <f>SUM(CR552:CR561)</f>
        <v>131</v>
      </c>
      <c r="CS551" s="57">
        <f t="shared" ref="CS551" si="1971">SUM(CS552:CS561)</f>
        <v>131</v>
      </c>
      <c r="CT551" s="57">
        <f t="shared" ref="CT551" si="1972">SUM(CT552:CT561)</f>
        <v>131</v>
      </c>
      <c r="CU551" s="57">
        <f t="shared" ref="CU551" si="1973">SUM(CU552:CU561)</f>
        <v>0</v>
      </c>
      <c r="CV551" s="57">
        <f t="shared" ref="CV551" si="1974">SUM(CV552:CV561)</f>
        <v>0</v>
      </c>
      <c r="CW551" s="57">
        <f t="shared" ref="CW551" si="1975">SUM(CW552:CW561)</f>
        <v>0</v>
      </c>
      <c r="CX551" s="57">
        <f t="shared" ref="CX551" si="1976">SUM(CX552:CX561)</f>
        <v>1135197.95</v>
      </c>
      <c r="CY551" s="57">
        <f t="shared" ref="CY551" si="1977">SUM(CY552:CY561)</f>
        <v>1135197.95</v>
      </c>
      <c r="CZ551" s="57">
        <f t="shared" ref="CZ551" si="1978">SUM(CZ552:CZ561)</f>
        <v>1135197.95</v>
      </c>
      <c r="DA551" s="111" t="s">
        <v>206</v>
      </c>
      <c r="DB551" s="111" t="s">
        <v>206</v>
      </c>
      <c r="DC551" s="111" t="s">
        <v>206</v>
      </c>
      <c r="DD551" s="111" t="s">
        <v>206</v>
      </c>
      <c r="DE551" s="111" t="s">
        <v>206</v>
      </c>
      <c r="DF551" s="111" t="s">
        <v>206</v>
      </c>
      <c r="DG551" s="57">
        <f t="shared" ref="DG551" si="1979">SUM(DG552:DG561)</f>
        <v>0</v>
      </c>
      <c r="DH551" s="57">
        <f t="shared" ref="DH551" si="1980">SUM(DH552:DH561)</f>
        <v>0</v>
      </c>
      <c r="DI551" s="57">
        <f t="shared" ref="DI551" si="1981">SUM(DI552:DI561)</f>
        <v>0</v>
      </c>
      <c r="DJ551" s="57">
        <f t="shared" ref="DJ551" si="1982">SUM(DJ552:DJ561)</f>
        <v>614896.71</v>
      </c>
      <c r="DK551" s="57">
        <f t="shared" ref="DK551" si="1983">SUM(DK552:DK561)</f>
        <v>638666.73</v>
      </c>
      <c r="DL551" s="57">
        <f t="shared" ref="DL551" si="1984">SUM(DL552:DL561)</f>
        <v>638666.73</v>
      </c>
      <c r="DM551" s="57">
        <f>SUM(DM552:DM561)</f>
        <v>153</v>
      </c>
      <c r="DN551" s="57">
        <f t="shared" ref="DN551" si="1985">SUM(DN552:DN561)</f>
        <v>153</v>
      </c>
      <c r="DO551" s="57">
        <f t="shared" ref="DO551" si="1986">SUM(DO552:DO561)</f>
        <v>153</v>
      </c>
      <c r="DP551" s="57">
        <f t="shared" ref="DP551" si="1987">SUM(DP552:DP561)</f>
        <v>0</v>
      </c>
      <c r="DQ551" s="57">
        <f t="shared" ref="DQ551" si="1988">SUM(DQ552:DQ561)</f>
        <v>0</v>
      </c>
      <c r="DR551" s="57">
        <f t="shared" ref="DR551" si="1989">SUM(DR552:DR561)</f>
        <v>0</v>
      </c>
      <c r="DS551" s="57">
        <f t="shared" ref="DS551" si="1990">SUM(DS552:DS561)</f>
        <v>1287996.6000000001</v>
      </c>
      <c r="DT551" s="57">
        <f t="shared" ref="DT551" si="1991">SUM(DT552:DT561)</f>
        <v>1287996.6000000001</v>
      </c>
      <c r="DU551" s="57">
        <f t="shared" ref="DU551" si="1992">SUM(DU552:DU561)</f>
        <v>1287996.6000000001</v>
      </c>
      <c r="DV551" s="111" t="s">
        <v>206</v>
      </c>
      <c r="DW551" s="111" t="s">
        <v>206</v>
      </c>
      <c r="DX551" s="111" t="s">
        <v>206</v>
      </c>
      <c r="DY551" s="111" t="s">
        <v>206</v>
      </c>
      <c r="DZ551" s="111" t="s">
        <v>206</v>
      </c>
      <c r="EA551" s="111" t="s">
        <v>206</v>
      </c>
      <c r="EB551" s="57">
        <f t="shared" ref="EB551" si="1993">SUM(EB552:EB561)</f>
        <v>0</v>
      </c>
      <c r="EC551" s="57">
        <f t="shared" ref="EC551" si="1994">SUM(EC552:EC561)</f>
        <v>0</v>
      </c>
      <c r="ED551" s="57">
        <f t="shared" ref="ED551" si="1995">SUM(ED552:ED561)</f>
        <v>0</v>
      </c>
      <c r="EE551" s="57">
        <f t="shared" ref="EE551" si="1996">SUM(EE552:EE561)</f>
        <v>721423.25</v>
      </c>
      <c r="EF551" s="57">
        <f t="shared" ref="EF551" si="1997">SUM(EF552:EF561)</f>
        <v>747341.13</v>
      </c>
      <c r="EG551" s="57">
        <f t="shared" ref="EG551" si="1998">SUM(EG552:EG561)</f>
        <v>747341.13</v>
      </c>
      <c r="EH551" s="57">
        <f>SUM(EH552:EH561)</f>
        <v>54</v>
      </c>
      <c r="EI551" s="57">
        <f t="shared" ref="EI551" si="1999">SUM(EI552:EI561)</f>
        <v>54</v>
      </c>
      <c r="EJ551" s="57">
        <f t="shared" ref="EJ551" si="2000">SUM(EJ552:EJ561)</f>
        <v>54</v>
      </c>
      <c r="EK551" s="57">
        <f t="shared" ref="EK551" si="2001">SUM(EK552:EK561)</f>
        <v>0</v>
      </c>
      <c r="EL551" s="57">
        <f t="shared" ref="EL551" si="2002">SUM(EL552:EL561)</f>
        <v>0</v>
      </c>
      <c r="EM551" s="57">
        <f t="shared" ref="EM551" si="2003">SUM(EM552:EM561)</f>
        <v>0</v>
      </c>
      <c r="EN551" s="57">
        <f t="shared" ref="EN551" si="2004">SUM(EN552:EN561)</f>
        <v>441727.05</v>
      </c>
      <c r="EO551" s="57">
        <f t="shared" ref="EO551" si="2005">SUM(EO552:EO561)</f>
        <v>441727.05</v>
      </c>
      <c r="EP551" s="57">
        <f t="shared" ref="EP551" si="2006">SUM(EP552:EP561)</f>
        <v>441727.05</v>
      </c>
      <c r="EQ551" s="111" t="s">
        <v>206</v>
      </c>
      <c r="ER551" s="111" t="s">
        <v>206</v>
      </c>
      <c r="ES551" s="111" t="s">
        <v>206</v>
      </c>
      <c r="ET551" s="111" t="s">
        <v>206</v>
      </c>
      <c r="EU551" s="111" t="s">
        <v>206</v>
      </c>
      <c r="EV551" s="111" t="s">
        <v>206</v>
      </c>
      <c r="EW551" s="57">
        <f t="shared" ref="EW551" si="2007">SUM(EW552:EW561)</f>
        <v>0</v>
      </c>
      <c r="EX551" s="57">
        <f t="shared" ref="EX551" si="2008">SUM(EX552:EX561)</f>
        <v>0</v>
      </c>
      <c r="EY551" s="57">
        <f t="shared" ref="EY551" si="2009">SUM(EY552:EY561)</f>
        <v>0</v>
      </c>
      <c r="EZ551" s="57">
        <f t="shared" ref="EZ551" si="2010">SUM(EZ552:EZ561)</f>
        <v>240117.97</v>
      </c>
      <c r="FA551" s="57">
        <f t="shared" ref="FA551" si="2011">SUM(FA552:FA561)</f>
        <v>247109.92</v>
      </c>
      <c r="FB551" s="57">
        <f t="shared" ref="FB551" si="2012">SUM(FB552:FB561)</f>
        <v>247109.92</v>
      </c>
      <c r="FC551" s="57">
        <f>SUM(FC552:FC561)</f>
        <v>163</v>
      </c>
      <c r="FD551" s="57">
        <f t="shared" ref="FD551:FE551" si="2013">SUM(FD552:FD561)</f>
        <v>163</v>
      </c>
      <c r="FE551" s="57">
        <f t="shared" si="2013"/>
        <v>163</v>
      </c>
      <c r="FF551" s="57">
        <f t="shared" ref="FF551" si="2014">SUM(FF552:FF561)</f>
        <v>0</v>
      </c>
      <c r="FG551" s="57">
        <f t="shared" ref="FG551" si="2015">SUM(FG552:FG561)</f>
        <v>0</v>
      </c>
      <c r="FH551" s="57">
        <f t="shared" ref="FH551" si="2016">SUM(FH552:FH561)</f>
        <v>0</v>
      </c>
      <c r="FI551" s="57">
        <f t="shared" ref="FI551" si="2017">SUM(FI552:FI561)</f>
        <v>1382647.49</v>
      </c>
      <c r="FJ551" s="57">
        <f t="shared" ref="FJ551" si="2018">SUM(FJ552:FJ561)</f>
        <v>1382647.49</v>
      </c>
      <c r="FK551" s="57">
        <f t="shared" ref="FK551" si="2019">SUM(FK552:FK561)</f>
        <v>1382647.49</v>
      </c>
      <c r="FL551" s="111" t="s">
        <v>206</v>
      </c>
      <c r="FM551" s="111" t="s">
        <v>206</v>
      </c>
      <c r="FN551" s="111" t="s">
        <v>206</v>
      </c>
      <c r="FO551" s="111" t="s">
        <v>206</v>
      </c>
      <c r="FP551" s="111" t="s">
        <v>206</v>
      </c>
      <c r="FQ551" s="111" t="s">
        <v>206</v>
      </c>
      <c r="FR551" s="57">
        <f t="shared" ref="FR551" si="2020">SUM(FR552:FR561)</f>
        <v>0</v>
      </c>
      <c r="FS551" s="57">
        <f t="shared" ref="FS551" si="2021">SUM(FS552:FS561)</f>
        <v>0</v>
      </c>
      <c r="FT551" s="57">
        <f t="shared" ref="FT551" si="2022">SUM(FT552:FT561)</f>
        <v>0</v>
      </c>
      <c r="FU551" s="57">
        <f t="shared" ref="FU551" si="2023">SUM(FU552:FU561)</f>
        <v>610981.99</v>
      </c>
      <c r="FV551" s="57">
        <f t="shared" ref="FV551" si="2024">SUM(FV552:FV561)</f>
        <v>631677.92000000004</v>
      </c>
      <c r="FW551" s="57">
        <f t="shared" ref="FW551" si="2025">SUM(FW552:FW561)</f>
        <v>631677.92000000004</v>
      </c>
      <c r="FX551" s="57">
        <f>SUM(FX552:FX561)</f>
        <v>0</v>
      </c>
      <c r="FY551" s="57">
        <f t="shared" ref="FY551" si="2026">SUM(FY552:FY561)</f>
        <v>0</v>
      </c>
      <c r="FZ551" s="57">
        <f t="shared" ref="FZ551" si="2027">SUM(FZ552:FZ561)</f>
        <v>0</v>
      </c>
      <c r="GA551" s="57">
        <f t="shared" ref="GA551" si="2028">SUM(GA552:GA561)</f>
        <v>0</v>
      </c>
      <c r="GB551" s="57">
        <f t="shared" ref="GB551" si="2029">SUM(GB552:GB561)</f>
        <v>0</v>
      </c>
      <c r="GC551" s="57">
        <f t="shared" ref="GC551" si="2030">SUM(GC552:GC561)</f>
        <v>0</v>
      </c>
      <c r="GD551" s="57">
        <f t="shared" ref="GD551" si="2031">SUM(GD552:GD561)</f>
        <v>0</v>
      </c>
      <c r="GE551" s="57">
        <f t="shared" ref="GE551" si="2032">SUM(GE552:GE561)</f>
        <v>0</v>
      </c>
      <c r="GF551" s="57">
        <f t="shared" ref="GF551" si="2033">SUM(GF552:GF561)</f>
        <v>0</v>
      </c>
      <c r="GG551" s="111" t="s">
        <v>206</v>
      </c>
      <c r="GH551" s="111" t="s">
        <v>206</v>
      </c>
      <c r="GI551" s="111" t="s">
        <v>206</v>
      </c>
      <c r="GJ551" s="111" t="s">
        <v>206</v>
      </c>
      <c r="GK551" s="111" t="s">
        <v>206</v>
      </c>
      <c r="GL551" s="111" t="s">
        <v>206</v>
      </c>
      <c r="GM551" s="57">
        <f t="shared" ref="GM551" si="2034">SUM(GM552:GM561)</f>
        <v>0</v>
      </c>
      <c r="GN551" s="57">
        <f t="shared" ref="GN551" si="2035">SUM(GN552:GN561)</f>
        <v>0</v>
      </c>
      <c r="GO551" s="57">
        <f t="shared" ref="GO551" si="2036">SUM(GO552:GO561)</f>
        <v>0</v>
      </c>
      <c r="GP551" s="57">
        <f t="shared" ref="GP551" si="2037">SUM(GP552:GP561)</f>
        <v>0</v>
      </c>
      <c r="GQ551" s="57">
        <f t="shared" ref="GQ551" si="2038">SUM(GQ552:GQ561)</f>
        <v>0</v>
      </c>
      <c r="GR551" s="57">
        <f t="shared" ref="GR551" si="2039">SUM(GR552:GR561)</f>
        <v>0</v>
      </c>
      <c r="GS551" s="57">
        <f>SUM(GS552:GS561)</f>
        <v>110</v>
      </c>
      <c r="GT551" s="57">
        <f t="shared" ref="GT551:GU551" si="2040">SUM(GT552:GT561)</f>
        <v>110</v>
      </c>
      <c r="GU551" s="57">
        <f t="shared" si="2040"/>
        <v>110</v>
      </c>
      <c r="GV551" s="57">
        <f t="shared" ref="GV551" si="2041">SUM(GV552:GV561)</f>
        <v>0</v>
      </c>
      <c r="GW551" s="57">
        <f t="shared" ref="GW551" si="2042">SUM(GW552:GW561)</f>
        <v>0</v>
      </c>
      <c r="GX551" s="57">
        <f t="shared" ref="GX551" si="2043">SUM(GX552:GX561)</f>
        <v>0</v>
      </c>
      <c r="GY551" s="57">
        <f t="shared" ref="GY551" si="2044">SUM(GY552:GY561)</f>
        <v>1010822</v>
      </c>
      <c r="GZ551" s="57">
        <f t="shared" ref="GZ551" si="2045">SUM(GZ552:GZ561)</f>
        <v>1010822</v>
      </c>
      <c r="HA551" s="57">
        <f t="shared" ref="HA551" si="2046">SUM(HA552:HA561)</f>
        <v>1010822</v>
      </c>
      <c r="HB551" s="111" t="s">
        <v>206</v>
      </c>
      <c r="HC551" s="111" t="s">
        <v>206</v>
      </c>
      <c r="HD551" s="111" t="s">
        <v>206</v>
      </c>
      <c r="HE551" s="111" t="s">
        <v>206</v>
      </c>
      <c r="HF551" s="111" t="s">
        <v>206</v>
      </c>
      <c r="HG551" s="111" t="s">
        <v>206</v>
      </c>
      <c r="HH551" s="57">
        <f t="shared" ref="HH551" si="2047">SUM(HH552:HH561)</f>
        <v>0</v>
      </c>
      <c r="HI551" s="57">
        <f t="shared" ref="HI551" si="2048">SUM(HI552:HI561)</f>
        <v>0</v>
      </c>
      <c r="HJ551" s="57">
        <f t="shared" ref="HJ551" si="2049">SUM(HJ552:HJ561)</f>
        <v>0</v>
      </c>
      <c r="HK551" s="57">
        <f t="shared" ref="HK551" si="2050">SUM(HK552:HK561)</f>
        <v>858876.2</v>
      </c>
      <c r="HL551" s="57">
        <f t="shared" ref="HL551" si="2051">SUM(HL552:HL561)</f>
        <v>891005.47</v>
      </c>
      <c r="HM551" s="57">
        <f t="shared" ref="HM551" si="2052">SUM(HM552:HM561)</f>
        <v>891005.47</v>
      </c>
      <c r="HN551" s="57">
        <f>SUM(HN552:HN561)</f>
        <v>339</v>
      </c>
      <c r="HO551" s="57">
        <f t="shared" ref="HO551:HP551" si="2053">SUM(HO552:HO561)</f>
        <v>339</v>
      </c>
      <c r="HP551" s="57">
        <f t="shared" si="2053"/>
        <v>339</v>
      </c>
      <c r="HQ551" s="57">
        <f t="shared" ref="HQ551" si="2054">SUM(HQ552:HQ561)</f>
        <v>0</v>
      </c>
      <c r="HR551" s="57">
        <f t="shared" ref="HR551" si="2055">SUM(HR552:HR561)</f>
        <v>0</v>
      </c>
      <c r="HS551" s="57">
        <f t="shared" ref="HS551" si="2056">SUM(HS552:HS561)</f>
        <v>0</v>
      </c>
      <c r="HT551" s="57">
        <f t="shared" ref="HT551" si="2057">SUM(HT552:HT561)</f>
        <v>2886706.82</v>
      </c>
      <c r="HU551" s="57">
        <f t="shared" ref="HU551" si="2058">SUM(HU552:HU561)</f>
        <v>2886706.82</v>
      </c>
      <c r="HV551" s="57">
        <f t="shared" ref="HV551" si="2059">SUM(HV552:HV561)</f>
        <v>2886706.82</v>
      </c>
      <c r="HW551" s="111" t="s">
        <v>206</v>
      </c>
      <c r="HX551" s="111" t="s">
        <v>206</v>
      </c>
      <c r="HY551" s="111" t="s">
        <v>206</v>
      </c>
      <c r="HZ551" s="111" t="s">
        <v>206</v>
      </c>
      <c r="IA551" s="111" t="s">
        <v>206</v>
      </c>
      <c r="IB551" s="111" t="s">
        <v>206</v>
      </c>
      <c r="IC551" s="57">
        <f t="shared" ref="IC551" si="2060">SUM(IC552:IC561)</f>
        <v>0</v>
      </c>
      <c r="ID551" s="57">
        <f t="shared" ref="ID551" si="2061">SUM(ID552:ID561)</f>
        <v>0</v>
      </c>
      <c r="IE551" s="57">
        <f t="shared" ref="IE551" si="2062">SUM(IE552:IE561)</f>
        <v>0</v>
      </c>
      <c r="IF551" s="57">
        <f t="shared" ref="IF551" si="2063">SUM(IF552:IF561)</f>
        <v>1274295.8799999999</v>
      </c>
      <c r="IG551" s="57">
        <f t="shared" ref="IG551" si="2064">SUM(IG552:IG561)</f>
        <v>1574640.7</v>
      </c>
      <c r="IH551" s="57">
        <f t="shared" ref="IH551" si="2065">SUM(IH552:IH561)</f>
        <v>1574640.7</v>
      </c>
      <c r="II551" s="57">
        <f>SUM(II552:II561)</f>
        <v>171</v>
      </c>
      <c r="IJ551" s="57">
        <f t="shared" ref="IJ551" si="2066">SUM(IJ552:IJ561)</f>
        <v>171</v>
      </c>
      <c r="IK551" s="57">
        <f t="shared" ref="IK551" si="2067">SUM(IK552:IK561)</f>
        <v>171</v>
      </c>
      <c r="IL551" s="57">
        <f t="shared" ref="IL551" si="2068">SUM(IL552:IL561)</f>
        <v>0</v>
      </c>
      <c r="IM551" s="57">
        <f t="shared" ref="IM551" si="2069">SUM(IM552:IM561)</f>
        <v>0</v>
      </c>
      <c r="IN551" s="57">
        <f t="shared" ref="IN551" si="2070">SUM(IN552:IN561)</f>
        <v>0</v>
      </c>
      <c r="IO551" s="57">
        <f t="shared" ref="IO551" si="2071">SUM(IO552:IO561)</f>
        <v>1446992.7</v>
      </c>
      <c r="IP551" s="57">
        <f t="shared" ref="IP551" si="2072">SUM(IP552:IP561)</f>
        <v>1446992.7</v>
      </c>
      <c r="IQ551" s="57">
        <f t="shared" ref="IQ551" si="2073">SUM(IQ552:IQ561)</f>
        <v>1446992.7</v>
      </c>
      <c r="IR551" s="111" t="s">
        <v>206</v>
      </c>
      <c r="IS551" s="111" t="s">
        <v>206</v>
      </c>
      <c r="IT551" s="111" t="s">
        <v>206</v>
      </c>
      <c r="IU551" s="111" t="s">
        <v>206</v>
      </c>
      <c r="IV551" s="111" t="s">
        <v>206</v>
      </c>
      <c r="IW551" s="111" t="s">
        <v>206</v>
      </c>
      <c r="IX551" s="57">
        <f t="shared" ref="IX551" si="2074">SUM(IX552:IX561)</f>
        <v>0</v>
      </c>
      <c r="IY551" s="57">
        <f t="shared" ref="IY551" si="2075">SUM(IY552:IY561)</f>
        <v>0</v>
      </c>
      <c r="IZ551" s="57">
        <f t="shared" ref="IZ551" si="2076">SUM(IZ552:IZ561)</f>
        <v>0</v>
      </c>
      <c r="JA551" s="57">
        <f t="shared" ref="JA551" si="2077">SUM(JA552:JA561)</f>
        <v>666772.07999999996</v>
      </c>
      <c r="JB551" s="57">
        <f t="shared" ref="JB551" si="2078">SUM(JB552:JB561)</f>
        <v>687543.63</v>
      </c>
      <c r="JC551" s="57">
        <f t="shared" ref="JC551" si="2079">SUM(JC552:JC561)</f>
        <v>687543.63</v>
      </c>
      <c r="JD551" s="57">
        <f>SUM(JD552:JD561)</f>
        <v>51</v>
      </c>
      <c r="JE551" s="57">
        <f t="shared" ref="JE551" si="2080">SUM(JE552:JE561)</f>
        <v>51</v>
      </c>
      <c r="JF551" s="57">
        <f t="shared" ref="JF551" si="2081">SUM(JF552:JF561)</f>
        <v>51</v>
      </c>
      <c r="JG551" s="57">
        <f t="shared" ref="JG551" si="2082">SUM(JG552:JG561)</f>
        <v>0</v>
      </c>
      <c r="JH551" s="57">
        <f t="shared" ref="JH551" si="2083">SUM(JH552:JH561)</f>
        <v>0</v>
      </c>
      <c r="JI551" s="57">
        <f t="shared" ref="JI551" si="2084">SUM(JI552:JI561)</f>
        <v>0</v>
      </c>
      <c r="JJ551" s="57">
        <f t="shared" ref="JJ551" si="2085">SUM(JJ552:JJ561)</f>
        <v>426981.45</v>
      </c>
      <c r="JK551" s="57">
        <f t="shared" ref="JK551" si="2086">SUM(JK552:JK561)</f>
        <v>426981.45</v>
      </c>
      <c r="JL551" s="57">
        <f t="shared" ref="JL551" si="2087">SUM(JL552:JL561)</f>
        <v>426981.45</v>
      </c>
      <c r="JM551" s="111" t="s">
        <v>206</v>
      </c>
      <c r="JN551" s="111" t="s">
        <v>206</v>
      </c>
      <c r="JO551" s="111" t="s">
        <v>206</v>
      </c>
      <c r="JP551" s="111" t="s">
        <v>206</v>
      </c>
      <c r="JQ551" s="111" t="s">
        <v>206</v>
      </c>
      <c r="JR551" s="111" t="s">
        <v>206</v>
      </c>
      <c r="JS551" s="57">
        <f t="shared" ref="JS551" si="2088">SUM(JS552:JS561)</f>
        <v>0</v>
      </c>
      <c r="JT551" s="57">
        <f t="shared" ref="JT551" si="2089">SUM(JT552:JT561)</f>
        <v>0</v>
      </c>
      <c r="JU551" s="57">
        <f t="shared" ref="JU551" si="2090">SUM(JU552:JU561)</f>
        <v>0</v>
      </c>
      <c r="JV551" s="57">
        <f t="shared" ref="JV551" si="2091">SUM(JV552:JV561)</f>
        <v>297330.06</v>
      </c>
      <c r="JW551" s="57">
        <f t="shared" ref="JW551" si="2092">SUM(JW552:JW561)</f>
        <v>307711.98</v>
      </c>
      <c r="JX551" s="57">
        <f t="shared" ref="JX551" si="2093">SUM(JX552:JX561)</f>
        <v>307711.98</v>
      </c>
      <c r="JY551" s="57">
        <f>SUM(JY552:JY561)</f>
        <v>250</v>
      </c>
      <c r="JZ551" s="57">
        <f t="shared" ref="JZ551" si="2094">SUM(JZ552:JZ561)</f>
        <v>250</v>
      </c>
      <c r="KA551" s="57">
        <f t="shared" ref="KA551" si="2095">SUM(KA552:KA561)</f>
        <v>250</v>
      </c>
      <c r="KB551" s="57">
        <f t="shared" ref="KB551" si="2096">SUM(KB552:KB561)</f>
        <v>0</v>
      </c>
      <c r="KC551" s="57">
        <f t="shared" ref="KC551" si="2097">SUM(KC552:KC561)</f>
        <v>0</v>
      </c>
      <c r="KD551" s="57">
        <f t="shared" ref="KD551" si="2098">SUM(KD552:KD561)</f>
        <v>0</v>
      </c>
      <c r="KE551" s="57">
        <f t="shared" ref="KE551" si="2099">SUM(KE552:KE561)</f>
        <v>2013989.32</v>
      </c>
      <c r="KF551" s="57">
        <f t="shared" ref="KF551" si="2100">SUM(KF552:KF561)</f>
        <v>2013989.32</v>
      </c>
      <c r="KG551" s="57">
        <f t="shared" ref="KG551" si="2101">SUM(KG552:KG561)</f>
        <v>2013989.32</v>
      </c>
      <c r="KH551" s="111" t="s">
        <v>206</v>
      </c>
      <c r="KI551" s="111" t="s">
        <v>206</v>
      </c>
      <c r="KJ551" s="111" t="s">
        <v>206</v>
      </c>
      <c r="KK551" s="111" t="s">
        <v>206</v>
      </c>
      <c r="KL551" s="111" t="s">
        <v>206</v>
      </c>
      <c r="KM551" s="111" t="s">
        <v>206</v>
      </c>
      <c r="KN551" s="57">
        <f t="shared" ref="KN551" si="2102">SUM(KN552:KN561)</f>
        <v>0</v>
      </c>
      <c r="KO551" s="57">
        <f t="shared" ref="KO551" si="2103">SUM(KO552:KO561)</f>
        <v>0</v>
      </c>
      <c r="KP551" s="57">
        <f t="shared" ref="KP551" si="2104">SUM(KP552:KP561)</f>
        <v>0</v>
      </c>
      <c r="KQ551" s="57">
        <f t="shared" ref="KQ551" si="2105">SUM(KQ552:KQ561)</f>
        <v>828825.93</v>
      </c>
      <c r="KR551" s="57">
        <f t="shared" ref="KR551" si="2106">SUM(KR552:KR561)</f>
        <v>856470.13</v>
      </c>
      <c r="KS551" s="57">
        <f t="shared" ref="KS551" si="2107">SUM(KS552:KS561)</f>
        <v>856470.13</v>
      </c>
      <c r="KT551" s="57">
        <f>SUM(KT552:KT561)</f>
        <v>325</v>
      </c>
      <c r="KU551" s="57">
        <f t="shared" ref="KU551" si="2108">SUM(KU552:KU561)</f>
        <v>325</v>
      </c>
      <c r="KV551" s="57">
        <f t="shared" ref="KV551" si="2109">SUM(KV552:KV561)</f>
        <v>325</v>
      </c>
      <c r="KW551" s="57">
        <f t="shared" ref="KW551" si="2110">SUM(KW552:KW561)</f>
        <v>0</v>
      </c>
      <c r="KX551" s="57">
        <f t="shared" ref="KX551" si="2111">SUM(KX552:KX561)</f>
        <v>0</v>
      </c>
      <c r="KY551" s="57">
        <f t="shared" ref="KY551" si="2112">SUM(KY552:KY561)</f>
        <v>0</v>
      </c>
      <c r="KZ551" s="57">
        <f t="shared" ref="KZ551" si="2113">SUM(KZ552:KZ561)</f>
        <v>2656532.64</v>
      </c>
      <c r="LA551" s="57">
        <f t="shared" ref="LA551" si="2114">SUM(LA552:LA561)</f>
        <v>2656532.64</v>
      </c>
      <c r="LB551" s="57">
        <f t="shared" ref="LB551" si="2115">SUM(LB552:LB561)</f>
        <v>2656532.64</v>
      </c>
      <c r="LC551" s="111" t="s">
        <v>206</v>
      </c>
      <c r="LD551" s="111" t="s">
        <v>206</v>
      </c>
      <c r="LE551" s="111" t="s">
        <v>206</v>
      </c>
      <c r="LF551" s="111" t="s">
        <v>206</v>
      </c>
      <c r="LG551" s="111" t="s">
        <v>206</v>
      </c>
      <c r="LH551" s="111" t="s">
        <v>206</v>
      </c>
      <c r="LI551" s="57">
        <f t="shared" ref="LI551" si="2116">SUM(LI552:LI561)</f>
        <v>0</v>
      </c>
      <c r="LJ551" s="57">
        <f t="shared" ref="LJ551" si="2117">SUM(LJ552:LJ561)</f>
        <v>0</v>
      </c>
      <c r="LK551" s="57">
        <f t="shared" ref="LK551" si="2118">SUM(LK552:LK561)</f>
        <v>0</v>
      </c>
      <c r="LL551" s="57">
        <f t="shared" ref="LL551" si="2119">SUM(LL552:LL561)</f>
        <v>1013748.5</v>
      </c>
      <c r="LM551" s="57">
        <f t="shared" ref="LM551" si="2120">SUM(LM552:LM561)</f>
        <v>1048496.3</v>
      </c>
      <c r="LN551" s="57">
        <f t="shared" ref="LN551" si="2121">SUM(LN552:LN561)</f>
        <v>1048496.3</v>
      </c>
      <c r="LO551" s="57">
        <f>SUM(LO552:LO561)</f>
        <v>99</v>
      </c>
      <c r="LP551" s="57">
        <f t="shared" ref="LP551" si="2122">SUM(LP552:LP561)</f>
        <v>99</v>
      </c>
      <c r="LQ551" s="57">
        <f t="shared" ref="LQ551" si="2123">SUM(LQ552:LQ561)</f>
        <v>99</v>
      </c>
      <c r="LR551" s="57">
        <f t="shared" ref="LR551" si="2124">SUM(LR552:LR561)</f>
        <v>0</v>
      </c>
      <c r="LS551" s="57">
        <f t="shared" ref="LS551" si="2125">SUM(LS552:LS561)</f>
        <v>0</v>
      </c>
      <c r="LT551" s="57">
        <f t="shared" ref="LT551" si="2126">SUM(LT552:LT561)</f>
        <v>0</v>
      </c>
      <c r="LU551" s="57">
        <f t="shared" ref="LU551" si="2127">SUM(LU552:LU561)</f>
        <v>809435.33</v>
      </c>
      <c r="LV551" s="57">
        <f t="shared" ref="LV551" si="2128">SUM(LV552:LV561)</f>
        <v>809435.33</v>
      </c>
      <c r="LW551" s="57">
        <f t="shared" ref="LW551" si="2129">SUM(LW552:LW561)</f>
        <v>809435.33</v>
      </c>
      <c r="LX551" s="111" t="s">
        <v>206</v>
      </c>
      <c r="LY551" s="111" t="s">
        <v>206</v>
      </c>
      <c r="LZ551" s="111" t="s">
        <v>206</v>
      </c>
      <c r="MA551" s="111" t="s">
        <v>206</v>
      </c>
      <c r="MB551" s="111" t="s">
        <v>206</v>
      </c>
      <c r="MC551" s="111" t="s">
        <v>206</v>
      </c>
      <c r="MD551" s="57">
        <f t="shared" ref="MD551" si="2130">SUM(MD552:MD561)</f>
        <v>0</v>
      </c>
      <c r="ME551" s="57">
        <f t="shared" ref="ME551" si="2131">SUM(ME552:ME561)</f>
        <v>0</v>
      </c>
      <c r="MF551" s="57">
        <f t="shared" ref="MF551" si="2132">SUM(MF552:MF561)</f>
        <v>0</v>
      </c>
      <c r="MG551" s="57">
        <f t="shared" ref="MG551" si="2133">SUM(MG552:MG561)</f>
        <v>487779.26</v>
      </c>
      <c r="MH551" s="57">
        <f t="shared" ref="MH551" si="2134">SUM(MH552:MH561)</f>
        <v>504120.33</v>
      </c>
      <c r="MI551" s="57">
        <f t="shared" ref="MI551" si="2135">SUM(MI552:MI561)</f>
        <v>504120.33</v>
      </c>
      <c r="MJ551" s="57">
        <f>SUM(MJ552:MJ561)</f>
        <v>163</v>
      </c>
      <c r="MK551" s="57">
        <f t="shared" ref="MK551:ML551" si="2136">SUM(MK552:MK561)</f>
        <v>163</v>
      </c>
      <c r="ML551" s="57">
        <f t="shared" si="2136"/>
        <v>163</v>
      </c>
      <c r="MM551" s="57">
        <f t="shared" ref="MM551" si="2137">SUM(MM552:MM561)</f>
        <v>0</v>
      </c>
      <c r="MN551" s="57">
        <f t="shared" ref="MN551" si="2138">SUM(MN552:MN561)</f>
        <v>0</v>
      </c>
      <c r="MO551" s="57">
        <f t="shared" ref="MO551" si="2139">SUM(MO552:MO561)</f>
        <v>0</v>
      </c>
      <c r="MP551" s="57">
        <f t="shared" ref="MP551" si="2140">SUM(MP552:MP561)</f>
        <v>1393879.11</v>
      </c>
      <c r="MQ551" s="57">
        <f t="shared" ref="MQ551" si="2141">SUM(MQ552:MQ561)</f>
        <v>1393879.11</v>
      </c>
      <c r="MR551" s="57">
        <f t="shared" ref="MR551" si="2142">SUM(MR552:MR561)</f>
        <v>1393879.11</v>
      </c>
      <c r="MS551" s="111" t="s">
        <v>206</v>
      </c>
      <c r="MT551" s="111" t="s">
        <v>206</v>
      </c>
      <c r="MU551" s="111" t="s">
        <v>206</v>
      </c>
      <c r="MV551" s="111" t="s">
        <v>206</v>
      </c>
      <c r="MW551" s="111" t="s">
        <v>206</v>
      </c>
      <c r="MX551" s="111" t="s">
        <v>206</v>
      </c>
      <c r="MY551" s="57">
        <f t="shared" ref="MY551" si="2143">SUM(MY552:MY561)</f>
        <v>0</v>
      </c>
      <c r="MZ551" s="57">
        <f t="shared" ref="MZ551" si="2144">SUM(MZ552:MZ561)</f>
        <v>0</v>
      </c>
      <c r="NA551" s="57">
        <f t="shared" ref="NA551" si="2145">SUM(NA552:NA561)</f>
        <v>0</v>
      </c>
      <c r="NB551" s="57">
        <f t="shared" ref="NB551" si="2146">SUM(NB552:NB561)</f>
        <v>893353.08</v>
      </c>
      <c r="NC551" s="57">
        <f t="shared" ref="NC551" si="2147">SUM(NC552:NC561)</f>
        <v>923709.49</v>
      </c>
      <c r="ND551" s="57">
        <f t="shared" ref="ND551" si="2148">SUM(ND552:ND561)</f>
        <v>923709.49</v>
      </c>
      <c r="NE551" s="57">
        <f>SUM(NE552:NE561)</f>
        <v>266</v>
      </c>
      <c r="NF551" s="57">
        <f t="shared" ref="NF551:NG551" si="2149">SUM(NF552:NF561)</f>
        <v>266</v>
      </c>
      <c r="NG551" s="57">
        <f t="shared" si="2149"/>
        <v>266</v>
      </c>
      <c r="NH551" s="57">
        <f t="shared" ref="NH551" si="2150">SUM(NH552:NH561)</f>
        <v>0</v>
      </c>
      <c r="NI551" s="57">
        <f t="shared" ref="NI551" si="2151">SUM(NI552:NI561)</f>
        <v>0</v>
      </c>
      <c r="NJ551" s="57">
        <f t="shared" ref="NJ551" si="2152">SUM(NJ552:NJ561)</f>
        <v>0</v>
      </c>
      <c r="NK551" s="57">
        <f t="shared" ref="NK551" si="2153">SUM(NK552:NK561)</f>
        <v>2171232.86</v>
      </c>
      <c r="NL551" s="57">
        <f t="shared" ref="NL551" si="2154">SUM(NL552:NL561)</f>
        <v>2171232.86</v>
      </c>
      <c r="NM551" s="57">
        <f t="shared" ref="NM551" si="2155">SUM(NM552:NM561)</f>
        <v>2171232.86</v>
      </c>
      <c r="NN551" s="111" t="s">
        <v>206</v>
      </c>
      <c r="NO551" s="111" t="s">
        <v>206</v>
      </c>
      <c r="NP551" s="111" t="s">
        <v>206</v>
      </c>
      <c r="NQ551" s="111" t="s">
        <v>206</v>
      </c>
      <c r="NR551" s="111" t="s">
        <v>206</v>
      </c>
      <c r="NS551" s="111" t="s">
        <v>206</v>
      </c>
      <c r="NT551" s="57">
        <f t="shared" ref="NT551" si="2156">SUM(NT552:NT561)</f>
        <v>0</v>
      </c>
      <c r="NU551" s="57">
        <f t="shared" ref="NU551" si="2157">SUM(NU552:NU561)</f>
        <v>0</v>
      </c>
      <c r="NV551" s="57">
        <f t="shared" ref="NV551" si="2158">SUM(NV552:NV561)</f>
        <v>0</v>
      </c>
      <c r="NW551" s="57">
        <f t="shared" ref="NW551" si="2159">SUM(NW552:NW561)</f>
        <v>1016906.87</v>
      </c>
      <c r="NX551" s="57">
        <f t="shared" ref="NX551" si="2160">SUM(NX552:NX561)</f>
        <v>1049502.46</v>
      </c>
      <c r="NY551" s="57">
        <f t="shared" ref="NY551" si="2161">SUM(NY552:NY561)</f>
        <v>1049502.46</v>
      </c>
      <c r="NZ551" s="57">
        <f>SUM(NZ552:NZ561)</f>
        <v>152</v>
      </c>
      <c r="OA551" s="57">
        <f t="shared" ref="OA551" si="2162">SUM(OA552:OA561)</f>
        <v>152</v>
      </c>
      <c r="OB551" s="57">
        <f t="shared" ref="OB551" si="2163">SUM(OB552:OB561)</f>
        <v>152</v>
      </c>
      <c r="OC551" s="57">
        <f t="shared" ref="OC551" si="2164">SUM(OC552:OC561)</f>
        <v>0</v>
      </c>
      <c r="OD551" s="57">
        <f t="shared" ref="OD551" si="2165">SUM(OD552:OD561)</f>
        <v>0</v>
      </c>
      <c r="OE551" s="57">
        <f t="shared" ref="OE551" si="2166">SUM(OE552:OE561)</f>
        <v>0</v>
      </c>
      <c r="OF551" s="57">
        <f t="shared" ref="OF551" si="2167">SUM(OF552:OF561)</f>
        <v>1344200.9</v>
      </c>
      <c r="OG551" s="57">
        <f t="shared" ref="OG551" si="2168">SUM(OG552:OG561)</f>
        <v>1344200.9</v>
      </c>
      <c r="OH551" s="57">
        <f t="shared" ref="OH551" si="2169">SUM(OH552:OH561)</f>
        <v>1344200.9</v>
      </c>
      <c r="OI551" s="111" t="s">
        <v>206</v>
      </c>
      <c r="OJ551" s="111" t="s">
        <v>206</v>
      </c>
      <c r="OK551" s="111" t="s">
        <v>206</v>
      </c>
      <c r="OL551" s="111" t="s">
        <v>206</v>
      </c>
      <c r="OM551" s="111" t="s">
        <v>206</v>
      </c>
      <c r="ON551" s="111" t="s">
        <v>206</v>
      </c>
      <c r="OO551" s="57">
        <f t="shared" ref="OO551" si="2170">SUM(OO552:OO561)</f>
        <v>0</v>
      </c>
      <c r="OP551" s="57">
        <f t="shared" ref="OP551" si="2171">SUM(OP552:OP561)</f>
        <v>0</v>
      </c>
      <c r="OQ551" s="57">
        <f t="shared" ref="OQ551" si="2172">SUM(OQ552:OQ561)</f>
        <v>0</v>
      </c>
      <c r="OR551" s="57">
        <f t="shared" ref="OR551" si="2173">SUM(OR552:OR561)</f>
        <v>815308.28</v>
      </c>
      <c r="OS551" s="57">
        <f t="shared" ref="OS551" si="2174">SUM(OS552:OS561)</f>
        <v>842667.92</v>
      </c>
      <c r="OT551" s="57">
        <f t="shared" ref="OT551" si="2175">SUM(OT552:OT561)</f>
        <v>842667.92</v>
      </c>
      <c r="OU551" s="57">
        <f>SUM(OU552:OU561)</f>
        <v>90</v>
      </c>
      <c r="OV551" s="57">
        <f t="shared" ref="OV551" si="2176">SUM(OV552:OV561)</f>
        <v>90</v>
      </c>
      <c r="OW551" s="57">
        <f t="shared" ref="OW551" si="2177">SUM(OW552:OW561)</f>
        <v>90</v>
      </c>
      <c r="OX551" s="57">
        <f t="shared" ref="OX551" si="2178">SUM(OX552:OX561)</f>
        <v>0</v>
      </c>
      <c r="OY551" s="57">
        <f t="shared" ref="OY551" si="2179">SUM(OY552:OY561)</f>
        <v>0</v>
      </c>
      <c r="OZ551" s="57">
        <f t="shared" ref="OZ551" si="2180">SUM(OZ552:OZ561)</f>
        <v>0</v>
      </c>
      <c r="PA551" s="57">
        <f t="shared" ref="PA551" si="2181">SUM(PA552:PA561)</f>
        <v>844346.25</v>
      </c>
      <c r="PB551" s="57">
        <f t="shared" ref="PB551" si="2182">SUM(PB552:PB561)</f>
        <v>844346.25</v>
      </c>
      <c r="PC551" s="57">
        <f t="shared" ref="PC551" si="2183">SUM(PC552:PC561)</f>
        <v>844346.25</v>
      </c>
      <c r="PD551" s="111" t="s">
        <v>206</v>
      </c>
      <c r="PE551" s="111" t="s">
        <v>206</v>
      </c>
      <c r="PF551" s="111" t="s">
        <v>206</v>
      </c>
      <c r="PG551" s="111" t="s">
        <v>206</v>
      </c>
      <c r="PH551" s="111" t="s">
        <v>206</v>
      </c>
      <c r="PI551" s="111" t="s">
        <v>206</v>
      </c>
      <c r="PJ551" s="57">
        <f t="shared" ref="PJ551" si="2184">SUM(PJ552:PJ561)</f>
        <v>0</v>
      </c>
      <c r="PK551" s="57">
        <f t="shared" ref="PK551" si="2185">SUM(PK552:PK561)</f>
        <v>0</v>
      </c>
      <c r="PL551" s="57">
        <f t="shared" ref="PL551" si="2186">SUM(PL552:PL561)</f>
        <v>0</v>
      </c>
      <c r="PM551" s="57">
        <f t="shared" ref="PM551" si="2187">SUM(PM552:PM561)</f>
        <v>436894.83</v>
      </c>
      <c r="PN551" s="57">
        <f t="shared" ref="PN551" si="2188">SUM(PN552:PN561)</f>
        <v>451052.01</v>
      </c>
      <c r="PO551" s="57">
        <f t="shared" ref="PO551" si="2189">SUM(PO552:PO561)</f>
        <v>451052.01</v>
      </c>
      <c r="PP551" s="57">
        <f>SUM(PP552:PP561)</f>
        <v>195</v>
      </c>
      <c r="PQ551" s="57">
        <f t="shared" ref="PQ551" si="2190">SUM(PQ552:PQ561)</f>
        <v>195</v>
      </c>
      <c r="PR551" s="57">
        <f t="shared" ref="PR551" si="2191">SUM(PR552:PR561)</f>
        <v>195</v>
      </c>
      <c r="PS551" s="57">
        <f t="shared" ref="PS551" si="2192">SUM(PS552:PS561)</f>
        <v>0</v>
      </c>
      <c r="PT551" s="57">
        <f t="shared" ref="PT551" si="2193">SUM(PT552:PT561)</f>
        <v>0</v>
      </c>
      <c r="PU551" s="57">
        <f t="shared" ref="PU551" si="2194">SUM(PU552:PU561)</f>
        <v>0</v>
      </c>
      <c r="PV551" s="57">
        <f t="shared" ref="PV551" si="2195">SUM(PV552:PV561)</f>
        <v>1602029.33</v>
      </c>
      <c r="PW551" s="57">
        <f t="shared" ref="PW551" si="2196">SUM(PW552:PW561)</f>
        <v>1602029.33</v>
      </c>
      <c r="PX551" s="57">
        <f t="shared" ref="PX551" si="2197">SUM(PX552:PX561)</f>
        <v>1602029.33</v>
      </c>
      <c r="PY551" s="111" t="s">
        <v>206</v>
      </c>
      <c r="PZ551" s="111" t="s">
        <v>206</v>
      </c>
      <c r="QA551" s="111" t="s">
        <v>206</v>
      </c>
      <c r="QB551" s="111" t="s">
        <v>206</v>
      </c>
      <c r="QC551" s="111" t="s">
        <v>206</v>
      </c>
      <c r="QD551" s="111" t="s">
        <v>206</v>
      </c>
      <c r="QE551" s="57">
        <f t="shared" ref="QE551" si="2198">SUM(QE552:QE561)</f>
        <v>0</v>
      </c>
      <c r="QF551" s="57">
        <f t="shared" ref="QF551" si="2199">SUM(QF552:QF561)</f>
        <v>0</v>
      </c>
      <c r="QG551" s="57">
        <f t="shared" ref="QG551" si="2200">SUM(QG552:QG561)</f>
        <v>0</v>
      </c>
      <c r="QH551" s="57">
        <f t="shared" ref="QH551" si="2201">SUM(QH552:QH561)</f>
        <v>940840.55</v>
      </c>
      <c r="QI551" s="57">
        <f t="shared" ref="QI551" si="2202">SUM(QI552:QI561)</f>
        <v>972519.53</v>
      </c>
      <c r="QJ551" s="57">
        <f t="shared" ref="QJ551" si="2203">SUM(QJ552:QJ561)</f>
        <v>972519.53</v>
      </c>
      <c r="QK551" s="57">
        <f>SUM(QK552:QK561)</f>
        <v>274</v>
      </c>
      <c r="QL551" s="57">
        <f t="shared" ref="QL551:QM551" si="2204">SUM(QL552:QL561)</f>
        <v>274</v>
      </c>
      <c r="QM551" s="57">
        <f t="shared" si="2204"/>
        <v>274</v>
      </c>
      <c r="QN551" s="57">
        <f t="shared" ref="QN551" si="2205">SUM(QN552:QN561)</f>
        <v>0</v>
      </c>
      <c r="QO551" s="57">
        <f t="shared" ref="QO551" si="2206">SUM(QO552:QO561)</f>
        <v>0</v>
      </c>
      <c r="QP551" s="57">
        <f t="shared" ref="QP551" si="2207">SUM(QP552:QP561)</f>
        <v>0</v>
      </c>
      <c r="QQ551" s="57">
        <f t="shared" ref="QQ551" si="2208">SUM(QQ552:QQ561)</f>
        <v>2309272.17</v>
      </c>
      <c r="QR551" s="57">
        <f t="shared" ref="QR551" si="2209">SUM(QR552:QR561)</f>
        <v>2309272.17</v>
      </c>
      <c r="QS551" s="57">
        <f t="shared" ref="QS551" si="2210">SUM(QS552:QS561)</f>
        <v>2309272.17</v>
      </c>
      <c r="QT551" s="111" t="s">
        <v>206</v>
      </c>
      <c r="QU551" s="111" t="s">
        <v>206</v>
      </c>
      <c r="QV551" s="111" t="s">
        <v>206</v>
      </c>
      <c r="QW551" s="111" t="s">
        <v>206</v>
      </c>
      <c r="QX551" s="111" t="s">
        <v>206</v>
      </c>
      <c r="QY551" s="111" t="s">
        <v>206</v>
      </c>
      <c r="QZ551" s="57">
        <f t="shared" ref="QZ551" si="2211">SUM(QZ552:QZ561)</f>
        <v>0</v>
      </c>
      <c r="RA551" s="57">
        <f t="shared" ref="RA551" si="2212">SUM(RA552:RA561)</f>
        <v>0</v>
      </c>
      <c r="RB551" s="57">
        <f t="shared" ref="RB551" si="2213">SUM(RB552:RB561)</f>
        <v>0</v>
      </c>
      <c r="RC551" s="57">
        <f t="shared" ref="RC551" si="2214">SUM(RC552:RC561)</f>
        <v>1210062.3799999999</v>
      </c>
      <c r="RD551" s="57">
        <f t="shared" ref="RD551" si="2215">SUM(RD552:RD561)</f>
        <v>1248315.3799999999</v>
      </c>
      <c r="RE551" s="57">
        <f t="shared" ref="RE551" si="2216">SUM(RE552:RE561)</f>
        <v>1248315.3799999999</v>
      </c>
      <c r="RF551" s="57">
        <f>SUM(RF552:RF561)</f>
        <v>417</v>
      </c>
      <c r="RG551" s="57">
        <f t="shared" ref="RG551:RH551" si="2217">SUM(RG552:RG561)</f>
        <v>417</v>
      </c>
      <c r="RH551" s="57">
        <f t="shared" si="2217"/>
        <v>417</v>
      </c>
      <c r="RI551" s="57">
        <f t="shared" ref="RI551" si="2218">SUM(RI552:RI561)</f>
        <v>0</v>
      </c>
      <c r="RJ551" s="57">
        <f t="shared" ref="RJ551" si="2219">SUM(RJ552:RJ561)</f>
        <v>0</v>
      </c>
      <c r="RK551" s="57">
        <f t="shared" ref="RK551" si="2220">SUM(RK552:RK561)</f>
        <v>0</v>
      </c>
      <c r="RL551" s="57">
        <f t="shared" ref="RL551" si="2221">SUM(RL552:RL561)</f>
        <v>3598999.26</v>
      </c>
      <c r="RM551" s="57">
        <f t="shared" ref="RM551" si="2222">SUM(RM552:RM561)</f>
        <v>3598999.26</v>
      </c>
      <c r="RN551" s="57">
        <f t="shared" ref="RN551" si="2223">SUM(RN552:RN561)</f>
        <v>3598999.26</v>
      </c>
      <c r="RO551" s="111" t="s">
        <v>206</v>
      </c>
      <c r="RP551" s="111" t="s">
        <v>206</v>
      </c>
      <c r="RQ551" s="111" t="s">
        <v>206</v>
      </c>
      <c r="RR551" s="111" t="s">
        <v>206</v>
      </c>
      <c r="RS551" s="111" t="s">
        <v>206</v>
      </c>
      <c r="RT551" s="111" t="s">
        <v>206</v>
      </c>
      <c r="RU551" s="57">
        <f t="shared" ref="RU551" si="2224">SUM(RU552:RU561)</f>
        <v>0</v>
      </c>
      <c r="RV551" s="57">
        <f t="shared" ref="RV551" si="2225">SUM(RV552:RV561)</f>
        <v>0</v>
      </c>
      <c r="RW551" s="57">
        <f t="shared" ref="RW551" si="2226">SUM(RW552:RW561)</f>
        <v>0</v>
      </c>
      <c r="RX551" s="57">
        <f t="shared" ref="RX551" si="2227">SUM(RX552:RX561)</f>
        <v>1375449.5</v>
      </c>
      <c r="RY551" s="57">
        <f t="shared" ref="RY551" si="2228">SUM(RY552:RY561)</f>
        <v>1417429.08</v>
      </c>
      <c r="RZ551" s="57">
        <f t="shared" ref="RZ551" si="2229">SUM(RZ552:RZ561)</f>
        <v>1417429.08</v>
      </c>
      <c r="SA551" s="57">
        <f>SUM(SA552:SA561)</f>
        <v>170</v>
      </c>
      <c r="SB551" s="57">
        <f t="shared" ref="SB551:SC551" si="2230">SUM(SB552:SB561)</f>
        <v>170</v>
      </c>
      <c r="SC551" s="57">
        <f t="shared" si="2230"/>
        <v>170</v>
      </c>
      <c r="SD551" s="57">
        <f t="shared" ref="SD551" si="2231">SUM(SD552:SD561)</f>
        <v>0</v>
      </c>
      <c r="SE551" s="57">
        <f t="shared" ref="SE551" si="2232">SUM(SE552:SE561)</f>
        <v>0</v>
      </c>
      <c r="SF551" s="57">
        <f t="shared" ref="SF551" si="2233">SUM(SF552:SF561)</f>
        <v>0</v>
      </c>
      <c r="SG551" s="57">
        <f t="shared" ref="SG551" si="2234">SUM(SG552:SG561)</f>
        <v>1580771.75</v>
      </c>
      <c r="SH551" s="57">
        <f t="shared" ref="SH551" si="2235">SUM(SH552:SH561)</f>
        <v>1580771.75</v>
      </c>
      <c r="SI551" s="57">
        <f t="shared" ref="SI551" si="2236">SUM(SI552:SI561)</f>
        <v>1580771.75</v>
      </c>
      <c r="SJ551" s="111" t="s">
        <v>206</v>
      </c>
      <c r="SK551" s="111" t="s">
        <v>206</v>
      </c>
      <c r="SL551" s="111" t="s">
        <v>206</v>
      </c>
      <c r="SM551" s="111" t="s">
        <v>206</v>
      </c>
      <c r="SN551" s="111" t="s">
        <v>206</v>
      </c>
      <c r="SO551" s="111" t="s">
        <v>206</v>
      </c>
      <c r="SP551" s="57">
        <f t="shared" ref="SP551" si="2237">SUM(SP552:SP561)</f>
        <v>0</v>
      </c>
      <c r="SQ551" s="57">
        <f t="shared" ref="SQ551" si="2238">SUM(SQ552:SQ561)</f>
        <v>0</v>
      </c>
      <c r="SR551" s="57">
        <f t="shared" ref="SR551" si="2239">SUM(SR552:SR561)</f>
        <v>0</v>
      </c>
      <c r="SS551" s="57">
        <f t="shared" ref="SS551" si="2240">SUM(SS552:SS561)</f>
        <v>817596.98</v>
      </c>
      <c r="ST551" s="57">
        <f t="shared" ref="ST551" si="2241">SUM(ST552:ST561)</f>
        <v>842752.95</v>
      </c>
      <c r="SU551" s="57">
        <f t="shared" ref="SU551" si="2242">SUM(SU552:SU561)</f>
        <v>842752.95</v>
      </c>
      <c r="SV551" s="57">
        <f>SUM(SV552:SV561)</f>
        <v>118</v>
      </c>
      <c r="SW551" s="57">
        <f t="shared" ref="SW551:SX551" si="2243">SUM(SW552:SW561)</f>
        <v>118</v>
      </c>
      <c r="SX551" s="57">
        <f t="shared" si="2243"/>
        <v>118</v>
      </c>
      <c r="SY551" s="57">
        <f t="shared" ref="SY551" si="2244">SUM(SY552:SY561)</f>
        <v>0</v>
      </c>
      <c r="SZ551" s="57">
        <f t="shared" ref="SZ551" si="2245">SUM(SZ552:SZ561)</f>
        <v>0</v>
      </c>
      <c r="TA551" s="57">
        <f t="shared" ref="TA551" si="2246">SUM(TA552:TA561)</f>
        <v>0</v>
      </c>
      <c r="TB551" s="57">
        <f t="shared" ref="TB551" si="2247">SUM(TB552:TB561)</f>
        <v>992030.85</v>
      </c>
      <c r="TC551" s="57">
        <f t="shared" ref="TC551" si="2248">SUM(TC552:TC561)</f>
        <v>992030.85</v>
      </c>
      <c r="TD551" s="57">
        <f t="shared" ref="TD551" si="2249">SUM(TD552:TD561)</f>
        <v>992030.85</v>
      </c>
      <c r="TE551" s="111" t="s">
        <v>206</v>
      </c>
      <c r="TF551" s="111" t="s">
        <v>206</v>
      </c>
      <c r="TG551" s="111" t="s">
        <v>206</v>
      </c>
      <c r="TH551" s="111" t="s">
        <v>206</v>
      </c>
      <c r="TI551" s="111" t="s">
        <v>206</v>
      </c>
      <c r="TJ551" s="111" t="s">
        <v>206</v>
      </c>
      <c r="TK551" s="57">
        <f t="shared" ref="TK551" si="2250">SUM(TK552:TK561)</f>
        <v>0</v>
      </c>
      <c r="TL551" s="57">
        <f t="shared" ref="TL551" si="2251">SUM(TL552:TL561)</f>
        <v>0</v>
      </c>
      <c r="TM551" s="57">
        <f t="shared" ref="TM551" si="2252">SUM(TM552:TM561)</f>
        <v>0</v>
      </c>
      <c r="TN551" s="57">
        <f t="shared" ref="TN551" si="2253">SUM(TN552:TN561)</f>
        <v>476400.77</v>
      </c>
      <c r="TO551" s="57">
        <f t="shared" ref="TO551" si="2254">SUM(TO552:TO561)</f>
        <v>492365.67</v>
      </c>
      <c r="TP551" s="57">
        <f t="shared" ref="TP551" si="2255">SUM(TP552:TP561)</f>
        <v>492365.67</v>
      </c>
      <c r="TQ551" s="57">
        <f>SUM(TQ552:TQ561)</f>
        <v>311</v>
      </c>
      <c r="TR551" s="57">
        <f t="shared" ref="TR551:TS551" si="2256">SUM(TR552:TR561)</f>
        <v>311</v>
      </c>
      <c r="TS551" s="57">
        <f t="shared" si="2256"/>
        <v>311</v>
      </c>
      <c r="TT551" s="57">
        <f t="shared" ref="TT551" si="2257">SUM(TT552:TT561)</f>
        <v>0</v>
      </c>
      <c r="TU551" s="57">
        <f t="shared" ref="TU551" si="2258">SUM(TU552:TU561)</f>
        <v>0</v>
      </c>
      <c r="TV551" s="57">
        <f t="shared" ref="TV551" si="2259">SUM(TV552:TV561)</f>
        <v>0</v>
      </c>
      <c r="TW551" s="57">
        <f t="shared" ref="TW551" si="2260">SUM(TW552:TW561)</f>
        <v>2494371.94</v>
      </c>
      <c r="TX551" s="57">
        <f t="shared" ref="TX551" si="2261">SUM(TX552:TX561)</f>
        <v>2494371.94</v>
      </c>
      <c r="TY551" s="57">
        <f t="shared" ref="TY551" si="2262">SUM(TY552:TY561)</f>
        <v>2494371.94</v>
      </c>
      <c r="TZ551" s="111" t="s">
        <v>206</v>
      </c>
      <c r="UA551" s="111" t="s">
        <v>206</v>
      </c>
      <c r="UB551" s="111" t="s">
        <v>206</v>
      </c>
      <c r="UC551" s="111" t="s">
        <v>206</v>
      </c>
      <c r="UD551" s="111" t="s">
        <v>206</v>
      </c>
      <c r="UE551" s="111" t="s">
        <v>206</v>
      </c>
      <c r="UF551" s="57">
        <f t="shared" ref="UF551" si="2263">SUM(UF552:UF561)</f>
        <v>0</v>
      </c>
      <c r="UG551" s="57">
        <f t="shared" ref="UG551" si="2264">SUM(UG552:UG561)</f>
        <v>0</v>
      </c>
      <c r="UH551" s="57">
        <f t="shared" ref="UH551" si="2265">SUM(UH552:UH561)</f>
        <v>0</v>
      </c>
      <c r="UI551" s="57">
        <f t="shared" ref="UI551" si="2266">SUM(UI552:UI561)</f>
        <v>1033516.46</v>
      </c>
      <c r="UJ551" s="57">
        <f t="shared" ref="UJ551" si="2267">SUM(UJ552:UJ561)</f>
        <v>1419501.9</v>
      </c>
      <c r="UK551" s="57">
        <f t="shared" ref="UK551" si="2268">SUM(UK552:UK561)</f>
        <v>1419501.9</v>
      </c>
      <c r="UL551" s="57">
        <f>SUM(UL552:UL561)</f>
        <v>331</v>
      </c>
      <c r="UM551" s="57">
        <f t="shared" ref="UM551:UN551" si="2269">SUM(UM552:UM561)</f>
        <v>331</v>
      </c>
      <c r="UN551" s="57">
        <f t="shared" si="2269"/>
        <v>331</v>
      </c>
      <c r="UO551" s="57">
        <f t="shared" ref="UO551" si="2270">SUM(UO552:UO561)</f>
        <v>0</v>
      </c>
      <c r="UP551" s="57">
        <f t="shared" ref="UP551" si="2271">SUM(UP552:UP561)</f>
        <v>0</v>
      </c>
      <c r="UQ551" s="57">
        <f t="shared" ref="UQ551" si="2272">SUM(UQ552:UQ561)</f>
        <v>0</v>
      </c>
      <c r="UR551" s="57">
        <f t="shared" ref="UR551" si="2273">SUM(UR552:UR561)</f>
        <v>3104139.73</v>
      </c>
      <c r="US551" s="57">
        <f t="shared" ref="US551" si="2274">SUM(US552:US561)</f>
        <v>3104139.73</v>
      </c>
      <c r="UT551" s="57">
        <f t="shared" ref="UT551" si="2275">SUM(UT552:UT561)</f>
        <v>3104139.73</v>
      </c>
      <c r="UU551" s="111" t="s">
        <v>206</v>
      </c>
      <c r="UV551" s="111" t="s">
        <v>206</v>
      </c>
      <c r="UW551" s="111" t="s">
        <v>206</v>
      </c>
      <c r="UX551" s="111" t="s">
        <v>206</v>
      </c>
      <c r="UY551" s="111" t="s">
        <v>206</v>
      </c>
      <c r="UZ551" s="111" t="s">
        <v>206</v>
      </c>
      <c r="VA551" s="57">
        <f t="shared" ref="VA551" si="2276">SUM(VA552:VA561)</f>
        <v>0</v>
      </c>
      <c r="VB551" s="57">
        <f t="shared" ref="VB551" si="2277">SUM(VB552:VB561)</f>
        <v>0</v>
      </c>
      <c r="VC551" s="57">
        <f t="shared" ref="VC551" si="2278">SUM(VC552:VC561)</f>
        <v>0</v>
      </c>
      <c r="VD551" s="57">
        <f t="shared" ref="VD551" si="2279">SUM(VD552:VD561)</f>
        <v>1570288.98</v>
      </c>
      <c r="VE551" s="57">
        <f t="shared" ref="VE551" si="2280">SUM(VE552:VE561)</f>
        <v>1615885.05</v>
      </c>
      <c r="VF551" s="57">
        <f t="shared" ref="VF551" si="2281">SUM(VF552:VF561)</f>
        <v>1615885.05</v>
      </c>
      <c r="VG551" s="57">
        <f>SUM(VG552:VG561)</f>
        <v>0</v>
      </c>
      <c r="VH551" s="57">
        <f t="shared" ref="VH551" si="2282">SUM(VH552:VH561)</f>
        <v>0</v>
      </c>
      <c r="VI551" s="57">
        <f t="shared" ref="VI551" si="2283">SUM(VI552:VI561)</f>
        <v>0</v>
      </c>
      <c r="VJ551" s="57">
        <f t="shared" ref="VJ551" si="2284">SUM(VJ552:VJ561)</f>
        <v>0</v>
      </c>
      <c r="VK551" s="57">
        <f t="shared" ref="VK551" si="2285">SUM(VK552:VK561)</f>
        <v>0</v>
      </c>
      <c r="VL551" s="57">
        <f t="shared" ref="VL551" si="2286">SUM(VL552:VL561)</f>
        <v>0</v>
      </c>
      <c r="VM551" s="57">
        <f t="shared" ref="VM551" si="2287">SUM(VM552:VM561)</f>
        <v>0</v>
      </c>
      <c r="VN551" s="57">
        <f t="shared" ref="VN551" si="2288">SUM(VN552:VN561)</f>
        <v>0</v>
      </c>
      <c r="VO551" s="57">
        <f t="shared" ref="VO551" si="2289">SUM(VO552:VO561)</f>
        <v>0</v>
      </c>
      <c r="VP551" s="111" t="s">
        <v>206</v>
      </c>
      <c r="VQ551" s="111" t="s">
        <v>206</v>
      </c>
      <c r="VR551" s="111" t="s">
        <v>206</v>
      </c>
      <c r="VS551" s="111" t="s">
        <v>206</v>
      </c>
      <c r="VT551" s="111" t="s">
        <v>206</v>
      </c>
      <c r="VU551" s="111" t="s">
        <v>206</v>
      </c>
      <c r="VV551" s="57">
        <f t="shared" ref="VV551" si="2290">SUM(VV552:VV561)</f>
        <v>0</v>
      </c>
      <c r="VW551" s="57">
        <f t="shared" ref="VW551" si="2291">SUM(VW552:VW561)</f>
        <v>0</v>
      </c>
      <c r="VX551" s="57">
        <f t="shared" ref="VX551" si="2292">SUM(VX552:VX561)</f>
        <v>0</v>
      </c>
      <c r="VY551" s="57">
        <f t="shared" ref="VY551" si="2293">SUM(VY552:VY561)</f>
        <v>0</v>
      </c>
      <c r="VZ551" s="57">
        <f t="shared" ref="VZ551" si="2294">SUM(VZ552:VZ561)</f>
        <v>0</v>
      </c>
      <c r="WA551" s="57">
        <f t="shared" ref="WA551" si="2295">SUM(WA552:WA561)</f>
        <v>0</v>
      </c>
      <c r="WB551" s="57">
        <f>SUM(WB552:WB561)</f>
        <v>181</v>
      </c>
      <c r="WC551" s="57">
        <f t="shared" ref="WC551" si="2296">SUM(WC552:WC561)</f>
        <v>181</v>
      </c>
      <c r="WD551" s="57">
        <f t="shared" ref="WD551" si="2297">SUM(WD552:WD561)</f>
        <v>181</v>
      </c>
      <c r="WE551" s="57">
        <f t="shared" ref="WE551" si="2298">SUM(WE552:WE561)</f>
        <v>0</v>
      </c>
      <c r="WF551" s="57">
        <f t="shared" ref="WF551" si="2299">SUM(WF552:WF561)</f>
        <v>0</v>
      </c>
      <c r="WG551" s="57">
        <f t="shared" ref="WG551" si="2300">SUM(WG552:WG561)</f>
        <v>0</v>
      </c>
      <c r="WH551" s="57">
        <f t="shared" ref="WH551" si="2301">SUM(WH552:WH561)</f>
        <v>1407849.63</v>
      </c>
      <c r="WI551" s="57">
        <f t="shared" ref="WI551" si="2302">SUM(WI552:WI561)</f>
        <v>1407849.63</v>
      </c>
      <c r="WJ551" s="57">
        <f t="shared" ref="WJ551" si="2303">SUM(WJ552:WJ561)</f>
        <v>1407849.63</v>
      </c>
      <c r="WK551" s="111" t="s">
        <v>206</v>
      </c>
      <c r="WL551" s="111" t="s">
        <v>206</v>
      </c>
      <c r="WM551" s="111" t="s">
        <v>206</v>
      </c>
      <c r="WN551" s="111" t="s">
        <v>206</v>
      </c>
      <c r="WO551" s="111" t="s">
        <v>206</v>
      </c>
      <c r="WP551" s="111" t="s">
        <v>206</v>
      </c>
      <c r="WQ551" s="57">
        <f t="shared" ref="WQ551" si="2304">SUM(WQ552:WQ561)</f>
        <v>0</v>
      </c>
      <c r="WR551" s="57">
        <f t="shared" ref="WR551" si="2305">SUM(WR552:WR561)</f>
        <v>0</v>
      </c>
      <c r="WS551" s="57">
        <f t="shared" ref="WS551" si="2306">SUM(WS552:WS561)</f>
        <v>0</v>
      </c>
      <c r="WT551" s="57">
        <f t="shared" ref="WT551" si="2307">SUM(WT552:WT561)</f>
        <v>532380.35</v>
      </c>
      <c r="WU551" s="57">
        <f t="shared" ref="WU551" si="2308">SUM(WU552:WU561)</f>
        <v>550708.9</v>
      </c>
      <c r="WV551" s="57">
        <f t="shared" ref="WV551" si="2309">SUM(WV552:WV561)</f>
        <v>550708.9</v>
      </c>
      <c r="WW551" s="57">
        <f>SUM(WW552:WW561)</f>
        <v>350</v>
      </c>
      <c r="WX551" s="57">
        <f t="shared" ref="WX551:WY551" si="2310">SUM(WX552:WX561)</f>
        <v>350</v>
      </c>
      <c r="WY551" s="57">
        <f t="shared" si="2310"/>
        <v>350</v>
      </c>
      <c r="WZ551" s="57">
        <f t="shared" ref="WZ551" si="2311">SUM(WZ552:WZ561)</f>
        <v>0</v>
      </c>
      <c r="XA551" s="57">
        <f t="shared" ref="XA551" si="2312">SUM(XA552:XA561)</f>
        <v>0</v>
      </c>
      <c r="XB551" s="57">
        <f t="shared" ref="XB551" si="2313">SUM(XB552:XB561)</f>
        <v>0</v>
      </c>
      <c r="XC551" s="57">
        <f t="shared" ref="XC551" si="2314">SUM(XC552:XC561)</f>
        <v>2977041.34</v>
      </c>
      <c r="XD551" s="57">
        <f t="shared" ref="XD551" si="2315">SUM(XD552:XD561)</f>
        <v>2977041.34</v>
      </c>
      <c r="XE551" s="57">
        <f t="shared" ref="XE551" si="2316">SUM(XE552:XE561)</f>
        <v>2977041.34</v>
      </c>
      <c r="XF551" s="111" t="s">
        <v>206</v>
      </c>
      <c r="XG551" s="111" t="s">
        <v>206</v>
      </c>
      <c r="XH551" s="111" t="s">
        <v>206</v>
      </c>
      <c r="XI551" s="111" t="s">
        <v>206</v>
      </c>
      <c r="XJ551" s="111" t="s">
        <v>206</v>
      </c>
      <c r="XK551" s="111" t="s">
        <v>206</v>
      </c>
      <c r="XL551" s="57">
        <f t="shared" ref="XL551" si="2317">SUM(XL552:XL561)</f>
        <v>0</v>
      </c>
      <c r="XM551" s="57">
        <f t="shared" ref="XM551" si="2318">SUM(XM552:XM561)</f>
        <v>0</v>
      </c>
      <c r="XN551" s="57">
        <f t="shared" ref="XN551" si="2319">SUM(XN552:XN561)</f>
        <v>0</v>
      </c>
      <c r="XO551" s="57">
        <f t="shared" ref="XO551" si="2320">SUM(XO552:XO561)</f>
        <v>1194233.33</v>
      </c>
      <c r="XP551" s="57">
        <f t="shared" ref="XP551" si="2321">SUM(XP552:XP561)</f>
        <v>1231023.43</v>
      </c>
      <c r="XQ551" s="57">
        <f t="shared" ref="XQ551" si="2322">SUM(XQ552:XQ561)</f>
        <v>1231023.43</v>
      </c>
      <c r="XR551" s="57">
        <f>SUM(XR552:XR561)</f>
        <v>287</v>
      </c>
      <c r="XS551" s="57">
        <f t="shared" ref="XS551:XT551" si="2323">SUM(XS552:XS561)</f>
        <v>287</v>
      </c>
      <c r="XT551" s="57">
        <f t="shared" si="2323"/>
        <v>287</v>
      </c>
      <c r="XU551" s="57">
        <f t="shared" ref="XU551" si="2324">SUM(XU552:XU561)</f>
        <v>0</v>
      </c>
      <c r="XV551" s="57">
        <f t="shared" ref="XV551" si="2325">SUM(XV552:XV561)</f>
        <v>0</v>
      </c>
      <c r="XW551" s="57">
        <f t="shared" ref="XW551" si="2326">SUM(XW552:XW561)</f>
        <v>0</v>
      </c>
      <c r="XX551" s="57">
        <f t="shared" ref="XX551" si="2327">SUM(XX552:XX561)</f>
        <v>2245538.04</v>
      </c>
      <c r="XY551" s="57">
        <f t="shared" ref="XY551" si="2328">SUM(XY552:XY561)</f>
        <v>2245538.04</v>
      </c>
      <c r="XZ551" s="57">
        <f t="shared" ref="XZ551" si="2329">SUM(XZ552:XZ561)</f>
        <v>2245538.04</v>
      </c>
      <c r="YA551" s="111" t="s">
        <v>206</v>
      </c>
      <c r="YB551" s="111" t="s">
        <v>206</v>
      </c>
      <c r="YC551" s="111" t="s">
        <v>206</v>
      </c>
      <c r="YD551" s="111" t="s">
        <v>206</v>
      </c>
      <c r="YE551" s="111" t="s">
        <v>206</v>
      </c>
      <c r="YF551" s="111" t="s">
        <v>206</v>
      </c>
      <c r="YG551" s="57">
        <f t="shared" ref="YG551" si="2330">SUM(YG552:YG561)</f>
        <v>0</v>
      </c>
      <c r="YH551" s="57">
        <f t="shared" ref="YH551" si="2331">SUM(YH552:YH561)</f>
        <v>0</v>
      </c>
      <c r="YI551" s="57">
        <f t="shared" ref="YI551" si="2332">SUM(YI552:YI561)</f>
        <v>0</v>
      </c>
      <c r="YJ551" s="57">
        <f t="shared" ref="YJ551" si="2333">SUM(YJ552:YJ561)</f>
        <v>890752.64</v>
      </c>
      <c r="YK551" s="57">
        <f t="shared" ref="YK551" si="2334">SUM(YK552:YK561)</f>
        <v>918607.12</v>
      </c>
      <c r="YL551" s="57">
        <f t="shared" ref="YL551" si="2335">SUM(YL552:YL561)</f>
        <v>918607.12</v>
      </c>
      <c r="YM551" s="57">
        <f>SUM(YM552:YM561)</f>
        <v>222</v>
      </c>
      <c r="YN551" s="57">
        <f t="shared" ref="YN551:YO551" si="2336">SUM(YN552:YN561)</f>
        <v>222</v>
      </c>
      <c r="YO551" s="57">
        <f t="shared" si="2336"/>
        <v>222</v>
      </c>
      <c r="YP551" s="57">
        <f t="shared" ref="YP551" si="2337">SUM(YP552:YP561)</f>
        <v>0</v>
      </c>
      <c r="YQ551" s="57">
        <f t="shared" ref="YQ551" si="2338">SUM(YQ552:YQ561)</f>
        <v>0</v>
      </c>
      <c r="YR551" s="57">
        <f t="shared" ref="YR551" si="2339">SUM(YR552:YR561)</f>
        <v>0</v>
      </c>
      <c r="YS551" s="57">
        <f t="shared" ref="YS551" si="2340">SUM(YS552:YS561)</f>
        <v>1867935.18</v>
      </c>
      <c r="YT551" s="57">
        <f t="shared" ref="YT551" si="2341">SUM(YT552:YT561)</f>
        <v>1867935.18</v>
      </c>
      <c r="YU551" s="57">
        <f t="shared" ref="YU551" si="2342">SUM(YU552:YU561)</f>
        <v>1867935.18</v>
      </c>
      <c r="YV551" s="111" t="s">
        <v>206</v>
      </c>
      <c r="YW551" s="111" t="s">
        <v>206</v>
      </c>
      <c r="YX551" s="111" t="s">
        <v>206</v>
      </c>
      <c r="YY551" s="111" t="s">
        <v>206</v>
      </c>
      <c r="YZ551" s="111" t="s">
        <v>206</v>
      </c>
      <c r="ZA551" s="111" t="s">
        <v>206</v>
      </c>
      <c r="ZB551" s="57">
        <f t="shared" ref="ZB551" si="2343">SUM(ZB552:ZB561)</f>
        <v>0</v>
      </c>
      <c r="ZC551" s="57">
        <f t="shared" ref="ZC551" si="2344">SUM(ZC552:ZC561)</f>
        <v>0</v>
      </c>
      <c r="ZD551" s="57">
        <f t="shared" ref="ZD551" si="2345">SUM(ZD552:ZD561)</f>
        <v>0</v>
      </c>
      <c r="ZE551" s="57">
        <f t="shared" ref="ZE551" si="2346">SUM(ZE552:ZE561)</f>
        <v>820447.21</v>
      </c>
      <c r="ZF551" s="57">
        <f t="shared" ref="ZF551" si="2347">SUM(ZF552:ZF561)</f>
        <v>847037.39</v>
      </c>
      <c r="ZG551" s="57">
        <f t="shared" ref="ZG551" si="2348">SUM(ZG552:ZG561)</f>
        <v>847037.39</v>
      </c>
      <c r="ZH551" s="57">
        <f>SUM(ZH552:ZH561)</f>
        <v>149</v>
      </c>
      <c r="ZI551" s="57">
        <f t="shared" ref="ZI551:ZJ551" si="2349">SUM(ZI552:ZI561)</f>
        <v>149</v>
      </c>
      <c r="ZJ551" s="57">
        <f t="shared" si="2349"/>
        <v>149</v>
      </c>
      <c r="ZK551" s="57">
        <f t="shared" ref="ZK551" si="2350">SUM(ZK552:ZK561)</f>
        <v>0</v>
      </c>
      <c r="ZL551" s="57">
        <f t="shared" ref="ZL551" si="2351">SUM(ZL552:ZL561)</f>
        <v>0</v>
      </c>
      <c r="ZM551" s="57">
        <f t="shared" ref="ZM551" si="2352">SUM(ZM552:ZM561)</f>
        <v>0</v>
      </c>
      <c r="ZN551" s="57">
        <f t="shared" ref="ZN551" si="2353">SUM(ZN552:ZN561)</f>
        <v>1202489.55</v>
      </c>
      <c r="ZO551" s="57">
        <f t="shared" ref="ZO551" si="2354">SUM(ZO552:ZO561)</f>
        <v>1202489.55</v>
      </c>
      <c r="ZP551" s="57">
        <f t="shared" ref="ZP551" si="2355">SUM(ZP552:ZP561)</f>
        <v>1202489.55</v>
      </c>
      <c r="ZQ551" s="111" t="s">
        <v>206</v>
      </c>
      <c r="ZR551" s="111" t="s">
        <v>206</v>
      </c>
      <c r="ZS551" s="111" t="s">
        <v>206</v>
      </c>
      <c r="ZT551" s="111" t="s">
        <v>206</v>
      </c>
      <c r="ZU551" s="111" t="s">
        <v>206</v>
      </c>
      <c r="ZV551" s="111" t="s">
        <v>206</v>
      </c>
      <c r="ZW551" s="57">
        <f t="shared" ref="ZW551" si="2356">SUM(ZW552:ZW561)</f>
        <v>0</v>
      </c>
      <c r="ZX551" s="57">
        <f t="shared" ref="ZX551" si="2357">SUM(ZX552:ZX561)</f>
        <v>0</v>
      </c>
      <c r="ZY551" s="57">
        <f t="shared" ref="ZY551" si="2358">SUM(ZY552:ZY561)</f>
        <v>0</v>
      </c>
      <c r="ZZ551" s="57">
        <f t="shared" ref="ZZ551" si="2359">SUM(ZZ552:ZZ561)</f>
        <v>621570</v>
      </c>
      <c r="AAA551" s="57">
        <f t="shared" ref="AAA551" si="2360">SUM(AAA552:AAA561)</f>
        <v>641413.12</v>
      </c>
      <c r="AAB551" s="57">
        <f t="shared" ref="AAB551" si="2361">SUM(AAB552:AAB561)</f>
        <v>641413.12</v>
      </c>
      <c r="AAC551" s="57">
        <f>SUM(AAC552:AAC561)</f>
        <v>149</v>
      </c>
      <c r="AAD551" s="57">
        <f t="shared" ref="AAD551" si="2362">SUM(AAD552:AAD561)</f>
        <v>149</v>
      </c>
      <c r="AAE551" s="57">
        <f t="shared" ref="AAE551" si="2363">SUM(AAE552:AAE561)</f>
        <v>149</v>
      </c>
      <c r="AAF551" s="57">
        <f t="shared" ref="AAF551" si="2364">SUM(AAF552:AAF561)</f>
        <v>0</v>
      </c>
      <c r="AAG551" s="57">
        <f t="shared" ref="AAG551" si="2365">SUM(AAG552:AAG561)</f>
        <v>0</v>
      </c>
      <c r="AAH551" s="57">
        <f t="shared" ref="AAH551" si="2366">SUM(AAH552:AAH561)</f>
        <v>0</v>
      </c>
      <c r="AAI551" s="57">
        <f t="shared" ref="AAI551" si="2367">SUM(AAI552:AAI561)</f>
        <v>1160730.6399999999</v>
      </c>
      <c r="AAJ551" s="57">
        <f t="shared" ref="AAJ551" si="2368">SUM(AAJ552:AAJ561)</f>
        <v>1160730.6399999999</v>
      </c>
      <c r="AAK551" s="57">
        <f t="shared" ref="AAK551" si="2369">SUM(AAK552:AAK561)</f>
        <v>1160730.6399999999</v>
      </c>
      <c r="AAL551" s="111" t="s">
        <v>206</v>
      </c>
      <c r="AAM551" s="111" t="s">
        <v>206</v>
      </c>
      <c r="AAN551" s="111" t="s">
        <v>206</v>
      </c>
      <c r="AAO551" s="111" t="s">
        <v>206</v>
      </c>
      <c r="AAP551" s="111" t="s">
        <v>206</v>
      </c>
      <c r="AAQ551" s="111" t="s">
        <v>206</v>
      </c>
      <c r="AAR551" s="57">
        <f t="shared" ref="AAR551" si="2370">SUM(AAR552:AAR561)</f>
        <v>0</v>
      </c>
      <c r="AAS551" s="57">
        <f t="shared" ref="AAS551" si="2371">SUM(AAS552:AAS561)</f>
        <v>0</v>
      </c>
      <c r="AAT551" s="57">
        <f t="shared" ref="AAT551" si="2372">SUM(AAT552:AAT561)</f>
        <v>0</v>
      </c>
      <c r="AAU551" s="57">
        <f t="shared" ref="AAU551" si="2373">SUM(AAU552:AAU561)</f>
        <v>568647.05000000005</v>
      </c>
      <c r="AAV551" s="57">
        <f t="shared" ref="AAV551" si="2374">SUM(AAV552:AAV561)</f>
        <v>587176.36</v>
      </c>
      <c r="AAW551" s="57">
        <f t="shared" ref="AAW551" si="2375">SUM(AAW552:AAW561)</f>
        <v>587176.36</v>
      </c>
      <c r="AAX551" s="57">
        <f>SUM(AAX552:AAX561)</f>
        <v>306</v>
      </c>
      <c r="AAY551" s="57">
        <f t="shared" ref="AAY551:AAZ551" si="2376">SUM(AAY552:AAY561)</f>
        <v>306</v>
      </c>
      <c r="AAZ551" s="57">
        <f t="shared" si="2376"/>
        <v>306</v>
      </c>
      <c r="ABA551" s="57">
        <f t="shared" ref="ABA551" si="2377">SUM(ABA552:ABA561)</f>
        <v>0</v>
      </c>
      <c r="ABB551" s="57">
        <f t="shared" ref="ABB551" si="2378">SUM(ABB552:ABB561)</f>
        <v>0</v>
      </c>
      <c r="ABC551" s="57">
        <f t="shared" ref="ABC551" si="2379">SUM(ABC552:ABC561)</f>
        <v>0</v>
      </c>
      <c r="ABD551" s="57">
        <f t="shared" ref="ABD551" si="2380">SUM(ABD552:ABD561)</f>
        <v>2597965.92</v>
      </c>
      <c r="ABE551" s="57">
        <f t="shared" ref="ABE551" si="2381">SUM(ABE552:ABE561)</f>
        <v>2597965.92</v>
      </c>
      <c r="ABF551" s="57">
        <f t="shared" ref="ABF551" si="2382">SUM(ABF552:ABF561)</f>
        <v>2597965.92</v>
      </c>
      <c r="ABG551" s="111" t="s">
        <v>206</v>
      </c>
      <c r="ABH551" s="111" t="s">
        <v>206</v>
      </c>
      <c r="ABI551" s="111" t="s">
        <v>206</v>
      </c>
      <c r="ABJ551" s="111" t="s">
        <v>206</v>
      </c>
      <c r="ABK551" s="111" t="s">
        <v>206</v>
      </c>
      <c r="ABL551" s="111" t="s">
        <v>206</v>
      </c>
      <c r="ABM551" s="57">
        <f t="shared" ref="ABM551" si="2383">SUM(ABM552:ABM561)</f>
        <v>0</v>
      </c>
      <c r="ABN551" s="57">
        <f t="shared" ref="ABN551" si="2384">SUM(ABN552:ABN561)</f>
        <v>0</v>
      </c>
      <c r="ABO551" s="57">
        <f t="shared" ref="ABO551" si="2385">SUM(ABO552:ABO561)</f>
        <v>0</v>
      </c>
      <c r="ABP551" s="57">
        <f t="shared" ref="ABP551" si="2386">SUM(ABP552:ABP561)</f>
        <v>882584.93</v>
      </c>
      <c r="ABQ551" s="57">
        <f t="shared" ref="ABQ551" si="2387">SUM(ABQ552:ABQ561)</f>
        <v>907753.13</v>
      </c>
      <c r="ABR551" s="57">
        <f t="shared" ref="ABR551" si="2388">SUM(ABR552:ABR561)</f>
        <v>907753.13</v>
      </c>
      <c r="ABS551" s="57">
        <f>SUM(ABS552:ABS561)</f>
        <v>102</v>
      </c>
      <c r="ABT551" s="57">
        <f t="shared" ref="ABT551:ABU551" si="2389">SUM(ABT552:ABT561)</f>
        <v>102</v>
      </c>
      <c r="ABU551" s="57">
        <f t="shared" si="2389"/>
        <v>102</v>
      </c>
      <c r="ABV551" s="57">
        <f t="shared" ref="ABV551" si="2390">SUM(ABV552:ABV561)</f>
        <v>0</v>
      </c>
      <c r="ABW551" s="57">
        <f t="shared" ref="ABW551" si="2391">SUM(ABW552:ABW561)</f>
        <v>0</v>
      </c>
      <c r="ABX551" s="57">
        <f t="shared" ref="ABX551" si="2392">SUM(ABX552:ABX561)</f>
        <v>0</v>
      </c>
      <c r="ABY551" s="57">
        <f t="shared" ref="ABY551" si="2393">SUM(ABY552:ABY561)</f>
        <v>915885.43</v>
      </c>
      <c r="ABZ551" s="57">
        <f t="shared" ref="ABZ551" si="2394">SUM(ABZ552:ABZ561)</f>
        <v>915885.43</v>
      </c>
      <c r="ACA551" s="57">
        <f t="shared" ref="ACA551" si="2395">SUM(ACA552:ACA561)</f>
        <v>915885.43</v>
      </c>
      <c r="ACB551" s="111" t="s">
        <v>206</v>
      </c>
      <c r="ACC551" s="111" t="s">
        <v>206</v>
      </c>
      <c r="ACD551" s="111" t="s">
        <v>206</v>
      </c>
      <c r="ACE551" s="111" t="s">
        <v>206</v>
      </c>
      <c r="ACF551" s="111" t="s">
        <v>206</v>
      </c>
      <c r="ACG551" s="111" t="s">
        <v>206</v>
      </c>
      <c r="ACH551" s="57">
        <f t="shared" ref="ACH551" si="2396">SUM(ACH552:ACH561)</f>
        <v>0</v>
      </c>
      <c r="ACI551" s="57">
        <f t="shared" ref="ACI551" si="2397">SUM(ACI552:ACI561)</f>
        <v>0</v>
      </c>
      <c r="ACJ551" s="57">
        <f t="shared" ref="ACJ551" si="2398">SUM(ACJ552:ACJ561)</f>
        <v>0</v>
      </c>
      <c r="ACK551" s="57">
        <f t="shared" ref="ACK551" si="2399">SUM(ACK552:ACK561)</f>
        <v>338761.8</v>
      </c>
      <c r="ACL551" s="57">
        <f t="shared" ref="ACL551" si="2400">SUM(ACL552:ACL561)</f>
        <v>349385.4</v>
      </c>
      <c r="ACM551" s="57">
        <f t="shared" ref="ACM551" si="2401">SUM(ACM552:ACM561)</f>
        <v>349385.4</v>
      </c>
      <c r="ACN551" s="57">
        <f>SUM(ACN552:ACN561)</f>
        <v>157</v>
      </c>
      <c r="ACO551" s="57">
        <f t="shared" ref="ACO551" si="2402">SUM(ACO552:ACO561)</f>
        <v>157</v>
      </c>
      <c r="ACP551" s="57">
        <f t="shared" ref="ACP551" si="2403">SUM(ACP552:ACP561)</f>
        <v>157</v>
      </c>
      <c r="ACQ551" s="57">
        <f t="shared" ref="ACQ551" si="2404">SUM(ACQ552:ACQ561)</f>
        <v>0</v>
      </c>
      <c r="ACR551" s="57">
        <f t="shared" ref="ACR551" si="2405">SUM(ACR552:ACR561)</f>
        <v>0</v>
      </c>
      <c r="ACS551" s="57">
        <f t="shared" ref="ACS551" si="2406">SUM(ACS552:ACS561)</f>
        <v>0</v>
      </c>
      <c r="ACT551" s="57">
        <f t="shared" ref="ACT551" si="2407">SUM(ACT552:ACT561)</f>
        <v>1219986.0900000001</v>
      </c>
      <c r="ACU551" s="57">
        <f t="shared" ref="ACU551" si="2408">SUM(ACU552:ACU561)</f>
        <v>1219986.0900000001</v>
      </c>
      <c r="ACV551" s="57">
        <f t="shared" ref="ACV551" si="2409">SUM(ACV552:ACV561)</f>
        <v>1219986.0900000001</v>
      </c>
      <c r="ACW551" s="111" t="s">
        <v>206</v>
      </c>
      <c r="ACX551" s="111" t="s">
        <v>206</v>
      </c>
      <c r="ACY551" s="111" t="s">
        <v>206</v>
      </c>
      <c r="ACZ551" s="111" t="s">
        <v>206</v>
      </c>
      <c r="ADA551" s="111" t="s">
        <v>206</v>
      </c>
      <c r="ADB551" s="111" t="s">
        <v>206</v>
      </c>
      <c r="ADC551" s="57">
        <f t="shared" ref="ADC551" si="2410">SUM(ADC552:ADC561)</f>
        <v>0</v>
      </c>
      <c r="ADD551" s="57">
        <f t="shared" ref="ADD551" si="2411">SUM(ADD552:ADD561)</f>
        <v>0</v>
      </c>
      <c r="ADE551" s="57">
        <f t="shared" ref="ADE551" si="2412">SUM(ADE552:ADE561)</f>
        <v>0</v>
      </c>
      <c r="ADF551" s="57">
        <f t="shared" ref="ADF551" si="2413">SUM(ADF552:ADF561)</f>
        <v>603554.73</v>
      </c>
      <c r="ADG551" s="57">
        <f t="shared" ref="ADG551" si="2414">SUM(ADG552:ADG561)</f>
        <v>623196.56000000006</v>
      </c>
      <c r="ADH551" s="57">
        <f t="shared" ref="ADH551" si="2415">SUM(ADH552:ADH561)</f>
        <v>623196.56000000006</v>
      </c>
      <c r="ADI551" s="57">
        <f>SUM(ADI552:ADI561)</f>
        <v>328</v>
      </c>
      <c r="ADJ551" s="57">
        <f t="shared" ref="ADJ551:ADK551" si="2416">SUM(ADJ552:ADJ561)</f>
        <v>328</v>
      </c>
      <c r="ADK551" s="57">
        <f t="shared" si="2416"/>
        <v>328</v>
      </c>
      <c r="ADL551" s="57">
        <f t="shared" ref="ADL551" si="2417">SUM(ADL552:ADL561)</f>
        <v>0</v>
      </c>
      <c r="ADM551" s="57">
        <f t="shared" ref="ADM551" si="2418">SUM(ADM552:ADM561)</f>
        <v>0</v>
      </c>
      <c r="ADN551" s="57">
        <f t="shared" ref="ADN551" si="2419">SUM(ADN552:ADN561)</f>
        <v>0</v>
      </c>
      <c r="ADO551" s="57">
        <f t="shared" ref="ADO551" si="2420">SUM(ADO552:ADO561)</f>
        <v>2711738.72</v>
      </c>
      <c r="ADP551" s="57">
        <f t="shared" ref="ADP551" si="2421">SUM(ADP552:ADP561)</f>
        <v>2711738.72</v>
      </c>
      <c r="ADQ551" s="57">
        <f t="shared" ref="ADQ551" si="2422">SUM(ADQ552:ADQ561)</f>
        <v>2711738.72</v>
      </c>
      <c r="ADR551" s="111" t="s">
        <v>206</v>
      </c>
      <c r="ADS551" s="111" t="s">
        <v>206</v>
      </c>
      <c r="ADT551" s="111" t="s">
        <v>206</v>
      </c>
      <c r="ADU551" s="111" t="s">
        <v>206</v>
      </c>
      <c r="ADV551" s="111" t="s">
        <v>206</v>
      </c>
      <c r="ADW551" s="111" t="s">
        <v>206</v>
      </c>
      <c r="ADX551" s="57">
        <f t="shared" ref="ADX551" si="2423">SUM(ADX552:ADX561)</f>
        <v>0</v>
      </c>
      <c r="ADY551" s="57">
        <f t="shared" ref="ADY551" si="2424">SUM(ADY552:ADY561)</f>
        <v>0</v>
      </c>
      <c r="ADZ551" s="57">
        <f t="shared" ref="ADZ551" si="2425">SUM(ADZ552:ADZ561)</f>
        <v>0</v>
      </c>
      <c r="AEA551" s="57">
        <f t="shared" ref="AEA551" si="2426">SUM(AEA552:AEA561)</f>
        <v>811210.1</v>
      </c>
      <c r="AEB551" s="57">
        <f t="shared" ref="AEB551" si="2427">SUM(AEB552:AEB561)</f>
        <v>840689.58</v>
      </c>
      <c r="AEC551" s="57">
        <f t="shared" ref="AEC551" si="2428">SUM(AEC552:AEC561)</f>
        <v>840689.58</v>
      </c>
      <c r="AED551" s="57">
        <f>SUM(AED552:AED561)</f>
        <v>153</v>
      </c>
      <c r="AEE551" s="57">
        <f t="shared" ref="AEE551" si="2429">SUM(AEE552:AEE561)</f>
        <v>153</v>
      </c>
      <c r="AEF551" s="57">
        <f t="shared" ref="AEF551" si="2430">SUM(AEF552:AEF561)</f>
        <v>153</v>
      </c>
      <c r="AEG551" s="57">
        <f t="shared" ref="AEG551" si="2431">SUM(AEG552:AEG561)</f>
        <v>0</v>
      </c>
      <c r="AEH551" s="57">
        <f t="shared" ref="AEH551" si="2432">SUM(AEH552:AEH561)</f>
        <v>0</v>
      </c>
      <c r="AEI551" s="57">
        <f t="shared" ref="AEI551" si="2433">SUM(AEI552:AEI561)</f>
        <v>0</v>
      </c>
      <c r="AEJ551" s="57">
        <f t="shared" ref="AEJ551" si="2434">SUM(AEJ552:AEJ561)</f>
        <v>1589599.73</v>
      </c>
      <c r="AEK551" s="57">
        <f t="shared" ref="AEK551" si="2435">SUM(AEK552:AEK561)</f>
        <v>1589599.73</v>
      </c>
      <c r="AEL551" s="57">
        <f t="shared" ref="AEL551" si="2436">SUM(AEL552:AEL561)</f>
        <v>1589599.73</v>
      </c>
      <c r="AEM551" s="111" t="s">
        <v>206</v>
      </c>
      <c r="AEN551" s="111" t="s">
        <v>206</v>
      </c>
      <c r="AEO551" s="111" t="s">
        <v>206</v>
      </c>
      <c r="AEP551" s="111" t="s">
        <v>206</v>
      </c>
      <c r="AEQ551" s="111" t="s">
        <v>206</v>
      </c>
      <c r="AER551" s="111" t="s">
        <v>206</v>
      </c>
      <c r="AES551" s="57">
        <f t="shared" ref="AES551" si="2437">SUM(AES552:AES561)</f>
        <v>0</v>
      </c>
      <c r="AET551" s="57">
        <f t="shared" ref="AET551" si="2438">SUM(AET552:AET561)</f>
        <v>0</v>
      </c>
      <c r="AEU551" s="57">
        <f t="shared" ref="AEU551" si="2439">SUM(AEU552:AEU561)</f>
        <v>0</v>
      </c>
      <c r="AEV551" s="57">
        <f t="shared" ref="AEV551" si="2440">SUM(AEV552:AEV561)</f>
        <v>708966.69</v>
      </c>
      <c r="AEW551" s="57">
        <f t="shared" ref="AEW551" si="2441">SUM(AEW552:AEW561)</f>
        <v>730413.31</v>
      </c>
      <c r="AEX551" s="57">
        <f t="shared" ref="AEX551" si="2442">SUM(AEX552:AEX561)</f>
        <v>730413.31</v>
      </c>
      <c r="AEY551" s="57">
        <f>SUM(AEY552:AEY561)</f>
        <v>141</v>
      </c>
      <c r="AEZ551" s="57">
        <f t="shared" ref="AEZ551" si="2443">SUM(AEZ552:AEZ561)</f>
        <v>141</v>
      </c>
      <c r="AFA551" s="57">
        <f t="shared" ref="AFA551" si="2444">SUM(AFA552:AFA561)</f>
        <v>141</v>
      </c>
      <c r="AFB551" s="57">
        <f t="shared" ref="AFB551" si="2445">SUM(AFB552:AFB561)</f>
        <v>0</v>
      </c>
      <c r="AFC551" s="57">
        <f t="shared" ref="AFC551" si="2446">SUM(AFC552:AFC561)</f>
        <v>0</v>
      </c>
      <c r="AFD551" s="57">
        <f t="shared" ref="AFD551" si="2447">SUM(AFD552:AFD561)</f>
        <v>0</v>
      </c>
      <c r="AFE551" s="57">
        <f t="shared" ref="AFE551" si="2448">SUM(AFE552:AFE561)</f>
        <v>1214909.7</v>
      </c>
      <c r="AFF551" s="57">
        <f t="shared" ref="AFF551" si="2449">SUM(AFF552:AFF561)</f>
        <v>1214909.7</v>
      </c>
      <c r="AFG551" s="57">
        <f t="shared" ref="AFG551" si="2450">SUM(AFG552:AFG561)</f>
        <v>1214909.7</v>
      </c>
      <c r="AFH551" s="111" t="s">
        <v>206</v>
      </c>
      <c r="AFI551" s="111" t="s">
        <v>206</v>
      </c>
      <c r="AFJ551" s="111" t="s">
        <v>206</v>
      </c>
      <c r="AFK551" s="111" t="s">
        <v>206</v>
      </c>
      <c r="AFL551" s="111" t="s">
        <v>206</v>
      </c>
      <c r="AFM551" s="111" t="s">
        <v>206</v>
      </c>
      <c r="AFN551" s="57">
        <f t="shared" ref="AFN551" si="2451">SUM(AFN552:AFN561)</f>
        <v>0</v>
      </c>
      <c r="AFO551" s="57">
        <f t="shared" ref="AFO551" si="2452">SUM(AFO552:AFO561)</f>
        <v>0</v>
      </c>
      <c r="AFP551" s="57">
        <f t="shared" ref="AFP551" si="2453">SUM(AFP552:AFP561)</f>
        <v>0</v>
      </c>
      <c r="AFQ551" s="57">
        <f t="shared" ref="AFQ551" si="2454">SUM(AFQ552:AFQ561)</f>
        <v>538235.64</v>
      </c>
      <c r="AFR551" s="57">
        <f t="shared" ref="AFR551" si="2455">SUM(AFR552:AFR561)</f>
        <v>557681.97</v>
      </c>
      <c r="AFS551" s="57">
        <f t="shared" ref="AFS551" si="2456">SUM(AFS552:AFS561)</f>
        <v>557681.97</v>
      </c>
      <c r="AFT551" s="57">
        <f>SUM(AFT552:AFT561)</f>
        <v>230</v>
      </c>
      <c r="AFU551" s="57">
        <f t="shared" ref="AFU551:AFV551" si="2457">SUM(AFU552:AFU561)</f>
        <v>230</v>
      </c>
      <c r="AFV551" s="57">
        <f t="shared" si="2457"/>
        <v>230</v>
      </c>
      <c r="AFW551" s="57">
        <f t="shared" ref="AFW551" si="2458">SUM(AFW552:AFW561)</f>
        <v>0</v>
      </c>
      <c r="AFX551" s="57">
        <f t="shared" ref="AFX551" si="2459">SUM(AFX552:AFX561)</f>
        <v>0</v>
      </c>
      <c r="AFY551" s="57">
        <f t="shared" ref="AFY551" si="2460">SUM(AFY552:AFY561)</f>
        <v>0</v>
      </c>
      <c r="AFZ551" s="57">
        <f t="shared" ref="AFZ551" si="2461">SUM(AFZ552:AFZ561)</f>
        <v>2004657.39</v>
      </c>
      <c r="AGA551" s="57">
        <f t="shared" ref="AGA551" si="2462">SUM(AGA552:AGA561)</f>
        <v>2004657.39</v>
      </c>
      <c r="AGB551" s="57">
        <f t="shared" ref="AGB551" si="2463">SUM(AGB552:AGB561)</f>
        <v>2004657.39</v>
      </c>
      <c r="AGC551" s="111" t="s">
        <v>206</v>
      </c>
      <c r="AGD551" s="111" t="s">
        <v>206</v>
      </c>
      <c r="AGE551" s="111" t="s">
        <v>206</v>
      </c>
      <c r="AGF551" s="111" t="s">
        <v>206</v>
      </c>
      <c r="AGG551" s="111" t="s">
        <v>206</v>
      </c>
      <c r="AGH551" s="111" t="s">
        <v>206</v>
      </c>
      <c r="AGI551" s="57">
        <f t="shared" ref="AGI551" si="2464">SUM(AGI552:AGI561)</f>
        <v>0</v>
      </c>
      <c r="AGJ551" s="57">
        <f t="shared" ref="AGJ551" si="2465">SUM(AGJ552:AGJ561)</f>
        <v>0</v>
      </c>
      <c r="AGK551" s="57">
        <f t="shared" ref="AGK551" si="2466">SUM(AGK552:AGK561)</f>
        <v>0</v>
      </c>
      <c r="AGL551" s="57">
        <f t="shared" ref="AGL551" si="2467">SUM(AGL552:AGL561)</f>
        <v>934944.65</v>
      </c>
      <c r="AGM551" s="57">
        <f t="shared" ref="AGM551" si="2468">SUM(AGM552:AGM561)</f>
        <v>965492.25</v>
      </c>
      <c r="AGN551" s="57">
        <f t="shared" ref="AGN551" si="2469">SUM(AGN552:AGN561)</f>
        <v>965492.25</v>
      </c>
      <c r="AGO551" s="57">
        <f>SUM(AGO552:AGO561)</f>
        <v>62</v>
      </c>
      <c r="AGP551" s="57">
        <f t="shared" ref="AGP551:AGQ551" si="2470">SUM(AGP552:AGP561)</f>
        <v>62</v>
      </c>
      <c r="AGQ551" s="57">
        <f t="shared" si="2470"/>
        <v>62</v>
      </c>
      <c r="AGR551" s="57">
        <f t="shared" ref="AGR551" si="2471">SUM(AGR552:AGR561)</f>
        <v>0</v>
      </c>
      <c r="AGS551" s="57">
        <f t="shared" ref="AGS551" si="2472">SUM(AGS552:AGS561)</f>
        <v>0</v>
      </c>
      <c r="AGT551" s="57">
        <f t="shared" ref="AGT551" si="2473">SUM(AGT552:AGT561)</f>
        <v>0</v>
      </c>
      <c r="AGU551" s="57">
        <f t="shared" ref="AGU551" si="2474">SUM(AGU552:AGU561)</f>
        <v>549220.4</v>
      </c>
      <c r="AGV551" s="57">
        <f t="shared" ref="AGV551" si="2475">SUM(AGV552:AGV561)</f>
        <v>549220.4</v>
      </c>
      <c r="AGW551" s="57">
        <f t="shared" ref="AGW551" si="2476">SUM(AGW552:AGW561)</f>
        <v>549220.4</v>
      </c>
      <c r="AGX551" s="111" t="s">
        <v>206</v>
      </c>
      <c r="AGY551" s="111" t="s">
        <v>206</v>
      </c>
      <c r="AGZ551" s="111" t="s">
        <v>206</v>
      </c>
      <c r="AHA551" s="111" t="s">
        <v>206</v>
      </c>
      <c r="AHB551" s="111" t="s">
        <v>206</v>
      </c>
      <c r="AHC551" s="111" t="s">
        <v>206</v>
      </c>
      <c r="AHD551" s="57">
        <f t="shared" ref="AHD551" si="2477">SUM(AHD552:AHD561)</f>
        <v>0</v>
      </c>
      <c r="AHE551" s="57">
        <f t="shared" ref="AHE551" si="2478">SUM(AHE552:AHE561)</f>
        <v>0</v>
      </c>
      <c r="AHF551" s="57">
        <f t="shared" ref="AHF551" si="2479">SUM(AHF552:AHF561)</f>
        <v>0</v>
      </c>
      <c r="AHG551" s="57">
        <f t="shared" ref="AHG551" si="2480">SUM(AHG552:AHG561)</f>
        <v>420270.72</v>
      </c>
      <c r="AHH551" s="57">
        <f t="shared" ref="AHH551" si="2481">SUM(AHH552:AHH561)</f>
        <v>434906.94</v>
      </c>
      <c r="AHI551" s="57">
        <f t="shared" ref="AHI551" si="2482">SUM(AHI552:AHI561)</f>
        <v>434906.94</v>
      </c>
      <c r="AHJ551" s="57">
        <f>SUM(AHJ552:AHJ561)</f>
        <v>159</v>
      </c>
      <c r="AHK551" s="57">
        <f t="shared" ref="AHK551:AHL551" si="2483">SUM(AHK552:AHK561)</f>
        <v>159</v>
      </c>
      <c r="AHL551" s="57">
        <f t="shared" si="2483"/>
        <v>159</v>
      </c>
      <c r="AHM551" s="57">
        <f t="shared" ref="AHM551" si="2484">SUM(AHM552:AHM561)</f>
        <v>0</v>
      </c>
      <c r="AHN551" s="57">
        <f t="shared" ref="AHN551" si="2485">SUM(AHN552:AHN561)</f>
        <v>0</v>
      </c>
      <c r="AHO551" s="57">
        <f t="shared" ref="AHO551" si="2486">SUM(AHO552:AHO561)</f>
        <v>0</v>
      </c>
      <c r="AHP551" s="57">
        <f t="shared" ref="AHP551" si="2487">SUM(AHP552:AHP561)</f>
        <v>1210087.1599999999</v>
      </c>
      <c r="AHQ551" s="57">
        <f t="shared" ref="AHQ551" si="2488">SUM(AHQ552:AHQ561)</f>
        <v>1210087.1599999999</v>
      </c>
      <c r="AHR551" s="57">
        <f t="shared" ref="AHR551" si="2489">SUM(AHR552:AHR561)</f>
        <v>1210087.1599999999</v>
      </c>
      <c r="AHS551" s="111" t="s">
        <v>206</v>
      </c>
      <c r="AHT551" s="111" t="s">
        <v>206</v>
      </c>
      <c r="AHU551" s="111" t="s">
        <v>206</v>
      </c>
      <c r="AHV551" s="111" t="s">
        <v>206</v>
      </c>
      <c r="AHW551" s="111" t="s">
        <v>206</v>
      </c>
      <c r="AHX551" s="111" t="s">
        <v>206</v>
      </c>
      <c r="AHY551" s="57">
        <f t="shared" ref="AHY551" si="2490">SUM(AHY552:AHY561)</f>
        <v>0</v>
      </c>
      <c r="AHZ551" s="57">
        <f t="shared" ref="AHZ551" si="2491">SUM(AHZ552:AHZ561)</f>
        <v>0</v>
      </c>
      <c r="AIA551" s="57">
        <f t="shared" ref="AIA551" si="2492">SUM(AIA552:AIA561)</f>
        <v>0</v>
      </c>
      <c r="AIB551" s="57">
        <f t="shared" ref="AIB551" si="2493">SUM(AIB552:AIB561)</f>
        <v>519218.59</v>
      </c>
      <c r="AIC551" s="57">
        <f t="shared" ref="AIC551" si="2494">SUM(AIC552:AIC561)</f>
        <v>536424.17000000004</v>
      </c>
      <c r="AID551" s="57">
        <f t="shared" ref="AID551" si="2495">SUM(AID552:AID561)</f>
        <v>536424.17000000004</v>
      </c>
      <c r="AIE551" s="57">
        <f>SUM(AIE552:AIE561)</f>
        <v>152</v>
      </c>
      <c r="AIF551" s="57">
        <f t="shared" ref="AIF551:AIG551" si="2496">SUM(AIF552:AIF561)</f>
        <v>152</v>
      </c>
      <c r="AIG551" s="57">
        <f t="shared" si="2496"/>
        <v>152</v>
      </c>
      <c r="AIH551" s="57">
        <f t="shared" ref="AIH551" si="2497">SUM(AIH552:AIH561)</f>
        <v>0</v>
      </c>
      <c r="AII551" s="57">
        <f t="shared" ref="AII551" si="2498">SUM(AII552:AII561)</f>
        <v>0</v>
      </c>
      <c r="AIJ551" s="57">
        <f t="shared" ref="AIJ551" si="2499">SUM(AIJ552:AIJ561)</f>
        <v>0</v>
      </c>
      <c r="AIK551" s="57">
        <f t="shared" ref="AIK551" si="2500">SUM(AIK552:AIK561)</f>
        <v>1176138.82</v>
      </c>
      <c r="AIL551" s="57">
        <f t="shared" ref="AIL551" si="2501">SUM(AIL552:AIL561)</f>
        <v>1176138.82</v>
      </c>
      <c r="AIM551" s="57">
        <f t="shared" ref="AIM551" si="2502">SUM(AIM552:AIM561)</f>
        <v>1176138.82</v>
      </c>
      <c r="AIN551" s="111" t="s">
        <v>206</v>
      </c>
      <c r="AIO551" s="111" t="s">
        <v>206</v>
      </c>
      <c r="AIP551" s="111" t="s">
        <v>206</v>
      </c>
      <c r="AIQ551" s="111" t="s">
        <v>206</v>
      </c>
      <c r="AIR551" s="111" t="s">
        <v>206</v>
      </c>
      <c r="AIS551" s="111" t="s">
        <v>206</v>
      </c>
      <c r="AIT551" s="57">
        <f t="shared" ref="AIT551" si="2503">SUM(AIT552:AIT561)</f>
        <v>0</v>
      </c>
      <c r="AIU551" s="57">
        <f t="shared" ref="AIU551" si="2504">SUM(AIU552:AIU561)</f>
        <v>0</v>
      </c>
      <c r="AIV551" s="57">
        <f t="shared" ref="AIV551" si="2505">SUM(AIV552:AIV561)</f>
        <v>0</v>
      </c>
      <c r="AIW551" s="57">
        <f t="shared" ref="AIW551" si="2506">SUM(AIW552:AIW561)</f>
        <v>547457.04</v>
      </c>
      <c r="AIX551" s="57">
        <f t="shared" ref="AIX551" si="2507">SUM(AIX552:AIX561)</f>
        <v>566099.56999999995</v>
      </c>
      <c r="AIY551" s="57">
        <f t="shared" ref="AIY551" si="2508">SUM(AIY552:AIY561)</f>
        <v>566099.56999999995</v>
      </c>
      <c r="AIZ551" s="57">
        <f>SUM(AIZ552:AIZ561)</f>
        <v>224</v>
      </c>
      <c r="AJA551" s="57">
        <f t="shared" ref="AJA551:AJB551" si="2509">SUM(AJA552:AJA561)</f>
        <v>224</v>
      </c>
      <c r="AJB551" s="57">
        <f t="shared" si="2509"/>
        <v>224</v>
      </c>
      <c r="AJC551" s="57">
        <f t="shared" ref="AJC551" si="2510">SUM(AJC552:AJC561)</f>
        <v>0</v>
      </c>
      <c r="AJD551" s="57">
        <f t="shared" ref="AJD551" si="2511">SUM(AJD552:AJD561)</f>
        <v>0</v>
      </c>
      <c r="AJE551" s="57">
        <f t="shared" ref="AJE551" si="2512">SUM(AJE552:AJE561)</f>
        <v>0</v>
      </c>
      <c r="AJF551" s="57">
        <f t="shared" ref="AJF551" si="2513">SUM(AJF552:AJF561)</f>
        <v>1838267.25</v>
      </c>
      <c r="AJG551" s="57">
        <f t="shared" ref="AJG551" si="2514">SUM(AJG552:AJG561)</f>
        <v>1838267.25</v>
      </c>
      <c r="AJH551" s="57">
        <f t="shared" ref="AJH551" si="2515">SUM(AJH552:AJH561)</f>
        <v>1838267.25</v>
      </c>
      <c r="AJI551" s="111" t="s">
        <v>206</v>
      </c>
      <c r="AJJ551" s="111" t="s">
        <v>206</v>
      </c>
      <c r="AJK551" s="111" t="s">
        <v>206</v>
      </c>
      <c r="AJL551" s="111" t="s">
        <v>206</v>
      </c>
      <c r="AJM551" s="111" t="s">
        <v>206</v>
      </c>
      <c r="AJN551" s="111" t="s">
        <v>206</v>
      </c>
      <c r="AJO551" s="57">
        <f t="shared" ref="AJO551" si="2516">SUM(AJO552:AJO561)</f>
        <v>0</v>
      </c>
      <c r="AJP551" s="57">
        <f t="shared" ref="AJP551" si="2517">SUM(AJP552:AJP561)</f>
        <v>0</v>
      </c>
      <c r="AJQ551" s="57">
        <f t="shared" ref="AJQ551" si="2518">SUM(AJQ552:AJQ561)</f>
        <v>0</v>
      </c>
      <c r="AJR551" s="57">
        <f t="shared" ref="AJR551" si="2519">SUM(AJR552:AJR561)</f>
        <v>838031.21</v>
      </c>
      <c r="AJS551" s="57">
        <f t="shared" ref="AJS551" si="2520">SUM(AJS552:AJS561)</f>
        <v>865229.15</v>
      </c>
      <c r="AJT551" s="57">
        <f t="shared" ref="AJT551" si="2521">SUM(AJT552:AJT561)</f>
        <v>865229.15</v>
      </c>
      <c r="AJU551" s="57">
        <f>SUM(AJU552:AJU561)</f>
        <v>165</v>
      </c>
      <c r="AJV551" s="57">
        <f t="shared" ref="AJV551" si="2522">SUM(AJV552:AJV561)</f>
        <v>165</v>
      </c>
      <c r="AJW551" s="57">
        <f t="shared" ref="AJW551" si="2523">SUM(AJW552:AJW561)</f>
        <v>165</v>
      </c>
      <c r="AJX551" s="57">
        <f t="shared" ref="AJX551" si="2524">SUM(AJX552:AJX561)</f>
        <v>0</v>
      </c>
      <c r="AJY551" s="57">
        <f t="shared" ref="AJY551" si="2525">SUM(AJY552:AJY561)</f>
        <v>0</v>
      </c>
      <c r="AJZ551" s="57">
        <f t="shared" ref="AJZ551" si="2526">SUM(AJZ552:AJZ561)</f>
        <v>0</v>
      </c>
      <c r="AKA551" s="57">
        <f t="shared" ref="AKA551" si="2527">SUM(AKA552:AKA561)</f>
        <v>1396803.44</v>
      </c>
      <c r="AKB551" s="57">
        <f t="shared" ref="AKB551" si="2528">SUM(AKB552:AKB561)</f>
        <v>1396803.44</v>
      </c>
      <c r="AKC551" s="57">
        <f t="shared" ref="AKC551" si="2529">SUM(AKC552:AKC561)</f>
        <v>1396803.44</v>
      </c>
      <c r="AKD551" s="111" t="s">
        <v>206</v>
      </c>
      <c r="AKE551" s="111" t="s">
        <v>206</v>
      </c>
      <c r="AKF551" s="111" t="s">
        <v>206</v>
      </c>
      <c r="AKG551" s="111" t="s">
        <v>206</v>
      </c>
      <c r="AKH551" s="111" t="s">
        <v>206</v>
      </c>
      <c r="AKI551" s="111" t="s">
        <v>206</v>
      </c>
      <c r="AKJ551" s="57">
        <f t="shared" ref="AKJ551" si="2530">SUM(AKJ552:AKJ561)</f>
        <v>0</v>
      </c>
      <c r="AKK551" s="57">
        <f t="shared" ref="AKK551" si="2531">SUM(AKK552:AKK561)</f>
        <v>0</v>
      </c>
      <c r="AKL551" s="57">
        <f t="shared" ref="AKL551" si="2532">SUM(AKL552:AKL561)</f>
        <v>0</v>
      </c>
      <c r="AKM551" s="57">
        <f t="shared" ref="AKM551" si="2533">SUM(AKM552:AKM561)</f>
        <v>603955.05000000005</v>
      </c>
      <c r="AKN551" s="57">
        <f t="shared" ref="AKN551" si="2534">SUM(AKN552:AKN561)</f>
        <v>624303.49</v>
      </c>
      <c r="AKO551" s="57">
        <f t="shared" ref="AKO551" si="2535">SUM(AKO552:AKO561)</f>
        <v>624303.49</v>
      </c>
      <c r="AKP551" s="57">
        <f>SUM(AKP552:AKP561)</f>
        <v>163</v>
      </c>
      <c r="AKQ551" s="57">
        <f t="shared" ref="AKQ551:AKR551" si="2536">SUM(AKQ552:AKQ561)</f>
        <v>163</v>
      </c>
      <c r="AKR551" s="57">
        <f t="shared" si="2536"/>
        <v>163</v>
      </c>
      <c r="AKS551" s="57">
        <f t="shared" ref="AKS551" si="2537">SUM(AKS552:AKS561)</f>
        <v>0</v>
      </c>
      <c r="AKT551" s="57">
        <f t="shared" ref="AKT551" si="2538">SUM(AKT552:AKT561)</f>
        <v>0</v>
      </c>
      <c r="AKU551" s="57">
        <f t="shared" ref="AKU551" si="2539">SUM(AKU552:AKU561)</f>
        <v>0</v>
      </c>
      <c r="AKV551" s="57">
        <f t="shared" ref="AKV551" si="2540">SUM(AKV552:AKV561)</f>
        <v>1273614.9099999999</v>
      </c>
      <c r="AKW551" s="57">
        <f t="shared" ref="AKW551" si="2541">SUM(AKW552:AKW561)</f>
        <v>1273614.9099999999</v>
      </c>
      <c r="AKX551" s="57">
        <f t="shared" ref="AKX551" si="2542">SUM(AKX552:AKX561)</f>
        <v>1273614.9099999999</v>
      </c>
      <c r="AKY551" s="111" t="s">
        <v>206</v>
      </c>
      <c r="AKZ551" s="111" t="s">
        <v>206</v>
      </c>
      <c r="ALA551" s="111" t="s">
        <v>206</v>
      </c>
      <c r="ALB551" s="111" t="s">
        <v>206</v>
      </c>
      <c r="ALC551" s="111" t="s">
        <v>206</v>
      </c>
      <c r="ALD551" s="111" t="s">
        <v>206</v>
      </c>
      <c r="ALE551" s="57">
        <f t="shared" ref="ALE551" si="2543">SUM(ALE552:ALE561)</f>
        <v>0</v>
      </c>
      <c r="ALF551" s="57">
        <f t="shared" ref="ALF551" si="2544">SUM(ALF552:ALF561)</f>
        <v>0</v>
      </c>
      <c r="ALG551" s="57">
        <f t="shared" ref="ALG551" si="2545">SUM(ALG552:ALG561)</f>
        <v>0</v>
      </c>
      <c r="ALH551" s="57">
        <f t="shared" ref="ALH551" si="2546">SUM(ALH552:ALH561)</f>
        <v>584716.87</v>
      </c>
      <c r="ALI551" s="57">
        <f t="shared" ref="ALI551" si="2547">SUM(ALI552:ALI561)</f>
        <v>603870.74</v>
      </c>
      <c r="ALJ551" s="57">
        <f t="shared" ref="ALJ551" si="2548">SUM(ALJ552:ALJ561)</f>
        <v>603870.74</v>
      </c>
      <c r="ALK551" s="57">
        <f>SUM(ALK552:ALK561)</f>
        <v>148</v>
      </c>
      <c r="ALL551" s="57">
        <f t="shared" ref="ALL551:ALM551" si="2549">SUM(ALL552:ALL561)</f>
        <v>148</v>
      </c>
      <c r="ALM551" s="57">
        <f t="shared" si="2549"/>
        <v>148</v>
      </c>
      <c r="ALN551" s="57">
        <f t="shared" ref="ALN551" si="2550">SUM(ALN552:ALN561)</f>
        <v>0</v>
      </c>
      <c r="ALO551" s="57">
        <f t="shared" ref="ALO551" si="2551">SUM(ALO552:ALO561)</f>
        <v>0</v>
      </c>
      <c r="ALP551" s="57">
        <f t="shared" ref="ALP551" si="2552">SUM(ALP552:ALP561)</f>
        <v>0</v>
      </c>
      <c r="ALQ551" s="57">
        <f t="shared" ref="ALQ551" si="2553">SUM(ALQ552:ALQ561)</f>
        <v>1203314.3799999999</v>
      </c>
      <c r="ALR551" s="57">
        <f t="shared" ref="ALR551" si="2554">SUM(ALR552:ALR561)</f>
        <v>1203314.3799999999</v>
      </c>
      <c r="ALS551" s="57">
        <f t="shared" ref="ALS551" si="2555">SUM(ALS552:ALS561)</f>
        <v>1203314.3799999999</v>
      </c>
      <c r="ALT551" s="111" t="s">
        <v>206</v>
      </c>
      <c r="ALU551" s="111" t="s">
        <v>206</v>
      </c>
      <c r="ALV551" s="111" t="s">
        <v>206</v>
      </c>
      <c r="ALW551" s="111" t="s">
        <v>206</v>
      </c>
      <c r="ALX551" s="111" t="s">
        <v>206</v>
      </c>
      <c r="ALY551" s="111" t="s">
        <v>206</v>
      </c>
      <c r="ALZ551" s="57">
        <f t="shared" ref="ALZ551" si="2556">SUM(ALZ552:ALZ561)</f>
        <v>0</v>
      </c>
      <c r="AMA551" s="57">
        <f t="shared" ref="AMA551" si="2557">SUM(AMA552:AMA561)</f>
        <v>0</v>
      </c>
      <c r="AMB551" s="57">
        <f t="shared" ref="AMB551" si="2558">SUM(AMB552:AMB561)</f>
        <v>0</v>
      </c>
      <c r="AMC551" s="57">
        <f t="shared" ref="AMC551" si="2559">SUM(AMC552:AMC561)</f>
        <v>621736.71</v>
      </c>
      <c r="AMD551" s="57">
        <f t="shared" ref="AMD551" si="2560">SUM(AMD552:AMD561)</f>
        <v>641316.42000000004</v>
      </c>
      <c r="AME551" s="57">
        <f t="shared" ref="AME551" si="2561">SUM(AME552:AME561)</f>
        <v>641316.42000000004</v>
      </c>
      <c r="AMF551" s="57">
        <f>SUM(AMF552:AMF561)</f>
        <v>335</v>
      </c>
      <c r="AMG551" s="57">
        <f t="shared" ref="AMG551" si="2562">SUM(AMG552:AMG561)</f>
        <v>335</v>
      </c>
      <c r="AMH551" s="57">
        <f t="shared" ref="AMH551" si="2563">SUM(AMH552:AMH561)</f>
        <v>335</v>
      </c>
      <c r="AMI551" s="57">
        <f t="shared" ref="AMI551" si="2564">SUM(AMI552:AMI561)</f>
        <v>0</v>
      </c>
      <c r="AMJ551" s="57">
        <f t="shared" ref="AMJ551" si="2565">SUM(AMJ552:AMJ561)</f>
        <v>0</v>
      </c>
      <c r="AMK551" s="57">
        <f t="shared" ref="AMK551" si="2566">SUM(AMK552:AMK561)</f>
        <v>0</v>
      </c>
      <c r="AML551" s="57">
        <f t="shared" ref="AML551" si="2567">SUM(AML552:AML561)</f>
        <v>3016550.54</v>
      </c>
      <c r="AMM551" s="57">
        <f t="shared" ref="AMM551" si="2568">SUM(AMM552:AMM561)</f>
        <v>3016550.54</v>
      </c>
      <c r="AMN551" s="57">
        <f t="shared" ref="AMN551" si="2569">SUM(AMN552:AMN561)</f>
        <v>3016550.54</v>
      </c>
      <c r="AMO551" s="111" t="s">
        <v>206</v>
      </c>
      <c r="AMP551" s="111" t="s">
        <v>206</v>
      </c>
      <c r="AMQ551" s="111" t="s">
        <v>206</v>
      </c>
      <c r="AMR551" s="111" t="s">
        <v>206</v>
      </c>
      <c r="AMS551" s="111" t="s">
        <v>206</v>
      </c>
      <c r="AMT551" s="111" t="s">
        <v>206</v>
      </c>
      <c r="AMU551" s="57">
        <f t="shared" ref="AMU551" si="2570">SUM(AMU552:AMU561)</f>
        <v>0</v>
      </c>
      <c r="AMV551" s="57">
        <f t="shared" ref="AMV551" si="2571">SUM(AMV552:AMV561)</f>
        <v>0</v>
      </c>
      <c r="AMW551" s="57">
        <f t="shared" ref="AMW551" si="2572">SUM(AMW552:AMW561)</f>
        <v>0</v>
      </c>
      <c r="AMX551" s="57">
        <f t="shared" ref="AMX551" si="2573">SUM(AMX552:AMX561)</f>
        <v>1305747.83</v>
      </c>
      <c r="AMY551" s="57">
        <f t="shared" ref="AMY551" si="2574">SUM(AMY552:AMY561)</f>
        <v>1346114.92</v>
      </c>
      <c r="AMZ551" s="57">
        <f t="shared" ref="AMZ551" si="2575">SUM(AMZ552:AMZ561)</f>
        <v>1346114.92</v>
      </c>
      <c r="ANA551" s="57">
        <f>SUM(ANA552:ANA561)</f>
        <v>0</v>
      </c>
      <c r="ANB551" s="57">
        <f t="shared" ref="ANB551" si="2576">SUM(ANB552:ANB561)</f>
        <v>0</v>
      </c>
      <c r="ANC551" s="57">
        <f t="shared" ref="ANC551" si="2577">SUM(ANC552:ANC561)</f>
        <v>0</v>
      </c>
      <c r="AND551" s="57">
        <f t="shared" ref="AND551" si="2578">SUM(AND552:AND561)</f>
        <v>0</v>
      </c>
      <c r="ANE551" s="57">
        <f t="shared" ref="ANE551" si="2579">SUM(ANE552:ANE561)</f>
        <v>0</v>
      </c>
      <c r="ANF551" s="57">
        <f t="shared" ref="ANF551" si="2580">SUM(ANF552:ANF561)</f>
        <v>0</v>
      </c>
      <c r="ANG551" s="57">
        <f t="shared" ref="ANG551" si="2581">SUM(ANG552:ANG561)</f>
        <v>0</v>
      </c>
      <c r="ANH551" s="57">
        <f t="shared" ref="ANH551" si="2582">SUM(ANH552:ANH561)</f>
        <v>0</v>
      </c>
      <c r="ANI551" s="57">
        <f t="shared" ref="ANI551" si="2583">SUM(ANI552:ANI561)</f>
        <v>0</v>
      </c>
      <c r="ANJ551" s="111" t="s">
        <v>206</v>
      </c>
      <c r="ANK551" s="111" t="s">
        <v>206</v>
      </c>
      <c r="ANL551" s="111" t="s">
        <v>206</v>
      </c>
      <c r="ANM551" s="111" t="s">
        <v>206</v>
      </c>
      <c r="ANN551" s="111" t="s">
        <v>206</v>
      </c>
      <c r="ANO551" s="111" t="s">
        <v>206</v>
      </c>
      <c r="ANP551" s="57">
        <f t="shared" ref="ANP551" si="2584">SUM(ANP552:ANP561)</f>
        <v>0</v>
      </c>
      <c r="ANQ551" s="57">
        <f t="shared" ref="ANQ551" si="2585">SUM(ANQ552:ANQ561)</f>
        <v>0</v>
      </c>
      <c r="ANR551" s="57">
        <f t="shared" ref="ANR551" si="2586">SUM(ANR552:ANR561)</f>
        <v>0</v>
      </c>
      <c r="ANS551" s="57">
        <f t="shared" ref="ANS551" si="2587">SUM(ANS552:ANS561)</f>
        <v>0</v>
      </c>
      <c r="ANT551" s="57">
        <f t="shared" ref="ANT551" si="2588">SUM(ANT552:ANT561)</f>
        <v>0</v>
      </c>
      <c r="ANU551" s="57">
        <f t="shared" ref="ANU551" si="2589">SUM(ANU552:ANU561)</f>
        <v>0</v>
      </c>
      <c r="ANV551" s="57">
        <f>SUM(ANV552:ANV561)</f>
        <v>295</v>
      </c>
      <c r="ANW551" s="57">
        <f t="shared" ref="ANW551:ANX551" si="2590">SUM(ANW552:ANW561)</f>
        <v>295</v>
      </c>
      <c r="ANX551" s="57">
        <f t="shared" si="2590"/>
        <v>295</v>
      </c>
      <c r="ANY551" s="57">
        <f t="shared" ref="ANY551" si="2591">SUM(ANY552:ANY561)</f>
        <v>0</v>
      </c>
      <c r="ANZ551" s="57">
        <f t="shared" ref="ANZ551" si="2592">SUM(ANZ552:ANZ561)</f>
        <v>0</v>
      </c>
      <c r="AOA551" s="57">
        <f t="shared" ref="AOA551" si="2593">SUM(AOA552:AOA561)</f>
        <v>0</v>
      </c>
      <c r="AOB551" s="57">
        <f t="shared" ref="AOB551" si="2594">SUM(AOB552:AOB561)</f>
        <v>2708093.94</v>
      </c>
      <c r="AOC551" s="57">
        <f t="shared" ref="AOC551" si="2595">SUM(AOC552:AOC561)</f>
        <v>2708093.94</v>
      </c>
      <c r="AOD551" s="57">
        <f t="shared" ref="AOD551" si="2596">SUM(AOD552:AOD561)</f>
        <v>2708093.94</v>
      </c>
      <c r="AOE551" s="111" t="s">
        <v>206</v>
      </c>
      <c r="AOF551" s="111" t="s">
        <v>206</v>
      </c>
      <c r="AOG551" s="111" t="s">
        <v>206</v>
      </c>
      <c r="AOH551" s="111" t="s">
        <v>206</v>
      </c>
      <c r="AOI551" s="111" t="s">
        <v>206</v>
      </c>
      <c r="AOJ551" s="111" t="s">
        <v>206</v>
      </c>
      <c r="AOK551" s="57">
        <f t="shared" ref="AOK551" si="2597">SUM(AOK552:AOK561)</f>
        <v>0</v>
      </c>
      <c r="AOL551" s="57">
        <f t="shared" ref="AOL551" si="2598">SUM(AOL552:AOL561)</f>
        <v>0</v>
      </c>
      <c r="AOM551" s="57">
        <f t="shared" ref="AOM551" si="2599">SUM(AOM552:AOM561)</f>
        <v>0</v>
      </c>
      <c r="AON551" s="57">
        <f t="shared" ref="AON551" si="2600">SUM(AON552:AON561)</f>
        <v>1190872.81</v>
      </c>
      <c r="AOO551" s="57">
        <f t="shared" ref="AOO551" si="2601">SUM(AOO552:AOO561)</f>
        <v>1227949.75</v>
      </c>
      <c r="AOP551" s="57">
        <f t="shared" ref="AOP551" si="2602">SUM(AOP552:AOP561)</f>
        <v>1227949.75</v>
      </c>
      <c r="AOQ551" s="57">
        <f>SUM(AOQ552:AOQ561)</f>
        <v>304</v>
      </c>
      <c r="AOR551" s="57">
        <f t="shared" ref="AOR551:AOS551" si="2603">SUM(AOR552:AOR561)</f>
        <v>304</v>
      </c>
      <c r="AOS551" s="57">
        <f t="shared" si="2603"/>
        <v>304</v>
      </c>
      <c r="AOT551" s="57">
        <f t="shared" ref="AOT551" si="2604">SUM(AOT552:AOT561)</f>
        <v>0</v>
      </c>
      <c r="AOU551" s="57">
        <f t="shared" ref="AOU551" si="2605">SUM(AOU552:AOU561)</f>
        <v>0</v>
      </c>
      <c r="AOV551" s="57">
        <f t="shared" ref="AOV551" si="2606">SUM(AOV552:AOV561)</f>
        <v>0</v>
      </c>
      <c r="AOW551" s="57">
        <f t="shared" ref="AOW551" si="2607">SUM(AOW552:AOW561)</f>
        <v>2569412.2599999998</v>
      </c>
      <c r="AOX551" s="57">
        <f t="shared" ref="AOX551" si="2608">SUM(AOX552:AOX561)</f>
        <v>2569412.2599999998</v>
      </c>
      <c r="AOY551" s="57">
        <f t="shared" ref="AOY551" si="2609">SUM(AOY552:AOY561)</f>
        <v>2569412.2599999998</v>
      </c>
      <c r="AOZ551" s="111" t="s">
        <v>206</v>
      </c>
      <c r="APA551" s="111" t="s">
        <v>206</v>
      </c>
      <c r="APB551" s="111" t="s">
        <v>206</v>
      </c>
      <c r="APC551" s="111" t="s">
        <v>206</v>
      </c>
      <c r="APD551" s="111" t="s">
        <v>206</v>
      </c>
      <c r="APE551" s="111" t="s">
        <v>206</v>
      </c>
      <c r="APF551" s="57">
        <f t="shared" ref="APF551" si="2610">SUM(APF552:APF561)</f>
        <v>0</v>
      </c>
      <c r="APG551" s="57">
        <f t="shared" ref="APG551" si="2611">SUM(APG552:APG561)</f>
        <v>0</v>
      </c>
      <c r="APH551" s="57">
        <f t="shared" ref="APH551" si="2612">SUM(APH552:APH561)</f>
        <v>0</v>
      </c>
      <c r="API551" s="57">
        <f t="shared" ref="API551" si="2613">SUM(API552:API561)</f>
        <v>1343465.6</v>
      </c>
      <c r="APJ551" s="57">
        <f t="shared" ref="APJ551" si="2614">SUM(APJ552:APJ561)</f>
        <v>1385408.88</v>
      </c>
      <c r="APK551" s="57">
        <f t="shared" ref="APK551" si="2615">SUM(APK552:APK561)</f>
        <v>1385408.88</v>
      </c>
      <c r="APL551" s="57">
        <f>SUM(APL552:APL561)</f>
        <v>175</v>
      </c>
      <c r="APM551" s="57">
        <f t="shared" ref="APM551" si="2616">SUM(APM552:APM561)</f>
        <v>175</v>
      </c>
      <c r="APN551" s="57">
        <f t="shared" ref="APN551" si="2617">SUM(APN552:APN561)</f>
        <v>175</v>
      </c>
      <c r="APO551" s="57">
        <f t="shared" ref="APO551" si="2618">SUM(APO552:APO561)</f>
        <v>0</v>
      </c>
      <c r="APP551" s="57">
        <f t="shared" ref="APP551" si="2619">SUM(APP552:APP561)</f>
        <v>0</v>
      </c>
      <c r="APQ551" s="57">
        <f t="shared" ref="APQ551" si="2620">SUM(APQ552:APQ561)</f>
        <v>0</v>
      </c>
      <c r="APR551" s="57">
        <f t="shared" ref="APR551" si="2621">SUM(APR552:APR561)</f>
        <v>1539304.19</v>
      </c>
      <c r="APS551" s="57">
        <f t="shared" ref="APS551" si="2622">SUM(APS552:APS561)</f>
        <v>1539304.19</v>
      </c>
      <c r="APT551" s="57">
        <f t="shared" ref="APT551" si="2623">SUM(APT552:APT561)</f>
        <v>1539304.19</v>
      </c>
      <c r="APU551" s="111" t="s">
        <v>206</v>
      </c>
      <c r="APV551" s="111" t="s">
        <v>206</v>
      </c>
      <c r="APW551" s="111" t="s">
        <v>206</v>
      </c>
      <c r="APX551" s="111" t="s">
        <v>206</v>
      </c>
      <c r="APY551" s="111" t="s">
        <v>206</v>
      </c>
      <c r="APZ551" s="111" t="s">
        <v>206</v>
      </c>
      <c r="AQA551" s="57">
        <f t="shared" ref="AQA551" si="2624">SUM(AQA552:AQA561)</f>
        <v>0</v>
      </c>
      <c r="AQB551" s="57">
        <f t="shared" ref="AQB551" si="2625">SUM(AQB552:AQB561)</f>
        <v>0</v>
      </c>
      <c r="AQC551" s="57">
        <f t="shared" ref="AQC551" si="2626">SUM(AQC552:AQC561)</f>
        <v>0</v>
      </c>
      <c r="AQD551" s="57">
        <f t="shared" ref="AQD551" si="2627">SUM(AQD552:AQD561)</f>
        <v>670478.59</v>
      </c>
      <c r="AQE551" s="57">
        <f t="shared" ref="AQE551" si="2628">SUM(AQE552:AQE561)</f>
        <v>692381.98</v>
      </c>
      <c r="AQF551" s="57">
        <f t="shared" ref="AQF551" si="2629">SUM(AQF552:AQF561)</f>
        <v>692381.98</v>
      </c>
      <c r="AQG551" s="57">
        <f>SUM(AQG552:AQG561)</f>
        <v>286</v>
      </c>
      <c r="AQH551" s="57">
        <f t="shared" ref="AQH551" si="2630">SUM(AQH552:AQH561)</f>
        <v>286</v>
      </c>
      <c r="AQI551" s="57">
        <f t="shared" ref="AQI551" si="2631">SUM(AQI552:AQI561)</f>
        <v>286</v>
      </c>
      <c r="AQJ551" s="57">
        <f t="shared" ref="AQJ551" si="2632">SUM(AQJ552:AQJ561)</f>
        <v>0</v>
      </c>
      <c r="AQK551" s="57">
        <f t="shared" ref="AQK551" si="2633">SUM(AQK552:AQK561)</f>
        <v>0</v>
      </c>
      <c r="AQL551" s="57">
        <f t="shared" ref="AQL551" si="2634">SUM(AQL552:AQL561)</f>
        <v>0</v>
      </c>
      <c r="AQM551" s="57">
        <f t="shared" ref="AQM551" si="2635">SUM(AQM552:AQM561)</f>
        <v>2523098.77</v>
      </c>
      <c r="AQN551" s="57">
        <f t="shared" ref="AQN551" si="2636">SUM(AQN552:AQN561)</f>
        <v>2523098.77</v>
      </c>
      <c r="AQO551" s="57">
        <f t="shared" ref="AQO551" si="2637">SUM(AQO552:AQO561)</f>
        <v>2523098.77</v>
      </c>
      <c r="AQP551" s="111" t="s">
        <v>206</v>
      </c>
      <c r="AQQ551" s="111" t="s">
        <v>206</v>
      </c>
      <c r="AQR551" s="111" t="s">
        <v>206</v>
      </c>
      <c r="AQS551" s="111" t="s">
        <v>206</v>
      </c>
      <c r="AQT551" s="111" t="s">
        <v>206</v>
      </c>
      <c r="AQU551" s="111" t="s">
        <v>206</v>
      </c>
      <c r="AQV551" s="57">
        <f t="shared" ref="AQV551" si="2638">SUM(AQV552:AQV561)</f>
        <v>0</v>
      </c>
      <c r="AQW551" s="57">
        <f t="shared" ref="AQW551" si="2639">SUM(AQW552:AQW561)</f>
        <v>0</v>
      </c>
      <c r="AQX551" s="57">
        <f t="shared" ref="AQX551" si="2640">SUM(AQX552:AQX561)</f>
        <v>0</v>
      </c>
      <c r="AQY551" s="57">
        <f t="shared" ref="AQY551" si="2641">SUM(AQY552:AQY561)</f>
        <v>979032.49</v>
      </c>
      <c r="AQZ551" s="57">
        <f t="shared" ref="AQZ551" si="2642">SUM(AQZ552:AQZ561)</f>
        <v>1012194.64</v>
      </c>
      <c r="ARA551" s="57">
        <f t="shared" ref="ARA551" si="2643">SUM(ARA552:ARA561)</f>
        <v>1012194.64</v>
      </c>
      <c r="ARB551" s="57">
        <f>SUM(ARB552:ARB561)</f>
        <v>170</v>
      </c>
      <c r="ARC551" s="57">
        <f t="shared" ref="ARC551:ARD551" si="2644">SUM(ARC552:ARC561)</f>
        <v>170</v>
      </c>
      <c r="ARD551" s="57">
        <f t="shared" si="2644"/>
        <v>170</v>
      </c>
      <c r="ARE551" s="57">
        <f t="shared" ref="ARE551" si="2645">SUM(ARE552:ARE561)</f>
        <v>0</v>
      </c>
      <c r="ARF551" s="57">
        <f t="shared" ref="ARF551" si="2646">SUM(ARF552:ARF561)</f>
        <v>0</v>
      </c>
      <c r="ARG551" s="57">
        <f t="shared" ref="ARG551" si="2647">SUM(ARG552:ARG561)</f>
        <v>0</v>
      </c>
      <c r="ARH551" s="57">
        <f t="shared" ref="ARH551" si="2648">SUM(ARH552:ARH561)</f>
        <v>1440918.67</v>
      </c>
      <c r="ARI551" s="57">
        <f t="shared" ref="ARI551" si="2649">SUM(ARI552:ARI561)</f>
        <v>1440918.67</v>
      </c>
      <c r="ARJ551" s="57">
        <f t="shared" ref="ARJ551" si="2650">SUM(ARJ552:ARJ561)</f>
        <v>1440918.67</v>
      </c>
      <c r="ARK551" s="111" t="s">
        <v>206</v>
      </c>
      <c r="ARL551" s="111" t="s">
        <v>206</v>
      </c>
      <c r="ARM551" s="111" t="s">
        <v>206</v>
      </c>
      <c r="ARN551" s="111" t="s">
        <v>206</v>
      </c>
      <c r="ARO551" s="111" t="s">
        <v>206</v>
      </c>
      <c r="ARP551" s="111" t="s">
        <v>206</v>
      </c>
      <c r="ARQ551" s="57">
        <f t="shared" ref="ARQ551" si="2651">SUM(ARQ552:ARQ561)</f>
        <v>0</v>
      </c>
      <c r="ARR551" s="57">
        <f t="shared" ref="ARR551" si="2652">SUM(ARR552:ARR561)</f>
        <v>0</v>
      </c>
      <c r="ARS551" s="57">
        <f t="shared" ref="ARS551" si="2653">SUM(ARS552:ARS561)</f>
        <v>0</v>
      </c>
      <c r="ART551" s="57">
        <f t="shared" ref="ART551" si="2654">SUM(ART552:ART561)</f>
        <v>651733.5</v>
      </c>
      <c r="ARU551" s="57">
        <f t="shared" ref="ARU551" si="2655">SUM(ARU552:ARU561)</f>
        <v>670630.62</v>
      </c>
      <c r="ARV551" s="57">
        <f t="shared" ref="ARV551" si="2656">SUM(ARV552:ARV561)</f>
        <v>670630.62</v>
      </c>
      <c r="ARW551" s="57">
        <f>SUM(ARW552:ARW561)</f>
        <v>343</v>
      </c>
      <c r="ARX551" s="57">
        <f t="shared" ref="ARX551" si="2657">SUM(ARX552:ARX561)</f>
        <v>343</v>
      </c>
      <c r="ARY551" s="57">
        <f t="shared" ref="ARY551" si="2658">SUM(ARY552:ARY561)</f>
        <v>343</v>
      </c>
      <c r="ARZ551" s="57">
        <f t="shared" ref="ARZ551" si="2659">SUM(ARZ552:ARZ561)</f>
        <v>0</v>
      </c>
      <c r="ASA551" s="57">
        <f t="shared" ref="ASA551" si="2660">SUM(ASA552:ASA561)</f>
        <v>0</v>
      </c>
      <c r="ASB551" s="57">
        <f t="shared" ref="ASB551" si="2661">SUM(ASB552:ASB561)</f>
        <v>0</v>
      </c>
      <c r="ASC551" s="57">
        <f t="shared" ref="ASC551" si="2662">SUM(ASC552:ASC561)</f>
        <v>3000676.19</v>
      </c>
      <c r="ASD551" s="57">
        <f t="shared" ref="ASD551" si="2663">SUM(ASD552:ASD561)</f>
        <v>3000676.19</v>
      </c>
      <c r="ASE551" s="57">
        <f t="shared" ref="ASE551" si="2664">SUM(ASE552:ASE561)</f>
        <v>3000676.19</v>
      </c>
      <c r="ASF551" s="111" t="s">
        <v>206</v>
      </c>
      <c r="ASG551" s="111" t="s">
        <v>206</v>
      </c>
      <c r="ASH551" s="111" t="s">
        <v>206</v>
      </c>
      <c r="ASI551" s="111" t="s">
        <v>206</v>
      </c>
      <c r="ASJ551" s="111" t="s">
        <v>206</v>
      </c>
      <c r="ASK551" s="111" t="s">
        <v>206</v>
      </c>
      <c r="ASL551" s="57">
        <f t="shared" ref="ASL551" si="2665">SUM(ASL552:ASL561)</f>
        <v>0</v>
      </c>
      <c r="ASM551" s="57">
        <f t="shared" ref="ASM551" si="2666">SUM(ASM552:ASM561)</f>
        <v>0</v>
      </c>
      <c r="ASN551" s="57">
        <f t="shared" ref="ASN551" si="2667">SUM(ASN552:ASN561)</f>
        <v>0</v>
      </c>
      <c r="ASO551" s="57">
        <f t="shared" ref="ASO551" si="2668">SUM(ASO552:ASO561)</f>
        <v>1341138.0900000001</v>
      </c>
      <c r="ASP551" s="57">
        <f t="shared" ref="ASP551" si="2669">SUM(ASP552:ASP561)</f>
        <v>1383021.95</v>
      </c>
      <c r="ASQ551" s="57">
        <f t="shared" ref="ASQ551" si="2670">SUM(ASQ552:ASQ561)</f>
        <v>1383021.95</v>
      </c>
      <c r="ASR551" s="57">
        <f>SUM(ASR552:ASR561)</f>
        <v>317</v>
      </c>
      <c r="ASS551" s="57">
        <f t="shared" ref="ASS551" si="2671">SUM(ASS552:ASS561)</f>
        <v>317</v>
      </c>
      <c r="AST551" s="57">
        <f t="shared" ref="AST551" si="2672">SUM(AST552:AST561)</f>
        <v>317</v>
      </c>
      <c r="ASU551" s="57">
        <f t="shared" ref="ASU551" si="2673">SUM(ASU552:ASU561)</f>
        <v>0</v>
      </c>
      <c r="ASV551" s="57">
        <f t="shared" ref="ASV551" si="2674">SUM(ASV552:ASV561)</f>
        <v>0</v>
      </c>
      <c r="ASW551" s="57">
        <f t="shared" ref="ASW551" si="2675">SUM(ASW552:ASW561)</f>
        <v>0</v>
      </c>
      <c r="ASX551" s="57">
        <f t="shared" ref="ASX551" si="2676">SUM(ASX552:ASX561)</f>
        <v>2615363.75</v>
      </c>
      <c r="ASY551" s="57">
        <f t="shared" ref="ASY551" si="2677">SUM(ASY552:ASY561)</f>
        <v>2615363.75</v>
      </c>
      <c r="ASZ551" s="57">
        <f t="shared" ref="ASZ551" si="2678">SUM(ASZ552:ASZ561)</f>
        <v>2615363.75</v>
      </c>
      <c r="ATA551" s="111" t="s">
        <v>206</v>
      </c>
      <c r="ATB551" s="111" t="s">
        <v>206</v>
      </c>
      <c r="ATC551" s="111" t="s">
        <v>206</v>
      </c>
      <c r="ATD551" s="111" t="s">
        <v>206</v>
      </c>
      <c r="ATE551" s="111" t="s">
        <v>206</v>
      </c>
      <c r="ATF551" s="111" t="s">
        <v>206</v>
      </c>
      <c r="ATG551" s="57">
        <f t="shared" ref="ATG551" si="2679">SUM(ATG552:ATG561)</f>
        <v>0</v>
      </c>
      <c r="ATH551" s="57">
        <f t="shared" ref="ATH551" si="2680">SUM(ATH552:ATH561)</f>
        <v>0</v>
      </c>
      <c r="ATI551" s="57">
        <f t="shared" ref="ATI551" si="2681">SUM(ATI552:ATI561)</f>
        <v>0</v>
      </c>
      <c r="ATJ551" s="57">
        <f t="shared" ref="ATJ551" si="2682">SUM(ATJ552:ATJ561)</f>
        <v>1029498.53</v>
      </c>
      <c r="ATK551" s="57">
        <f t="shared" ref="ATK551" si="2683">SUM(ATK552:ATK561)</f>
        <v>1061011.8400000001</v>
      </c>
      <c r="ATL551" s="57">
        <f t="shared" ref="ATL551" si="2684">SUM(ATL552:ATL561)</f>
        <v>1061011.8400000001</v>
      </c>
      <c r="ATM551" s="57">
        <f>SUM(ATM552:ATM561)</f>
        <v>573</v>
      </c>
      <c r="ATN551" s="57">
        <f t="shared" ref="ATN551" si="2685">SUM(ATN552:ATN561)</f>
        <v>573</v>
      </c>
      <c r="ATO551" s="57">
        <f t="shared" ref="ATO551" si="2686">SUM(ATO552:ATO561)</f>
        <v>573</v>
      </c>
      <c r="ATP551" s="57">
        <f t="shared" ref="ATP551" si="2687">SUM(ATP552:ATP561)</f>
        <v>0</v>
      </c>
      <c r="ATQ551" s="57">
        <f t="shared" ref="ATQ551" si="2688">SUM(ATQ552:ATQ561)</f>
        <v>0</v>
      </c>
      <c r="ATR551" s="57">
        <f t="shared" ref="ATR551" si="2689">SUM(ATR552:ATR561)</f>
        <v>0</v>
      </c>
      <c r="ATS551" s="57">
        <f t="shared" ref="ATS551" si="2690">SUM(ATS552:ATS561)</f>
        <v>4553252.32</v>
      </c>
      <c r="ATT551" s="57">
        <f t="shared" ref="ATT551" si="2691">SUM(ATT552:ATT561)</f>
        <v>4553252.32</v>
      </c>
      <c r="ATU551" s="57">
        <f t="shared" ref="ATU551" si="2692">SUM(ATU552:ATU561)</f>
        <v>4553252.32</v>
      </c>
      <c r="ATV551" s="111" t="s">
        <v>206</v>
      </c>
      <c r="ATW551" s="111" t="s">
        <v>206</v>
      </c>
      <c r="ATX551" s="111" t="s">
        <v>206</v>
      </c>
      <c r="ATY551" s="111" t="s">
        <v>206</v>
      </c>
      <c r="ATZ551" s="111" t="s">
        <v>206</v>
      </c>
      <c r="AUA551" s="111" t="s">
        <v>206</v>
      </c>
      <c r="AUB551" s="57">
        <f t="shared" ref="AUB551" si="2693">SUM(AUB552:AUB561)</f>
        <v>0</v>
      </c>
      <c r="AUC551" s="57">
        <f t="shared" ref="AUC551" si="2694">SUM(AUC552:AUC561)</f>
        <v>0</v>
      </c>
      <c r="AUD551" s="57">
        <f t="shared" ref="AUD551" si="2695">SUM(AUD552:AUD561)</f>
        <v>0</v>
      </c>
      <c r="AUE551" s="57">
        <f t="shared" ref="AUE551" si="2696">SUM(AUE552:AUE561)</f>
        <v>1954119.96</v>
      </c>
      <c r="AUF551" s="57">
        <f t="shared" ref="AUF551" si="2697">SUM(AUF552:AUF561)</f>
        <v>2012493.27</v>
      </c>
      <c r="AUG551" s="57">
        <f t="shared" ref="AUG551" si="2698">SUM(AUG552:AUG561)</f>
        <v>2012493.27</v>
      </c>
      <c r="AUH551" s="57">
        <f>SUM(AUH552:AUH561)</f>
        <v>359</v>
      </c>
      <c r="AUI551" s="57">
        <f t="shared" ref="AUI551:AUJ551" si="2699">SUM(AUI552:AUI561)</f>
        <v>359</v>
      </c>
      <c r="AUJ551" s="57">
        <f t="shared" si="2699"/>
        <v>359</v>
      </c>
      <c r="AUK551" s="57">
        <f t="shared" ref="AUK551" si="2700">SUM(AUK552:AUK561)</f>
        <v>0</v>
      </c>
      <c r="AUL551" s="57">
        <f t="shared" ref="AUL551" si="2701">SUM(AUL552:AUL561)</f>
        <v>0</v>
      </c>
      <c r="AUM551" s="57">
        <f t="shared" ref="AUM551" si="2702">SUM(AUM552:AUM561)</f>
        <v>0</v>
      </c>
      <c r="AUN551" s="57">
        <f t="shared" ref="AUN551" si="2703">SUM(AUN552:AUN561)</f>
        <v>2963096.44</v>
      </c>
      <c r="AUO551" s="57">
        <f t="shared" ref="AUO551" si="2704">SUM(AUO552:AUO561)</f>
        <v>2963096.44</v>
      </c>
      <c r="AUP551" s="57">
        <f t="shared" ref="AUP551" si="2705">SUM(AUP552:AUP561)</f>
        <v>2963096.44</v>
      </c>
      <c r="AUQ551" s="111" t="s">
        <v>206</v>
      </c>
      <c r="AUR551" s="111" t="s">
        <v>206</v>
      </c>
      <c r="AUS551" s="111" t="s">
        <v>206</v>
      </c>
      <c r="AUT551" s="111" t="s">
        <v>206</v>
      </c>
      <c r="AUU551" s="111" t="s">
        <v>206</v>
      </c>
      <c r="AUV551" s="111" t="s">
        <v>206</v>
      </c>
      <c r="AUW551" s="57">
        <f t="shared" ref="AUW551" si="2706">SUM(AUW552:AUW561)</f>
        <v>0</v>
      </c>
      <c r="AUX551" s="57">
        <f t="shared" ref="AUX551" si="2707">SUM(AUX552:AUX561)</f>
        <v>0</v>
      </c>
      <c r="AUY551" s="57">
        <f t="shared" ref="AUY551" si="2708">SUM(AUY552:AUY561)</f>
        <v>0</v>
      </c>
      <c r="AUZ551" s="57">
        <f t="shared" ref="AUZ551" si="2709">SUM(AUZ552:AUZ561)</f>
        <v>1364966.8</v>
      </c>
      <c r="AVA551" s="57">
        <f t="shared" ref="AVA551" si="2710">SUM(AVA552:AVA561)</f>
        <v>1408308.47</v>
      </c>
      <c r="AVB551" s="57">
        <f t="shared" ref="AVB551" si="2711">SUM(AVB552:AVB561)</f>
        <v>1408308.47</v>
      </c>
      <c r="AVC551" s="57">
        <f>SUM(AVC552:AVC561)</f>
        <v>12098</v>
      </c>
      <c r="AVD551" s="57">
        <f t="shared" ref="AVD551" si="2712">SUM(AVD552:AVD561)</f>
        <v>12098</v>
      </c>
      <c r="AVE551" s="57">
        <f t="shared" ref="AVE551" si="2713">SUM(AVE552:AVE561)</f>
        <v>12098</v>
      </c>
      <c r="AVF551" s="57">
        <f t="shared" ref="AVF551" si="2714">SUM(AVF552:AVF561)</f>
        <v>0</v>
      </c>
      <c r="AVG551" s="57">
        <f t="shared" ref="AVG551" si="2715">SUM(AVG552:AVG561)</f>
        <v>0</v>
      </c>
      <c r="AVH551" s="57">
        <f t="shared" ref="AVH551" si="2716">SUM(AVH552:AVH561)</f>
        <v>0</v>
      </c>
      <c r="AVI551" s="57">
        <f t="shared" ref="AVI551" si="2717">SUM(AVI552:AVI561)</f>
        <v>101560454.73999999</v>
      </c>
      <c r="AVJ551" s="57">
        <f t="shared" ref="AVJ551" si="2718">SUM(AVJ552:AVJ561)</f>
        <v>101560454.73999999</v>
      </c>
      <c r="AVK551" s="57">
        <f t="shared" ref="AVK551" si="2719">SUM(AVK552:AVK561)</f>
        <v>101560454.73999999</v>
      </c>
      <c r="AVL551" s="111" t="s">
        <v>206</v>
      </c>
      <c r="AVM551" s="111" t="s">
        <v>206</v>
      </c>
      <c r="AVN551" s="111" t="s">
        <v>206</v>
      </c>
      <c r="AVO551" s="111" t="s">
        <v>206</v>
      </c>
      <c r="AVP551" s="111" t="s">
        <v>206</v>
      </c>
      <c r="AVQ551" s="111" t="s">
        <v>206</v>
      </c>
      <c r="AVR551" s="57">
        <f t="shared" ref="AVR551" si="2720">SUM(AVR552:AVR561)</f>
        <v>0</v>
      </c>
      <c r="AVS551" s="57">
        <f t="shared" ref="AVS551" si="2721">SUM(AVS552:AVS561)</f>
        <v>0</v>
      </c>
      <c r="AVT551" s="57">
        <f t="shared" ref="AVT551" si="2722">SUM(AVT552:AVT561)</f>
        <v>0</v>
      </c>
      <c r="AVU551" s="57">
        <f t="shared" ref="AVU551" si="2723">SUM(AVU552:AVU561)</f>
        <v>46940559.539999999</v>
      </c>
      <c r="AVV551" s="57">
        <f t="shared" ref="AVV551" si="2724">SUM(AVV552:AVV561)</f>
        <v>48452242.93</v>
      </c>
      <c r="AVW551" s="57">
        <f t="shared" ref="AVW551" si="2725">SUM(AVW552:AVW561)</f>
        <v>48452242.93</v>
      </c>
    </row>
    <row r="552" spans="1:1271" ht="24" hidden="1">
      <c r="A552" s="8" t="s">
        <v>181</v>
      </c>
      <c r="B552" s="88" t="s">
        <v>86</v>
      </c>
      <c r="C552" s="5"/>
      <c r="D552" s="99"/>
      <c r="E552" s="77"/>
      <c r="F552" s="38"/>
      <c r="G552" s="38"/>
      <c r="H552" s="38"/>
      <c r="I552" s="25">
        <f>F518</f>
        <v>17853.66</v>
      </c>
      <c r="J552" s="25">
        <f t="shared" ref="J552:K552" si="2726">G518</f>
        <v>17853.66</v>
      </c>
      <c r="K552" s="25">
        <f t="shared" si="2726"/>
        <v>17853.66</v>
      </c>
      <c r="L552" s="30"/>
      <c r="M552" s="30"/>
      <c r="N552" s="30"/>
      <c r="O552" s="51"/>
      <c r="P552" s="51"/>
      <c r="Q552" s="51"/>
      <c r="R552" s="25">
        <f>$I552*L552</f>
        <v>0</v>
      </c>
      <c r="S552" s="25">
        <f>$J552*M552</f>
        <v>0</v>
      </c>
      <c r="T552" s="25">
        <f>$K552*N552</f>
        <v>0</v>
      </c>
      <c r="U552" s="51"/>
      <c r="V552" s="51"/>
      <c r="W552" s="51"/>
      <c r="X552" s="25">
        <f>$I552*X$564</f>
        <v>14285.82</v>
      </c>
      <c r="Y552" s="25">
        <f>$J552*Y$564</f>
        <v>0</v>
      </c>
      <c r="Z552" s="25">
        <f>$K552*Z$564</f>
        <v>0</v>
      </c>
      <c r="AA552" s="51"/>
      <c r="AB552" s="51"/>
      <c r="AC552" s="51"/>
      <c r="AD552" s="25">
        <f t="shared" ref="AD552:AF561" si="2727">L552*X552</f>
        <v>0</v>
      </c>
      <c r="AE552" s="25">
        <f t="shared" si="2727"/>
        <v>0</v>
      </c>
      <c r="AF552" s="25">
        <f t="shared" si="2727"/>
        <v>0</v>
      </c>
      <c r="AG552" s="30"/>
      <c r="AH552" s="30"/>
      <c r="AI552" s="30"/>
      <c r="AJ552" s="51"/>
      <c r="AK552" s="51"/>
      <c r="AL552" s="51"/>
      <c r="AM552" s="25">
        <f>$I552*AG552</f>
        <v>0</v>
      </c>
      <c r="AN552" s="25">
        <f>$J552*AH552</f>
        <v>0</v>
      </c>
      <c r="AO552" s="25">
        <f>$K552*AI552</f>
        <v>0</v>
      </c>
      <c r="AP552" s="51"/>
      <c r="AQ552" s="51"/>
      <c r="AR552" s="51"/>
      <c r="AS552" s="25">
        <f>$I552*AS$564</f>
        <v>9807.8799999999992</v>
      </c>
      <c r="AT552" s="25">
        <f>$J552*AT$564</f>
        <v>10121.07</v>
      </c>
      <c r="AU552" s="25">
        <f>$K552*AU$564</f>
        <v>10121.07</v>
      </c>
      <c r="AV552" s="51"/>
      <c r="AW552" s="51"/>
      <c r="AX552" s="51"/>
      <c r="AY552" s="25">
        <f t="shared" ref="AY552:AY561" si="2728">AG552*AS552</f>
        <v>0</v>
      </c>
      <c r="AZ552" s="25">
        <f t="shared" ref="AZ552:AZ561" si="2729">AH552*AT552</f>
        <v>0</v>
      </c>
      <c r="BA552" s="25">
        <f t="shared" ref="BA552:BA561" si="2730">AI552*AU552</f>
        <v>0</v>
      </c>
      <c r="BB552" s="30"/>
      <c r="BC552" s="30"/>
      <c r="BD552" s="30"/>
      <c r="BE552" s="51"/>
      <c r="BF552" s="51"/>
      <c r="BG552" s="51"/>
      <c r="BH552" s="25">
        <f>$I552*BB552</f>
        <v>0</v>
      </c>
      <c r="BI552" s="25">
        <f>$J552*BC552</f>
        <v>0</v>
      </c>
      <c r="BJ552" s="25">
        <f>$K552*BD552</f>
        <v>0</v>
      </c>
      <c r="BK552" s="51"/>
      <c r="BL552" s="51"/>
      <c r="BM552" s="51"/>
      <c r="BN552" s="25">
        <f>$I552*BN$564</f>
        <v>8545.92</v>
      </c>
      <c r="BO552" s="25">
        <f>$J552*BO$564</f>
        <v>8855.34</v>
      </c>
      <c r="BP552" s="25">
        <f>$K552*BP$564</f>
        <v>8855.34</v>
      </c>
      <c r="BQ552" s="51"/>
      <c r="BR552" s="51"/>
      <c r="BS552" s="51"/>
      <c r="BT552" s="25">
        <f t="shared" ref="BT552:BT561" si="2731">BB552*BN552</f>
        <v>0</v>
      </c>
      <c r="BU552" s="25">
        <f t="shared" ref="BU552:BU561" si="2732">BC552*BO552</f>
        <v>0</v>
      </c>
      <c r="BV552" s="25">
        <f t="shared" ref="BV552:BV561" si="2733">BD552*BP552</f>
        <v>0</v>
      </c>
      <c r="BW552" s="30"/>
      <c r="BX552" s="30"/>
      <c r="BY552" s="30"/>
      <c r="BZ552" s="51"/>
      <c r="CA552" s="51"/>
      <c r="CB552" s="51"/>
      <c r="CC552" s="25">
        <f>$I552*BW552</f>
        <v>0</v>
      </c>
      <c r="CD552" s="25">
        <f>$J552*BX552</f>
        <v>0</v>
      </c>
      <c r="CE552" s="25">
        <f>$K552*BY552</f>
        <v>0</v>
      </c>
      <c r="CF552" s="51"/>
      <c r="CG552" s="51"/>
      <c r="CH552" s="51"/>
      <c r="CI552" s="25">
        <f>$I552*CI$564</f>
        <v>0</v>
      </c>
      <c r="CJ552" s="25">
        <f>$J552*CJ$564</f>
        <v>0</v>
      </c>
      <c r="CK552" s="25">
        <f>$K552*CK$564</f>
        <v>0</v>
      </c>
      <c r="CL552" s="51"/>
      <c r="CM552" s="51"/>
      <c r="CN552" s="51"/>
      <c r="CO552" s="25">
        <f t="shared" ref="CO552:CO561" si="2734">BW552*CI552</f>
        <v>0</v>
      </c>
      <c r="CP552" s="25">
        <f t="shared" ref="CP552:CP561" si="2735">BX552*CJ552</f>
        <v>0</v>
      </c>
      <c r="CQ552" s="25">
        <f t="shared" ref="CQ552:CQ561" si="2736">BY552*CK552</f>
        <v>0</v>
      </c>
      <c r="CR552" s="30"/>
      <c r="CS552" s="30"/>
      <c r="CT552" s="30"/>
      <c r="CU552" s="51"/>
      <c r="CV552" s="51"/>
      <c r="CW552" s="51"/>
      <c r="CX552" s="25">
        <f>$I552*CR552</f>
        <v>0</v>
      </c>
      <c r="CY552" s="25">
        <f>$J552*CS552</f>
        <v>0</v>
      </c>
      <c r="CZ552" s="25">
        <f>$K552*CT552</f>
        <v>0</v>
      </c>
      <c r="DA552" s="51"/>
      <c r="DB552" s="51"/>
      <c r="DC552" s="51"/>
      <c r="DD552" s="25">
        <f>$I552*DD$564</f>
        <v>9670.69</v>
      </c>
      <c r="DE552" s="25">
        <f>$J552*DE$564</f>
        <v>10044.540000000001</v>
      </c>
      <c r="DF552" s="25">
        <f>$K552*DF$564</f>
        <v>10044.540000000001</v>
      </c>
      <c r="DG552" s="51"/>
      <c r="DH552" s="51"/>
      <c r="DI552" s="51"/>
      <c r="DJ552" s="25">
        <f t="shared" ref="DJ552:DJ561" si="2737">CR552*DD552</f>
        <v>0</v>
      </c>
      <c r="DK552" s="25">
        <f t="shared" ref="DK552:DK561" si="2738">CS552*DE552</f>
        <v>0</v>
      </c>
      <c r="DL552" s="25">
        <f t="shared" ref="DL552:DL561" si="2739">CT552*DF552</f>
        <v>0</v>
      </c>
      <c r="DM552" s="30"/>
      <c r="DN552" s="30"/>
      <c r="DO552" s="30"/>
      <c r="DP552" s="51"/>
      <c r="DQ552" s="51"/>
      <c r="DR552" s="51"/>
      <c r="DS552" s="25">
        <f>$I552*DM552</f>
        <v>0</v>
      </c>
      <c r="DT552" s="25">
        <f>$J552*DN552</f>
        <v>0</v>
      </c>
      <c r="DU552" s="25">
        <f>$K552*DO552</f>
        <v>0</v>
      </c>
      <c r="DV552" s="51"/>
      <c r="DW552" s="51"/>
      <c r="DX552" s="51"/>
      <c r="DY552" s="25">
        <f>$I552*DY$564</f>
        <v>10000.07</v>
      </c>
      <c r="DZ552" s="25">
        <f>$J552*DZ$564</f>
        <v>10359.33</v>
      </c>
      <c r="EA552" s="25">
        <f>$K552*EA$564</f>
        <v>10359.33</v>
      </c>
      <c r="EB552" s="51"/>
      <c r="EC552" s="51"/>
      <c r="ED552" s="51"/>
      <c r="EE552" s="25">
        <f t="shared" ref="EE552:EE561" si="2740">DM552*DY552</f>
        <v>0</v>
      </c>
      <c r="EF552" s="25">
        <f t="shared" ref="EF552:EF561" si="2741">DN552*DZ552</f>
        <v>0</v>
      </c>
      <c r="EG552" s="25">
        <f t="shared" ref="EG552:EG561" si="2742">DO552*EA552</f>
        <v>0</v>
      </c>
      <c r="EH552" s="30"/>
      <c r="EI552" s="30"/>
      <c r="EJ552" s="30"/>
      <c r="EK552" s="51"/>
      <c r="EL552" s="51"/>
      <c r="EM552" s="51"/>
      <c r="EN552" s="25">
        <f>$I552*EH552</f>
        <v>0</v>
      </c>
      <c r="EO552" s="25">
        <f>$J552*EI552</f>
        <v>0</v>
      </c>
      <c r="EP552" s="25">
        <f>$K552*EJ552</f>
        <v>0</v>
      </c>
      <c r="EQ552" s="51"/>
      <c r="ER552" s="51"/>
      <c r="ES552" s="51"/>
      <c r="ET552" s="25">
        <f>$I552*ET$564</f>
        <v>9705.06</v>
      </c>
      <c r="EU552" s="25">
        <f>$J552*EU$564</f>
        <v>9987.66</v>
      </c>
      <c r="EV552" s="25">
        <f>$K552*EV$564</f>
        <v>9987.66</v>
      </c>
      <c r="EW552" s="51"/>
      <c r="EX552" s="51"/>
      <c r="EY552" s="51"/>
      <c r="EZ552" s="25">
        <f t="shared" ref="EZ552:EZ561" si="2743">EH552*ET552</f>
        <v>0</v>
      </c>
      <c r="FA552" s="25">
        <f t="shared" ref="FA552:FA561" si="2744">EI552*EU552</f>
        <v>0</v>
      </c>
      <c r="FB552" s="25">
        <f t="shared" ref="FB552:FB561" si="2745">EJ552*EV552</f>
        <v>0</v>
      </c>
      <c r="FC552" s="30"/>
      <c r="FD552" s="30"/>
      <c r="FE552" s="30"/>
      <c r="FF552" s="51"/>
      <c r="FG552" s="51"/>
      <c r="FH552" s="51"/>
      <c r="FI552" s="25">
        <f>$I552*FC552</f>
        <v>0</v>
      </c>
      <c r="FJ552" s="25">
        <f>$J552*FD552</f>
        <v>0</v>
      </c>
      <c r="FK552" s="25">
        <f>$K552*FE552</f>
        <v>0</v>
      </c>
      <c r="FL552" s="51"/>
      <c r="FM552" s="51"/>
      <c r="FN552" s="51"/>
      <c r="FO552" s="25">
        <f>$I552*FO$564</f>
        <v>7889.41</v>
      </c>
      <c r="FP552" s="25">
        <f>$J552*FP$564</f>
        <v>8156.65</v>
      </c>
      <c r="FQ552" s="25">
        <f>$K552*FQ$564</f>
        <v>8156.65</v>
      </c>
      <c r="FR552" s="51"/>
      <c r="FS552" s="51"/>
      <c r="FT552" s="51"/>
      <c r="FU552" s="25">
        <f t="shared" ref="FU552:FU561" si="2746">FC552*FO552</f>
        <v>0</v>
      </c>
      <c r="FV552" s="25">
        <f t="shared" ref="FV552:FV561" si="2747">FD552*FP552</f>
        <v>0</v>
      </c>
      <c r="FW552" s="25">
        <f t="shared" ref="FW552:FW561" si="2748">FE552*FQ552</f>
        <v>0</v>
      </c>
      <c r="FX552" s="30"/>
      <c r="FY552" s="30"/>
      <c r="FZ552" s="30"/>
      <c r="GA552" s="51"/>
      <c r="GB552" s="51"/>
      <c r="GC552" s="51"/>
      <c r="GD552" s="25">
        <f>$I552*FX552</f>
        <v>0</v>
      </c>
      <c r="GE552" s="25">
        <f>$J552*FY552</f>
        <v>0</v>
      </c>
      <c r="GF552" s="25">
        <f>$K552*FZ552</f>
        <v>0</v>
      </c>
      <c r="GG552" s="51"/>
      <c r="GH552" s="51"/>
      <c r="GI552" s="51"/>
      <c r="GJ552" s="25">
        <f>$I552*GJ$564</f>
        <v>0</v>
      </c>
      <c r="GK552" s="25">
        <f>$J552*GK$564</f>
        <v>0</v>
      </c>
      <c r="GL552" s="25">
        <f>$K552*GL$564</f>
        <v>0</v>
      </c>
      <c r="GM552" s="51"/>
      <c r="GN552" s="51"/>
      <c r="GO552" s="51"/>
      <c r="GP552" s="25">
        <f t="shared" ref="GP552:GP561" si="2749">FX552*GJ552</f>
        <v>0</v>
      </c>
      <c r="GQ552" s="25">
        <f t="shared" ref="GQ552:GQ561" si="2750">FY552*GK552</f>
        <v>0</v>
      </c>
      <c r="GR552" s="25">
        <f t="shared" ref="GR552:GR561" si="2751">FZ552*GL552</f>
        <v>0</v>
      </c>
      <c r="GS552" s="30"/>
      <c r="GT552" s="30"/>
      <c r="GU552" s="30"/>
      <c r="GV552" s="51"/>
      <c r="GW552" s="51"/>
      <c r="GX552" s="51"/>
      <c r="GY552" s="25">
        <f>$I552*GS552</f>
        <v>0</v>
      </c>
      <c r="GZ552" s="25">
        <f>$J552*GT552</f>
        <v>0</v>
      </c>
      <c r="HA552" s="25">
        <f>$K552*GU552</f>
        <v>0</v>
      </c>
      <c r="HB552" s="51"/>
      <c r="HC552" s="51"/>
      <c r="HD552" s="51"/>
      <c r="HE552" s="25">
        <f>$I552*HE$564</f>
        <v>15169.91</v>
      </c>
      <c r="HF552" s="25">
        <f>$J552*HF$564</f>
        <v>15737.39</v>
      </c>
      <c r="HG552" s="25">
        <f>$K552*HG$564</f>
        <v>15737.39</v>
      </c>
      <c r="HH552" s="51"/>
      <c r="HI552" s="51"/>
      <c r="HJ552" s="51"/>
      <c r="HK552" s="25">
        <f t="shared" ref="HK552:HK561" si="2752">GS552*HE552</f>
        <v>0</v>
      </c>
      <c r="HL552" s="25">
        <f t="shared" ref="HL552:HL561" si="2753">GT552*HF552</f>
        <v>0</v>
      </c>
      <c r="HM552" s="25">
        <f t="shared" ref="HM552:HM561" si="2754">GU552*HG552</f>
        <v>0</v>
      </c>
      <c r="HN552" s="30"/>
      <c r="HO552" s="30"/>
      <c r="HP552" s="30"/>
      <c r="HQ552" s="51"/>
      <c r="HR552" s="51"/>
      <c r="HS552" s="51"/>
      <c r="HT552" s="25">
        <f>$I552*HN552</f>
        <v>0</v>
      </c>
      <c r="HU552" s="25">
        <f>$J552*HO552</f>
        <v>0</v>
      </c>
      <c r="HV552" s="25">
        <f>$K552*HP552</f>
        <v>0</v>
      </c>
      <c r="HW552" s="51"/>
      <c r="HX552" s="51"/>
      <c r="HY552" s="51"/>
      <c r="HZ552" s="25">
        <f>$I552*HZ$564</f>
        <v>7881.25</v>
      </c>
      <c r="IA552" s="25">
        <f>$J552*IA$564</f>
        <v>9738.81</v>
      </c>
      <c r="IB552" s="25">
        <f>$K552*IB$564</f>
        <v>9738.81</v>
      </c>
      <c r="IC552" s="51"/>
      <c r="ID552" s="51"/>
      <c r="IE552" s="51"/>
      <c r="IF552" s="25">
        <f t="shared" ref="IF552:IF561" si="2755">HN552*HZ552</f>
        <v>0</v>
      </c>
      <c r="IG552" s="25">
        <f t="shared" ref="IG552:IG561" si="2756">HO552*IA552</f>
        <v>0</v>
      </c>
      <c r="IH552" s="25">
        <f t="shared" ref="IH552:IH561" si="2757">HP552*IB552</f>
        <v>0</v>
      </c>
      <c r="II552" s="30"/>
      <c r="IJ552" s="30"/>
      <c r="IK552" s="30"/>
      <c r="IL552" s="51"/>
      <c r="IM552" s="51"/>
      <c r="IN552" s="51"/>
      <c r="IO552" s="25">
        <f>$I552*II552</f>
        <v>0</v>
      </c>
      <c r="IP552" s="25">
        <f>$J552*IJ552</f>
        <v>0</v>
      </c>
      <c r="IQ552" s="25">
        <f>$K552*IK552</f>
        <v>0</v>
      </c>
      <c r="IR552" s="51"/>
      <c r="IS552" s="51"/>
      <c r="IT552" s="51"/>
      <c r="IU552" s="25">
        <f>$I552*IU$564</f>
        <v>8226.93</v>
      </c>
      <c r="IV552" s="25">
        <f>$J552*IV$564</f>
        <v>8483.24</v>
      </c>
      <c r="IW552" s="25">
        <f>$K552*IW$564</f>
        <v>8483.24</v>
      </c>
      <c r="IX552" s="51"/>
      <c r="IY552" s="51"/>
      <c r="IZ552" s="51"/>
      <c r="JA552" s="25">
        <f t="shared" ref="JA552:JA561" si="2758">II552*IU552</f>
        <v>0</v>
      </c>
      <c r="JB552" s="25">
        <f t="shared" ref="JB552:JB561" si="2759">IJ552*IV552</f>
        <v>0</v>
      </c>
      <c r="JC552" s="25">
        <f t="shared" ref="JC552:JC561" si="2760">IK552*IW552</f>
        <v>0</v>
      </c>
      <c r="JD552" s="30"/>
      <c r="JE552" s="30"/>
      <c r="JF552" s="30"/>
      <c r="JG552" s="51"/>
      <c r="JH552" s="51"/>
      <c r="JI552" s="51"/>
      <c r="JJ552" s="25">
        <f>$I552*JD552</f>
        <v>0</v>
      </c>
      <c r="JK552" s="25">
        <f>$J552*JE552</f>
        <v>0</v>
      </c>
      <c r="JL552" s="25">
        <f>$K552*JF552</f>
        <v>0</v>
      </c>
      <c r="JM552" s="51"/>
      <c r="JN552" s="51"/>
      <c r="JO552" s="51"/>
      <c r="JP552" s="25">
        <f>$I552*JP$564</f>
        <v>12432.46</v>
      </c>
      <c r="JQ552" s="25">
        <f>$J552*JQ$564</f>
        <v>12866.56</v>
      </c>
      <c r="JR552" s="25">
        <f>$K552*JR$564</f>
        <v>12866.56</v>
      </c>
      <c r="JS552" s="51"/>
      <c r="JT552" s="51"/>
      <c r="JU552" s="51"/>
      <c r="JV552" s="25">
        <f t="shared" ref="JV552:JV561" si="2761">JD552*JP552</f>
        <v>0</v>
      </c>
      <c r="JW552" s="25">
        <f t="shared" ref="JW552:JW561" si="2762">JE552*JQ552</f>
        <v>0</v>
      </c>
      <c r="JX552" s="25">
        <f t="shared" ref="JX552:JX561" si="2763">JF552*JR552</f>
        <v>0</v>
      </c>
      <c r="JY552" s="30"/>
      <c r="JZ552" s="30"/>
      <c r="KA552" s="30"/>
      <c r="KB552" s="51"/>
      <c r="KC552" s="51"/>
      <c r="KD552" s="51"/>
      <c r="KE552" s="25">
        <f>$I552*JY552</f>
        <v>0</v>
      </c>
      <c r="KF552" s="25">
        <f>$J552*JZ552</f>
        <v>0</v>
      </c>
      <c r="KG552" s="25">
        <f>$K552*KA552</f>
        <v>0</v>
      </c>
      <c r="KH552" s="51"/>
      <c r="KI552" s="51"/>
      <c r="KJ552" s="51"/>
      <c r="KK552" s="25">
        <f>$I552*KK$564</f>
        <v>7347.4</v>
      </c>
      <c r="KL552" s="25">
        <f>$J552*KL$564</f>
        <v>7592.46</v>
      </c>
      <c r="KM552" s="25">
        <f>$K552*KM$564</f>
        <v>7592.46</v>
      </c>
      <c r="KN552" s="51"/>
      <c r="KO552" s="51"/>
      <c r="KP552" s="51"/>
      <c r="KQ552" s="25">
        <f t="shared" ref="KQ552:KQ561" si="2764">JY552*KK552</f>
        <v>0</v>
      </c>
      <c r="KR552" s="25">
        <f t="shared" ref="KR552:KR561" si="2765">JZ552*KL552</f>
        <v>0</v>
      </c>
      <c r="KS552" s="25">
        <f t="shared" ref="KS552:KS561" si="2766">KA552*KM552</f>
        <v>0</v>
      </c>
      <c r="KT552" s="30"/>
      <c r="KU552" s="30"/>
      <c r="KV552" s="30"/>
      <c r="KW552" s="51"/>
      <c r="KX552" s="51"/>
      <c r="KY552" s="51"/>
      <c r="KZ552" s="25">
        <f>$I552*KT552</f>
        <v>0</v>
      </c>
      <c r="LA552" s="25">
        <f>$J552*KU552</f>
        <v>0</v>
      </c>
      <c r="LB552" s="25">
        <f>$K552*KV552</f>
        <v>0</v>
      </c>
      <c r="LC552" s="51"/>
      <c r="LD552" s="51"/>
      <c r="LE552" s="51"/>
      <c r="LF552" s="25">
        <f>$I552*LF$564</f>
        <v>6813.06</v>
      </c>
      <c r="LG552" s="25">
        <f>$J552*LG$564</f>
        <v>7046.58</v>
      </c>
      <c r="LH552" s="25">
        <f>$K552*LH$564</f>
        <v>7046.58</v>
      </c>
      <c r="LI552" s="51"/>
      <c r="LJ552" s="51"/>
      <c r="LK552" s="51"/>
      <c r="LL552" s="25">
        <f t="shared" ref="LL552:LL561" si="2767">KT552*LF552</f>
        <v>0</v>
      </c>
      <c r="LM552" s="25">
        <f t="shared" ref="LM552:LM561" si="2768">KU552*LG552</f>
        <v>0</v>
      </c>
      <c r="LN552" s="25">
        <f t="shared" ref="LN552:LN561" si="2769">KV552*LH552</f>
        <v>0</v>
      </c>
      <c r="LO552" s="30"/>
      <c r="LP552" s="30"/>
      <c r="LQ552" s="30"/>
      <c r="LR552" s="51"/>
      <c r="LS552" s="51"/>
      <c r="LT552" s="51"/>
      <c r="LU552" s="25">
        <f>$I552*LO552</f>
        <v>0</v>
      </c>
      <c r="LV552" s="25">
        <f>$J552*LP552</f>
        <v>0</v>
      </c>
      <c r="LW552" s="25">
        <f>$K552*LQ552</f>
        <v>0</v>
      </c>
      <c r="LX552" s="51"/>
      <c r="LY552" s="51"/>
      <c r="LZ552" s="51"/>
      <c r="MA552" s="25">
        <f>$I552*MA$564</f>
        <v>10758.91</v>
      </c>
      <c r="MB552" s="25">
        <f>$J552*MB$564</f>
        <v>11119.35</v>
      </c>
      <c r="MC552" s="25">
        <f>$K552*MC$564</f>
        <v>11119.35</v>
      </c>
      <c r="MD552" s="51"/>
      <c r="ME552" s="51"/>
      <c r="MF552" s="51"/>
      <c r="MG552" s="25">
        <f t="shared" ref="MG552:MG561" si="2770">LO552*MA552</f>
        <v>0</v>
      </c>
      <c r="MH552" s="25">
        <f t="shared" ref="MH552:MH561" si="2771">LP552*MB552</f>
        <v>0</v>
      </c>
      <c r="MI552" s="25">
        <f t="shared" ref="MI552:MI561" si="2772">LQ552*MC552</f>
        <v>0</v>
      </c>
      <c r="MJ552" s="30"/>
      <c r="MK552" s="30"/>
      <c r="ML552" s="30"/>
      <c r="MM552" s="51"/>
      <c r="MN552" s="51"/>
      <c r="MO552" s="51"/>
      <c r="MP552" s="25">
        <f>$I552*MJ552</f>
        <v>0</v>
      </c>
      <c r="MQ552" s="25">
        <f>$J552*MK552</f>
        <v>0</v>
      </c>
      <c r="MR552" s="25">
        <f>$K552*ML552</f>
        <v>0</v>
      </c>
      <c r="MS552" s="51"/>
      <c r="MT552" s="51"/>
      <c r="MU552" s="51"/>
      <c r="MV552" s="25">
        <f>$I552*MV$564</f>
        <v>11442.62</v>
      </c>
      <c r="MW552" s="25">
        <f>$J552*MW$564</f>
        <v>11831.44</v>
      </c>
      <c r="MX552" s="25">
        <f>$K552*MX$564</f>
        <v>11831.44</v>
      </c>
      <c r="MY552" s="51"/>
      <c r="MZ552" s="51"/>
      <c r="NA552" s="51"/>
      <c r="NB552" s="25">
        <f t="shared" ref="NB552:NB561" si="2773">MJ552*MV552</f>
        <v>0</v>
      </c>
      <c r="NC552" s="25">
        <f t="shared" ref="NC552:NC561" si="2774">MK552*MW552</f>
        <v>0</v>
      </c>
      <c r="ND552" s="25">
        <f t="shared" ref="ND552:ND561" si="2775">ML552*MX552</f>
        <v>0</v>
      </c>
      <c r="NE552" s="30"/>
      <c r="NF552" s="30"/>
      <c r="NG552" s="30"/>
      <c r="NH552" s="51"/>
      <c r="NI552" s="51"/>
      <c r="NJ552" s="51"/>
      <c r="NK552" s="25">
        <f>$I552*NE552</f>
        <v>0</v>
      </c>
      <c r="NL552" s="25">
        <f>$J552*NF552</f>
        <v>0</v>
      </c>
      <c r="NM552" s="25">
        <f>$K552*NG552</f>
        <v>0</v>
      </c>
      <c r="NN552" s="51"/>
      <c r="NO552" s="51"/>
      <c r="NP552" s="51"/>
      <c r="NQ552" s="25">
        <f>$I552*NQ$564</f>
        <v>8361.85</v>
      </c>
      <c r="NR552" s="25">
        <f>$J552*NR$564</f>
        <v>8629.8799999999992</v>
      </c>
      <c r="NS552" s="25">
        <f>$K552*NS$564</f>
        <v>8629.8799999999992</v>
      </c>
      <c r="NT552" s="51"/>
      <c r="NU552" s="51"/>
      <c r="NV552" s="51"/>
      <c r="NW552" s="25">
        <f t="shared" ref="NW552:NW561" si="2776">NE552*NQ552</f>
        <v>0</v>
      </c>
      <c r="NX552" s="25">
        <f t="shared" ref="NX552:NX561" si="2777">NF552*NR552</f>
        <v>0</v>
      </c>
      <c r="NY552" s="25">
        <f t="shared" ref="NY552:NY561" si="2778">NG552*NS552</f>
        <v>0</v>
      </c>
      <c r="NZ552" s="30"/>
      <c r="OA552" s="30"/>
      <c r="OB552" s="30"/>
      <c r="OC552" s="51"/>
      <c r="OD552" s="51"/>
      <c r="OE552" s="51"/>
      <c r="OF552" s="25">
        <f>$I552*NZ552</f>
        <v>0</v>
      </c>
      <c r="OG552" s="25">
        <f>$J552*OA552</f>
        <v>0</v>
      </c>
      <c r="OH552" s="25">
        <f>$K552*OB552</f>
        <v>0</v>
      </c>
      <c r="OI552" s="51"/>
      <c r="OJ552" s="51"/>
      <c r="OK552" s="51"/>
      <c r="OL552" s="25">
        <f>$I552*OL$564</f>
        <v>10828.92</v>
      </c>
      <c r="OM552" s="25">
        <f>$J552*OM$564</f>
        <v>11192.31</v>
      </c>
      <c r="ON552" s="25">
        <f>$K552*ON$564</f>
        <v>11192.31</v>
      </c>
      <c r="OO552" s="51"/>
      <c r="OP552" s="51"/>
      <c r="OQ552" s="51"/>
      <c r="OR552" s="25">
        <f t="shared" ref="OR552:OR561" si="2779">NZ552*OL552</f>
        <v>0</v>
      </c>
      <c r="OS552" s="25">
        <f t="shared" ref="OS552:OS561" si="2780">OA552*OM552</f>
        <v>0</v>
      </c>
      <c r="OT552" s="25">
        <f t="shared" ref="OT552:OT561" si="2781">OB552*ON552</f>
        <v>0</v>
      </c>
      <c r="OU552" s="30"/>
      <c r="OV552" s="30"/>
      <c r="OW552" s="30"/>
      <c r="OX552" s="51"/>
      <c r="OY552" s="51"/>
      <c r="OZ552" s="51"/>
      <c r="PA552" s="25">
        <f>$I552*OU552</f>
        <v>0</v>
      </c>
      <c r="PB552" s="25">
        <f>$J552*OV552</f>
        <v>0</v>
      </c>
      <c r="PC552" s="25">
        <f>$K552*OW552</f>
        <v>0</v>
      </c>
      <c r="PD552" s="51"/>
      <c r="PE552" s="51"/>
      <c r="PF552" s="51"/>
      <c r="PG552" s="25">
        <f>$I552*PG$564</f>
        <v>9238.1200000000008</v>
      </c>
      <c r="PH552" s="25">
        <f>$J552*PH$564</f>
        <v>9537.4699999999993</v>
      </c>
      <c r="PI552" s="25">
        <f>$K552*PI$564</f>
        <v>9537.4699999999993</v>
      </c>
      <c r="PJ552" s="51"/>
      <c r="PK552" s="51"/>
      <c r="PL552" s="51"/>
      <c r="PM552" s="25">
        <f t="shared" ref="PM552:PM561" si="2782">OU552*PG552</f>
        <v>0</v>
      </c>
      <c r="PN552" s="25">
        <f t="shared" ref="PN552:PN561" si="2783">OV552*PH552</f>
        <v>0</v>
      </c>
      <c r="PO552" s="25">
        <f t="shared" ref="PO552:PO561" si="2784">OW552*PI552</f>
        <v>0</v>
      </c>
      <c r="PP552" s="30"/>
      <c r="PQ552" s="30"/>
      <c r="PR552" s="30"/>
      <c r="PS552" s="51"/>
      <c r="PT552" s="51"/>
      <c r="PU552" s="51"/>
      <c r="PV552" s="25">
        <f>$I552*PP552</f>
        <v>0</v>
      </c>
      <c r="PW552" s="25">
        <f>$J552*PQ552</f>
        <v>0</v>
      </c>
      <c r="PX552" s="25">
        <f>$K552*PR552</f>
        <v>0</v>
      </c>
      <c r="PY552" s="51"/>
      <c r="PZ552" s="51"/>
      <c r="QA552" s="51"/>
      <c r="QB552" s="25">
        <f>$I552*QB$564</f>
        <v>10485.11</v>
      </c>
      <c r="QC552" s="25">
        <f>$J552*QC$564</f>
        <v>10838.15</v>
      </c>
      <c r="QD552" s="25">
        <f>$K552*QD$564</f>
        <v>10838.15</v>
      </c>
      <c r="QE552" s="51"/>
      <c r="QF552" s="51"/>
      <c r="QG552" s="51"/>
      <c r="QH552" s="25">
        <f t="shared" ref="QH552:QH561" si="2785">PP552*QB552</f>
        <v>0</v>
      </c>
      <c r="QI552" s="25">
        <f t="shared" ref="QI552:QI561" si="2786">PQ552*QC552</f>
        <v>0</v>
      </c>
      <c r="QJ552" s="25">
        <f t="shared" ref="QJ552:QJ561" si="2787">PR552*QD552</f>
        <v>0</v>
      </c>
      <c r="QK552" s="30"/>
      <c r="QL552" s="30"/>
      <c r="QM552" s="30"/>
      <c r="QN552" s="51"/>
      <c r="QO552" s="51"/>
      <c r="QP552" s="51"/>
      <c r="QQ552" s="25">
        <f>$I552*QK552</f>
        <v>0</v>
      </c>
      <c r="QR552" s="25">
        <f>$J552*QL552</f>
        <v>0</v>
      </c>
      <c r="QS552" s="25">
        <f>$K552*QM552</f>
        <v>0</v>
      </c>
      <c r="QT552" s="51"/>
      <c r="QU552" s="51"/>
      <c r="QV552" s="51"/>
      <c r="QW552" s="25">
        <f>$I552*QW$564</f>
        <v>9355.35</v>
      </c>
      <c r="QX552" s="25">
        <f>$J552*QX$564</f>
        <v>9651.09</v>
      </c>
      <c r="QY552" s="25">
        <f>$K552*QY$564</f>
        <v>9651.09</v>
      </c>
      <c r="QZ552" s="51"/>
      <c r="RA552" s="51"/>
      <c r="RB552" s="51"/>
      <c r="RC552" s="25">
        <f t="shared" ref="RC552:RC561" si="2788">QK552*QW552</f>
        <v>0</v>
      </c>
      <c r="RD552" s="25">
        <f t="shared" ref="RD552:RD561" si="2789">QL552*QX552</f>
        <v>0</v>
      </c>
      <c r="RE552" s="25">
        <f t="shared" ref="RE552:RE561" si="2790">QM552*QY552</f>
        <v>0</v>
      </c>
      <c r="RF552" s="30"/>
      <c r="RG552" s="30"/>
      <c r="RH552" s="30"/>
      <c r="RI552" s="51"/>
      <c r="RJ552" s="51"/>
      <c r="RK552" s="51"/>
      <c r="RL552" s="25">
        <f>$I552*RF552</f>
        <v>0</v>
      </c>
      <c r="RM552" s="25">
        <f>$J552*RG552</f>
        <v>0</v>
      </c>
      <c r="RN552" s="25">
        <f>$K552*RH552</f>
        <v>0</v>
      </c>
      <c r="RO552" s="51"/>
      <c r="RP552" s="51"/>
      <c r="RQ552" s="51"/>
      <c r="RR552" s="25">
        <f>$I552*RR$564</f>
        <v>6823.23</v>
      </c>
      <c r="RS552" s="25">
        <f>$J552*RS$564</f>
        <v>7031.48</v>
      </c>
      <c r="RT552" s="25">
        <f>$K552*RT$564</f>
        <v>7031.48</v>
      </c>
      <c r="RU552" s="51"/>
      <c r="RV552" s="51"/>
      <c r="RW552" s="51"/>
      <c r="RX552" s="25">
        <f t="shared" ref="RX552:RX561" si="2791">RF552*RR552</f>
        <v>0</v>
      </c>
      <c r="RY552" s="25">
        <f t="shared" ref="RY552:RY561" si="2792">RG552*RS552</f>
        <v>0</v>
      </c>
      <c r="RZ552" s="25">
        <f t="shared" ref="RZ552:RZ561" si="2793">RH552*RT552</f>
        <v>0</v>
      </c>
      <c r="SA552" s="30"/>
      <c r="SB552" s="30"/>
      <c r="SC552" s="30"/>
      <c r="SD552" s="51"/>
      <c r="SE552" s="51"/>
      <c r="SF552" s="51"/>
      <c r="SG552" s="25">
        <f>$I552*SA552</f>
        <v>0</v>
      </c>
      <c r="SH552" s="25">
        <f>$J552*SB552</f>
        <v>0</v>
      </c>
      <c r="SI552" s="25">
        <f>$K552*SC552</f>
        <v>0</v>
      </c>
      <c r="SJ552" s="51"/>
      <c r="SK552" s="51"/>
      <c r="SL552" s="51"/>
      <c r="SM552" s="25">
        <f>$I552*SM$564</f>
        <v>9234.16</v>
      </c>
      <c r="SN552" s="25">
        <f>$J552*SN$564</f>
        <v>9518.27</v>
      </c>
      <c r="SO552" s="25">
        <f>$K552*SO$564</f>
        <v>9518.27</v>
      </c>
      <c r="SP552" s="51"/>
      <c r="SQ552" s="51"/>
      <c r="SR552" s="51"/>
      <c r="SS552" s="25">
        <f t="shared" ref="SS552:SS561" si="2794">SA552*SM552</f>
        <v>0</v>
      </c>
      <c r="ST552" s="25">
        <f t="shared" ref="ST552:ST561" si="2795">SB552*SN552</f>
        <v>0</v>
      </c>
      <c r="SU552" s="25">
        <f t="shared" ref="SU552:SU561" si="2796">SC552*SO552</f>
        <v>0</v>
      </c>
      <c r="SV552" s="30"/>
      <c r="SW552" s="30"/>
      <c r="SX552" s="30"/>
      <c r="SY552" s="51"/>
      <c r="SZ552" s="51"/>
      <c r="TA552" s="51"/>
      <c r="TB552" s="25">
        <f>$I552*SV552</f>
        <v>0</v>
      </c>
      <c r="TC552" s="25">
        <f>$J552*SW552</f>
        <v>0</v>
      </c>
      <c r="TD552" s="25">
        <f>$K552*SX552</f>
        <v>0</v>
      </c>
      <c r="TE552" s="51"/>
      <c r="TF552" s="51"/>
      <c r="TG552" s="51"/>
      <c r="TH552" s="25">
        <f>$I552*TH$564</f>
        <v>8573.82</v>
      </c>
      <c r="TI552" s="25">
        <f>$J552*TI$564</f>
        <v>8861.15</v>
      </c>
      <c r="TJ552" s="25">
        <f>$K552*TJ$564</f>
        <v>8861.15</v>
      </c>
      <c r="TK552" s="51"/>
      <c r="TL552" s="51"/>
      <c r="TM552" s="51"/>
      <c r="TN552" s="25">
        <f t="shared" ref="TN552:TN561" si="2797">SV552*TH552</f>
        <v>0</v>
      </c>
      <c r="TO552" s="25">
        <f t="shared" ref="TO552:TO561" si="2798">SW552*TI552</f>
        <v>0</v>
      </c>
      <c r="TP552" s="25">
        <f t="shared" ref="TP552:TP561" si="2799">SX552*TJ552</f>
        <v>0</v>
      </c>
      <c r="TQ552" s="30"/>
      <c r="TR552" s="30"/>
      <c r="TS552" s="30"/>
      <c r="TT552" s="51"/>
      <c r="TU552" s="51"/>
      <c r="TV552" s="51"/>
      <c r="TW552" s="25">
        <f>$I552*TQ552</f>
        <v>0</v>
      </c>
      <c r="TX552" s="25">
        <f>$J552*TR552</f>
        <v>0</v>
      </c>
      <c r="TY552" s="25">
        <f>$K552*TS552</f>
        <v>0</v>
      </c>
      <c r="TZ552" s="51"/>
      <c r="UA552" s="51"/>
      <c r="UB552" s="51"/>
      <c r="UC552" s="25">
        <f>$I552*UC$564</f>
        <v>7397.47</v>
      </c>
      <c r="UD552" s="25">
        <f>$J552*UD$564</f>
        <v>10160.200000000001</v>
      </c>
      <c r="UE552" s="25">
        <f>$K552*UE$564</f>
        <v>10160.200000000001</v>
      </c>
      <c r="UF552" s="51"/>
      <c r="UG552" s="51"/>
      <c r="UH552" s="51"/>
      <c r="UI552" s="25">
        <f t="shared" ref="UI552:UI561" si="2800">TQ552*UC552</f>
        <v>0</v>
      </c>
      <c r="UJ552" s="25">
        <f t="shared" ref="UJ552:UJ561" si="2801">TR552*UD552</f>
        <v>0</v>
      </c>
      <c r="UK552" s="25">
        <f t="shared" ref="UK552:UK561" si="2802">TS552*UE552</f>
        <v>0</v>
      </c>
      <c r="UL552" s="30"/>
      <c r="UM552" s="30"/>
      <c r="UN552" s="30"/>
      <c r="UO552" s="51"/>
      <c r="UP552" s="51"/>
      <c r="UQ552" s="51"/>
      <c r="UR552" s="25">
        <f>$I552*UL552</f>
        <v>0</v>
      </c>
      <c r="US552" s="25">
        <f>$J552*UM552</f>
        <v>0</v>
      </c>
      <c r="UT552" s="25">
        <f>$K552*UN552</f>
        <v>0</v>
      </c>
      <c r="UU552" s="51"/>
      <c r="UV552" s="51"/>
      <c r="UW552" s="51"/>
      <c r="UX552" s="25">
        <f>$I552*UX$564</f>
        <v>9031.6200000000008</v>
      </c>
      <c r="UY552" s="25">
        <f>$J552*UY$564</f>
        <v>9293.86</v>
      </c>
      <c r="UZ552" s="25">
        <f>$K552*UZ$564</f>
        <v>9293.86</v>
      </c>
      <c r="VA552" s="51"/>
      <c r="VB552" s="51"/>
      <c r="VC552" s="51"/>
      <c r="VD552" s="25">
        <f t="shared" ref="VD552:VD561" si="2803">UL552*UX552</f>
        <v>0</v>
      </c>
      <c r="VE552" s="25">
        <f t="shared" ref="VE552:VE561" si="2804">UM552*UY552</f>
        <v>0</v>
      </c>
      <c r="VF552" s="25">
        <f t="shared" ref="VF552:VF561" si="2805">UN552*UZ552</f>
        <v>0</v>
      </c>
      <c r="VG552" s="30"/>
      <c r="VH552" s="30"/>
      <c r="VI552" s="30"/>
      <c r="VJ552" s="51"/>
      <c r="VK552" s="51"/>
      <c r="VL552" s="51"/>
      <c r="VM552" s="25">
        <f>$I552*VG552</f>
        <v>0</v>
      </c>
      <c r="VN552" s="25">
        <f>$J552*VH552</f>
        <v>0</v>
      </c>
      <c r="VO552" s="25">
        <f>$K552*VI552</f>
        <v>0</v>
      </c>
      <c r="VP552" s="51"/>
      <c r="VQ552" s="51"/>
      <c r="VR552" s="51"/>
      <c r="VS552" s="25">
        <f>$I552*VS$564</f>
        <v>0</v>
      </c>
      <c r="VT552" s="25">
        <f>$J552*VT$564</f>
        <v>0</v>
      </c>
      <c r="VU552" s="25">
        <f>$K552*VU$564</f>
        <v>0</v>
      </c>
      <c r="VV552" s="51"/>
      <c r="VW552" s="51"/>
      <c r="VX552" s="51"/>
      <c r="VY552" s="25">
        <f t="shared" ref="VY552:VY561" si="2806">VG552*VS552</f>
        <v>0</v>
      </c>
      <c r="VZ552" s="25">
        <f t="shared" ref="VZ552:VZ561" si="2807">VH552*VT552</f>
        <v>0</v>
      </c>
      <c r="WA552" s="25">
        <f t="shared" ref="WA552:WA561" si="2808">VI552*VU552</f>
        <v>0</v>
      </c>
      <c r="WB552" s="30"/>
      <c r="WC552" s="30"/>
      <c r="WD552" s="30"/>
      <c r="WE552" s="51"/>
      <c r="WF552" s="51"/>
      <c r="WG552" s="51"/>
      <c r="WH552" s="25">
        <f>$I552*WB552</f>
        <v>0</v>
      </c>
      <c r="WI552" s="25">
        <f>$J552*WC552</f>
        <v>0</v>
      </c>
      <c r="WJ552" s="25">
        <f>$K552*WD552</f>
        <v>0</v>
      </c>
      <c r="WK552" s="51"/>
      <c r="WL552" s="51"/>
      <c r="WM552" s="51"/>
      <c r="WN552" s="25">
        <f>$I552*WN$564</f>
        <v>6751.39</v>
      </c>
      <c r="WO552" s="25">
        <f>$J552*WO$564</f>
        <v>6983.82</v>
      </c>
      <c r="WP552" s="25">
        <f>$K552*WP$564</f>
        <v>6983.82</v>
      </c>
      <c r="WQ552" s="51"/>
      <c r="WR552" s="51"/>
      <c r="WS552" s="51"/>
      <c r="WT552" s="25">
        <f t="shared" ref="WT552:WT561" si="2809">WB552*WN552</f>
        <v>0</v>
      </c>
      <c r="WU552" s="25">
        <f t="shared" ref="WU552:WU561" si="2810">WC552*WO552</f>
        <v>0</v>
      </c>
      <c r="WV552" s="25">
        <f t="shared" ref="WV552:WV561" si="2811">WD552*WP552</f>
        <v>0</v>
      </c>
      <c r="WW552" s="30"/>
      <c r="WX552" s="30"/>
      <c r="WY552" s="30"/>
      <c r="WZ552" s="51"/>
      <c r="XA552" s="51"/>
      <c r="XB552" s="51"/>
      <c r="XC552" s="25">
        <f>$I552*WW552</f>
        <v>0</v>
      </c>
      <c r="XD552" s="25">
        <f>$J552*WX552</f>
        <v>0</v>
      </c>
      <c r="XE552" s="25">
        <f>$K552*WY552</f>
        <v>0</v>
      </c>
      <c r="XF552" s="51"/>
      <c r="XG552" s="51"/>
      <c r="XH552" s="51"/>
      <c r="XI552" s="25">
        <f>$I552*XI$564</f>
        <v>7161.95</v>
      </c>
      <c r="XJ552" s="25">
        <f>$J552*XJ$564</f>
        <v>7382.6</v>
      </c>
      <c r="XK552" s="25">
        <f>$K552*XK$564</f>
        <v>7382.6</v>
      </c>
      <c r="XL552" s="51"/>
      <c r="XM552" s="51"/>
      <c r="XN552" s="51"/>
      <c r="XO552" s="25">
        <f t="shared" ref="XO552:XO561" si="2812">WW552*XI552</f>
        <v>0</v>
      </c>
      <c r="XP552" s="25">
        <f t="shared" ref="XP552:XP561" si="2813">WX552*XJ552</f>
        <v>0</v>
      </c>
      <c r="XQ552" s="25">
        <f t="shared" ref="XQ552:XQ561" si="2814">WY552*XK552</f>
        <v>0</v>
      </c>
      <c r="XR552" s="30"/>
      <c r="XS552" s="30"/>
      <c r="XT552" s="30"/>
      <c r="XU552" s="51"/>
      <c r="XV552" s="51"/>
      <c r="XW552" s="51"/>
      <c r="XX552" s="25">
        <f>$I552*XR552</f>
        <v>0</v>
      </c>
      <c r="XY552" s="25">
        <f>$J552*XS552</f>
        <v>0</v>
      </c>
      <c r="XZ552" s="25">
        <f>$K552*XT552</f>
        <v>0</v>
      </c>
      <c r="YA552" s="51"/>
      <c r="YB552" s="51"/>
      <c r="YC552" s="51"/>
      <c r="YD552" s="25">
        <f>$I552*YD$564</f>
        <v>7082.13</v>
      </c>
      <c r="YE552" s="25">
        <f>$J552*YE$564</f>
        <v>7303.6</v>
      </c>
      <c r="YF552" s="25">
        <f>$K552*YF$564</f>
        <v>7303.6</v>
      </c>
      <c r="YG552" s="51"/>
      <c r="YH552" s="51"/>
      <c r="YI552" s="51"/>
      <c r="YJ552" s="25">
        <f t="shared" ref="YJ552:YJ561" si="2815">XR552*YD552</f>
        <v>0</v>
      </c>
      <c r="YK552" s="25">
        <f t="shared" ref="YK552:YK561" si="2816">XS552*YE552</f>
        <v>0</v>
      </c>
      <c r="YL552" s="25">
        <f t="shared" ref="YL552:YL561" si="2817">XT552*YF552</f>
        <v>0</v>
      </c>
      <c r="YM552" s="30"/>
      <c r="YN552" s="30"/>
      <c r="YO552" s="30"/>
      <c r="YP552" s="51"/>
      <c r="YQ552" s="51"/>
      <c r="YR552" s="51"/>
      <c r="YS552" s="25">
        <f>$I552*YM552</f>
        <v>0</v>
      </c>
      <c r="YT552" s="25">
        <f>$J552*YN552</f>
        <v>0</v>
      </c>
      <c r="YU552" s="25">
        <f>$K552*YO552</f>
        <v>0</v>
      </c>
      <c r="YV552" s="51"/>
      <c r="YW552" s="51"/>
      <c r="YX552" s="51"/>
      <c r="YY552" s="25">
        <f>$I552*YY$564</f>
        <v>7841.81</v>
      </c>
      <c r="YZ552" s="25">
        <f>$J552*YZ$564</f>
        <v>8095.96</v>
      </c>
      <c r="ZA552" s="25">
        <f>$K552*ZA$564</f>
        <v>8095.96</v>
      </c>
      <c r="ZB552" s="51"/>
      <c r="ZC552" s="51"/>
      <c r="ZD552" s="51"/>
      <c r="ZE552" s="25">
        <f t="shared" ref="ZE552:ZE561" si="2818">YM552*YY552</f>
        <v>0</v>
      </c>
      <c r="ZF552" s="25">
        <f t="shared" ref="ZF552:ZF561" si="2819">YN552*YZ552</f>
        <v>0</v>
      </c>
      <c r="ZG552" s="25">
        <f t="shared" ref="ZG552:ZG561" si="2820">YO552*ZA552</f>
        <v>0</v>
      </c>
      <c r="ZH552" s="30"/>
      <c r="ZI552" s="30"/>
      <c r="ZJ552" s="30"/>
      <c r="ZK552" s="51"/>
      <c r="ZL552" s="51"/>
      <c r="ZM552" s="51"/>
      <c r="ZN552" s="25">
        <f>$I552*ZH552</f>
        <v>0</v>
      </c>
      <c r="ZO552" s="25">
        <f>$J552*ZI552</f>
        <v>0</v>
      </c>
      <c r="ZP552" s="25">
        <f>$K552*ZJ552</f>
        <v>0</v>
      </c>
      <c r="ZQ552" s="51"/>
      <c r="ZR552" s="51"/>
      <c r="ZS552" s="51"/>
      <c r="ZT552" s="25">
        <f>$I552*ZT$564</f>
        <v>9228.6</v>
      </c>
      <c r="ZU552" s="25">
        <f>$J552*ZU$564</f>
        <v>9523.2099999999991</v>
      </c>
      <c r="ZV552" s="25">
        <f>$K552*ZV$564</f>
        <v>9523.2099999999991</v>
      </c>
      <c r="ZW552" s="51"/>
      <c r="ZX552" s="51"/>
      <c r="ZY552" s="51"/>
      <c r="ZZ552" s="25">
        <f t="shared" ref="ZZ552:ZZ561" si="2821">ZH552*ZT552</f>
        <v>0</v>
      </c>
      <c r="AAA552" s="25">
        <f t="shared" ref="AAA552:AAA561" si="2822">ZI552*ZU552</f>
        <v>0</v>
      </c>
      <c r="AAB552" s="25">
        <f t="shared" ref="AAB552:AAB561" si="2823">ZJ552*ZV552</f>
        <v>0</v>
      </c>
      <c r="AAC552" s="30"/>
      <c r="AAD552" s="30"/>
      <c r="AAE552" s="30"/>
      <c r="AAF552" s="51"/>
      <c r="AAG552" s="51"/>
      <c r="AAH552" s="51"/>
      <c r="AAI552" s="25">
        <f>$I552*AAC552</f>
        <v>0</v>
      </c>
      <c r="AAJ552" s="25">
        <f>$J552*AAD552</f>
        <v>0</v>
      </c>
      <c r="AAK552" s="25">
        <f>$K552*AAE552</f>
        <v>0</v>
      </c>
      <c r="AAL552" s="51"/>
      <c r="AAM552" s="51"/>
      <c r="AAN552" s="51"/>
      <c r="AAO552" s="25">
        <f>$I552*AAO$564</f>
        <v>8746.59</v>
      </c>
      <c r="AAP552" s="25">
        <f>$J552*AAP$564</f>
        <v>9031.6</v>
      </c>
      <c r="AAQ552" s="25">
        <f>$K552*AAQ$564</f>
        <v>9031.6</v>
      </c>
      <c r="AAR552" s="51"/>
      <c r="AAS552" s="51"/>
      <c r="AAT552" s="51"/>
      <c r="AAU552" s="25">
        <f t="shared" ref="AAU552:AAU561" si="2824">AAC552*AAO552</f>
        <v>0</v>
      </c>
      <c r="AAV552" s="25">
        <f t="shared" ref="AAV552:AAV561" si="2825">AAD552*AAP552</f>
        <v>0</v>
      </c>
      <c r="AAW552" s="25">
        <f t="shared" ref="AAW552:AAW561" si="2826">AAE552*AAQ552</f>
        <v>0</v>
      </c>
      <c r="AAX552" s="30"/>
      <c r="AAY552" s="30"/>
      <c r="AAZ552" s="30"/>
      <c r="ABA552" s="51"/>
      <c r="ABB552" s="51"/>
      <c r="ABC552" s="51"/>
      <c r="ABD552" s="25">
        <f>$I552*AAX552</f>
        <v>0</v>
      </c>
      <c r="ABE552" s="25">
        <f>$J552*AAY552</f>
        <v>0</v>
      </c>
      <c r="ABF552" s="25">
        <f>$K552*AAZ552</f>
        <v>0</v>
      </c>
      <c r="ABG552" s="51"/>
      <c r="ABH552" s="51"/>
      <c r="ABI552" s="51"/>
      <c r="ABJ552" s="25">
        <f>$I552*ABJ$564</f>
        <v>6065.27</v>
      </c>
      <c r="ABK552" s="25">
        <f>$J552*ABK$564</f>
        <v>6238.23</v>
      </c>
      <c r="ABL552" s="25">
        <f>$K552*ABL$564</f>
        <v>6238.23</v>
      </c>
      <c r="ABM552" s="51"/>
      <c r="ABN552" s="51"/>
      <c r="ABO552" s="51"/>
      <c r="ABP552" s="25">
        <f t="shared" ref="ABP552:ABP561" si="2827">AAX552*ABJ552</f>
        <v>0</v>
      </c>
      <c r="ABQ552" s="25">
        <f t="shared" ref="ABQ552:ABQ561" si="2828">AAY552*ABK552</f>
        <v>0</v>
      </c>
      <c r="ABR552" s="25">
        <f t="shared" ref="ABR552:ABR561" si="2829">AAZ552*ABL552</f>
        <v>0</v>
      </c>
      <c r="ABS552" s="30"/>
      <c r="ABT552" s="30"/>
      <c r="ABU552" s="30"/>
      <c r="ABV552" s="51"/>
      <c r="ABW552" s="51"/>
      <c r="ABX552" s="51"/>
      <c r="ABY552" s="25">
        <f>$I552*ABS552</f>
        <v>0</v>
      </c>
      <c r="ABZ552" s="25">
        <f>$J552*ABT552</f>
        <v>0</v>
      </c>
      <c r="ACA552" s="25">
        <f>$K552*ABU552</f>
        <v>0</v>
      </c>
      <c r="ACB552" s="51"/>
      <c r="ACC552" s="51"/>
      <c r="ACD552" s="51"/>
      <c r="ACE552" s="25">
        <f>$I552*ACE$564</f>
        <v>6603.6</v>
      </c>
      <c r="ACF552" s="25">
        <f>$J552*ACF$564</f>
        <v>6810.69</v>
      </c>
      <c r="ACG552" s="25">
        <f>$K552*ACG$564</f>
        <v>6810.69</v>
      </c>
      <c r="ACH552" s="51"/>
      <c r="ACI552" s="51"/>
      <c r="ACJ552" s="51"/>
      <c r="ACK552" s="25">
        <f t="shared" ref="ACK552:ACK561" si="2830">ABS552*ACE552</f>
        <v>0</v>
      </c>
      <c r="ACL552" s="25">
        <f t="shared" ref="ACL552:ACL561" si="2831">ABT552*ACF552</f>
        <v>0</v>
      </c>
      <c r="ACM552" s="25">
        <f t="shared" ref="ACM552:ACM561" si="2832">ABU552*ACG552</f>
        <v>0</v>
      </c>
      <c r="ACN552" s="30"/>
      <c r="ACO552" s="30"/>
      <c r="ACP552" s="30"/>
      <c r="ACQ552" s="51"/>
      <c r="ACR552" s="51"/>
      <c r="ACS552" s="51"/>
      <c r="ACT552" s="25">
        <f>$I552*ACN552</f>
        <v>0</v>
      </c>
      <c r="ACU552" s="25">
        <f>$J552*ACO552</f>
        <v>0</v>
      </c>
      <c r="ACV552" s="25">
        <f>$K552*ACP552</f>
        <v>0</v>
      </c>
      <c r="ACW552" s="51"/>
      <c r="ACX552" s="51"/>
      <c r="ACY552" s="51"/>
      <c r="ACZ552" s="25">
        <f>$I552*ACZ$564</f>
        <v>8832.61</v>
      </c>
      <c r="ADA552" s="25">
        <f>$J552*ADA$564</f>
        <v>9120.06</v>
      </c>
      <c r="ADB552" s="25">
        <f>$K552*ADB$564</f>
        <v>9120.06</v>
      </c>
      <c r="ADC552" s="51"/>
      <c r="ADD552" s="51"/>
      <c r="ADE552" s="51"/>
      <c r="ADF552" s="25">
        <f t="shared" ref="ADF552:ADF561" si="2833">ACN552*ACZ552</f>
        <v>0</v>
      </c>
      <c r="ADG552" s="25">
        <f t="shared" ref="ADG552:ADG561" si="2834">ACO552*ADA552</f>
        <v>0</v>
      </c>
      <c r="ADH552" s="25">
        <f t="shared" ref="ADH552:ADH561" si="2835">ACP552*ADB552</f>
        <v>0</v>
      </c>
      <c r="ADI552" s="30"/>
      <c r="ADJ552" s="30"/>
      <c r="ADK552" s="30"/>
      <c r="ADL552" s="51"/>
      <c r="ADM552" s="51"/>
      <c r="ADN552" s="51"/>
      <c r="ADO552" s="25">
        <f>$I552*ADI552</f>
        <v>0</v>
      </c>
      <c r="ADP552" s="25">
        <f>$J552*ADJ552</f>
        <v>0</v>
      </c>
      <c r="ADQ552" s="25">
        <f>$K552*ADK552</f>
        <v>0</v>
      </c>
      <c r="ADR552" s="51"/>
      <c r="ADS552" s="51"/>
      <c r="ADT552" s="51"/>
      <c r="ADU552" s="25">
        <f>$I552*ADU$564</f>
        <v>5340.89</v>
      </c>
      <c r="ADV552" s="25">
        <f>$J552*ADV$564</f>
        <v>5534.97</v>
      </c>
      <c r="ADW552" s="25">
        <f>$K552*ADW$564</f>
        <v>5534.97</v>
      </c>
      <c r="ADX552" s="51"/>
      <c r="ADY552" s="51"/>
      <c r="ADZ552" s="51"/>
      <c r="AEA552" s="25">
        <f t="shared" ref="AEA552:AEA561" si="2836">ADI552*ADU552</f>
        <v>0</v>
      </c>
      <c r="AEB552" s="25">
        <f t="shared" ref="AEB552:AEB561" si="2837">ADJ552*ADV552</f>
        <v>0</v>
      </c>
      <c r="AEC552" s="25">
        <f t="shared" ref="AEC552:AEC561" si="2838">ADK552*ADW552</f>
        <v>0</v>
      </c>
      <c r="AED552" s="30"/>
      <c r="AEE552" s="30"/>
      <c r="AEF552" s="30"/>
      <c r="AEG552" s="51"/>
      <c r="AEH552" s="51"/>
      <c r="AEI552" s="51"/>
      <c r="AEJ552" s="25">
        <f>$I552*AED552</f>
        <v>0</v>
      </c>
      <c r="AEK552" s="25">
        <f>$J552*AEE552</f>
        <v>0</v>
      </c>
      <c r="AEL552" s="25">
        <f>$K552*AEF552</f>
        <v>0</v>
      </c>
      <c r="AEM552" s="51"/>
      <c r="AEN552" s="51"/>
      <c r="AEO552" s="51"/>
      <c r="AEP552" s="25">
        <f>$I552*AEP$564</f>
        <v>7962.79</v>
      </c>
      <c r="AEQ552" s="25">
        <f>$J552*AEQ$564</f>
        <v>8203.67</v>
      </c>
      <c r="AER552" s="25">
        <f>$K552*AER$564</f>
        <v>8203.67</v>
      </c>
      <c r="AES552" s="51"/>
      <c r="AET552" s="51"/>
      <c r="AEU552" s="51"/>
      <c r="AEV552" s="25">
        <f t="shared" ref="AEV552:AEV561" si="2839">AED552*AEP552</f>
        <v>0</v>
      </c>
      <c r="AEW552" s="25">
        <f t="shared" ref="AEW552:AEW561" si="2840">AEE552*AEQ552</f>
        <v>0</v>
      </c>
      <c r="AEX552" s="25">
        <f t="shared" ref="AEX552:AEX561" si="2841">AEF552*AER552</f>
        <v>0</v>
      </c>
      <c r="AEY552" s="30"/>
      <c r="AEZ552" s="30"/>
      <c r="AFA552" s="30"/>
      <c r="AFB552" s="51"/>
      <c r="AFC552" s="51"/>
      <c r="AFD552" s="51"/>
      <c r="AFE552" s="25">
        <f>$I552*AEY552</f>
        <v>0</v>
      </c>
      <c r="AFF552" s="25">
        <f>$J552*AEZ552</f>
        <v>0</v>
      </c>
      <c r="AFG552" s="25">
        <f>$K552*AFA552</f>
        <v>0</v>
      </c>
      <c r="AFH552" s="51"/>
      <c r="AFI552" s="51"/>
      <c r="AFJ552" s="51"/>
      <c r="AFK552" s="25">
        <f>$I552*AFK$564</f>
        <v>7909.62</v>
      </c>
      <c r="AFL552" s="25">
        <f>$J552*AFL$564</f>
        <v>8195.4</v>
      </c>
      <c r="AFM552" s="25">
        <f>$K552*AFM$564</f>
        <v>8195.4</v>
      </c>
      <c r="AFN552" s="51"/>
      <c r="AFO552" s="51"/>
      <c r="AFP552" s="51"/>
      <c r="AFQ552" s="25">
        <f t="shared" ref="AFQ552:AFQ561" si="2842">AEY552*AFK552</f>
        <v>0</v>
      </c>
      <c r="AFR552" s="25">
        <f t="shared" ref="AFR552:AFR561" si="2843">AEZ552*AFL552</f>
        <v>0</v>
      </c>
      <c r="AFS552" s="25">
        <f t="shared" ref="AFS552:AFS561" si="2844">AFA552*AFM552</f>
        <v>0</v>
      </c>
      <c r="AFT552" s="30"/>
      <c r="AFU552" s="30"/>
      <c r="AFV552" s="30"/>
      <c r="AFW552" s="51"/>
      <c r="AFX552" s="51"/>
      <c r="AFY552" s="51"/>
      <c r="AFZ552" s="25">
        <f>$I552*AFT552</f>
        <v>0</v>
      </c>
      <c r="AGA552" s="25">
        <f>$J552*AFU552</f>
        <v>0</v>
      </c>
      <c r="AGB552" s="25">
        <f>$K552*AFV552</f>
        <v>0</v>
      </c>
      <c r="AGC552" s="51"/>
      <c r="AGD552" s="51"/>
      <c r="AGE552" s="51"/>
      <c r="AGF552" s="25">
        <f>$I552*AGF$564</f>
        <v>8326.7000000000007</v>
      </c>
      <c r="AGG552" s="25">
        <f>$J552*AGG$564</f>
        <v>8598.76</v>
      </c>
      <c r="AGH552" s="25">
        <f>$K552*AGH$564</f>
        <v>8598.76</v>
      </c>
      <c r="AGI552" s="51"/>
      <c r="AGJ552" s="51"/>
      <c r="AGK552" s="51"/>
      <c r="AGL552" s="25">
        <f t="shared" ref="AGL552:AGL561" si="2845">AFT552*AGF552</f>
        <v>0</v>
      </c>
      <c r="AGM552" s="25">
        <f t="shared" ref="AGM552:AGM561" si="2846">AFU552*AGG552</f>
        <v>0</v>
      </c>
      <c r="AGN552" s="25">
        <f t="shared" ref="AGN552:AGN561" si="2847">AFV552*AGH552</f>
        <v>0</v>
      </c>
      <c r="AGO552" s="30"/>
      <c r="AGP552" s="30"/>
      <c r="AGQ552" s="30"/>
      <c r="AGR552" s="51"/>
      <c r="AGS552" s="51"/>
      <c r="AGT552" s="51"/>
      <c r="AGU552" s="25">
        <f>$I552*AGO552</f>
        <v>0</v>
      </c>
      <c r="AGV552" s="25">
        <f>$J552*AGP552</f>
        <v>0</v>
      </c>
      <c r="AGW552" s="25">
        <f>$K552*AGQ552</f>
        <v>0</v>
      </c>
      <c r="AGX552" s="51"/>
      <c r="AGY552" s="51"/>
      <c r="AGZ552" s="51"/>
      <c r="AHA552" s="25">
        <f>$I552*AHA$564</f>
        <v>13661.86</v>
      </c>
      <c r="AHB552" s="25">
        <f>$J552*AHB$564</f>
        <v>14137.65</v>
      </c>
      <c r="AHC552" s="25">
        <f>$K552*AHC$564</f>
        <v>14137.65</v>
      </c>
      <c r="AHD552" s="51"/>
      <c r="AHE552" s="51"/>
      <c r="AHF552" s="51"/>
      <c r="AHG552" s="25">
        <f t="shared" ref="AHG552:AHG561" si="2848">AGO552*AHA552</f>
        <v>0</v>
      </c>
      <c r="AHH552" s="25">
        <f t="shared" ref="AHH552:AHH561" si="2849">AGP552*AHB552</f>
        <v>0</v>
      </c>
      <c r="AHI552" s="25">
        <f t="shared" ref="AHI552:AHI561" si="2850">AGQ552*AHC552</f>
        <v>0</v>
      </c>
      <c r="AHJ552" s="30"/>
      <c r="AHK552" s="30"/>
      <c r="AHL552" s="30"/>
      <c r="AHM552" s="51"/>
      <c r="AHN552" s="51"/>
      <c r="AHO552" s="51"/>
      <c r="AHP552" s="25">
        <f>$I552*AHJ552</f>
        <v>0</v>
      </c>
      <c r="AHQ552" s="25">
        <f>$J552*AHK552</f>
        <v>0</v>
      </c>
      <c r="AHR552" s="25">
        <f>$K552*AHL552</f>
        <v>0</v>
      </c>
      <c r="AHS552" s="51"/>
      <c r="AHT552" s="51"/>
      <c r="AHU552" s="51"/>
      <c r="AHV552" s="25">
        <f>$I552*AHV$564</f>
        <v>7660.57</v>
      </c>
      <c r="AHW552" s="25">
        <f>$J552*AHW$564</f>
        <v>7914.42</v>
      </c>
      <c r="AHX552" s="25">
        <f>$K552*AHX$564</f>
        <v>7914.42</v>
      </c>
      <c r="AHY552" s="51"/>
      <c r="AHZ552" s="51"/>
      <c r="AIA552" s="51"/>
      <c r="AIB552" s="25">
        <f t="shared" ref="AIB552:AIB561" si="2851">AHJ552*AHV552</f>
        <v>0</v>
      </c>
      <c r="AIC552" s="25">
        <f t="shared" ref="AIC552:AIC561" si="2852">AHK552*AHW552</f>
        <v>0</v>
      </c>
      <c r="AID552" s="25">
        <f t="shared" ref="AID552:AID561" si="2853">AHL552*AHX552</f>
        <v>0</v>
      </c>
      <c r="AIE552" s="30"/>
      <c r="AIF552" s="30"/>
      <c r="AIG552" s="30"/>
      <c r="AIH552" s="51"/>
      <c r="AII552" s="51"/>
      <c r="AIJ552" s="51"/>
      <c r="AIK552" s="25">
        <f>$I552*AIE552</f>
        <v>0</v>
      </c>
      <c r="AIL552" s="25">
        <f>$J552*AIF552</f>
        <v>0</v>
      </c>
      <c r="AIM552" s="25">
        <f>$K552*AIG552</f>
        <v>0</v>
      </c>
      <c r="AIN552" s="51"/>
      <c r="AIO552" s="51"/>
      <c r="AIP552" s="51"/>
      <c r="AIQ552" s="25">
        <f>$I552*AIQ$564</f>
        <v>8310.34</v>
      </c>
      <c r="AIR552" s="25">
        <f>$J552*AIR$564</f>
        <v>8593.32</v>
      </c>
      <c r="AIS552" s="25">
        <f>$K552*AIS$564</f>
        <v>8593.32</v>
      </c>
      <c r="AIT552" s="51"/>
      <c r="AIU552" s="51"/>
      <c r="AIV552" s="51"/>
      <c r="AIW552" s="25">
        <f t="shared" ref="AIW552:AIW561" si="2854">AIE552*AIQ552</f>
        <v>0</v>
      </c>
      <c r="AIX552" s="25">
        <f t="shared" ref="AIX552:AIX561" si="2855">AIF552*AIR552</f>
        <v>0</v>
      </c>
      <c r="AIY552" s="25">
        <f t="shared" ref="AIY552:AIY561" si="2856">AIG552*AIS552</f>
        <v>0</v>
      </c>
      <c r="AIZ552" s="30"/>
      <c r="AJA552" s="30"/>
      <c r="AJB552" s="30"/>
      <c r="AJC552" s="51"/>
      <c r="AJD552" s="51"/>
      <c r="AJE552" s="51"/>
      <c r="AJF552" s="25">
        <f>$I552*AIZ552</f>
        <v>0</v>
      </c>
      <c r="AJG552" s="25">
        <f>$J552*AJA552</f>
        <v>0</v>
      </c>
      <c r="AJH552" s="25">
        <f>$K552*AJB552</f>
        <v>0</v>
      </c>
      <c r="AJI552" s="51"/>
      <c r="AJJ552" s="51"/>
      <c r="AJK552" s="51"/>
      <c r="AJL552" s="25">
        <f>$I552*AJL$564</f>
        <v>8139.14</v>
      </c>
      <c r="AJM552" s="25">
        <f>$J552*AJM$564</f>
        <v>8403.31</v>
      </c>
      <c r="AJN552" s="25">
        <f>$K552*AJN$564</f>
        <v>8403.31</v>
      </c>
      <c r="AJO552" s="51"/>
      <c r="AJP552" s="51"/>
      <c r="AJQ552" s="51"/>
      <c r="AJR552" s="25">
        <f t="shared" ref="AJR552:AJR561" si="2857">AIZ552*AJL552</f>
        <v>0</v>
      </c>
      <c r="AJS552" s="25">
        <f t="shared" ref="AJS552:AJS561" si="2858">AJA552*AJM552</f>
        <v>0</v>
      </c>
      <c r="AJT552" s="25">
        <f t="shared" ref="AJT552:AJT561" si="2859">AJB552*AJN552</f>
        <v>0</v>
      </c>
      <c r="AJU552" s="30"/>
      <c r="AJV552" s="30"/>
      <c r="AJW552" s="30"/>
      <c r="AJX552" s="51"/>
      <c r="AJY552" s="51"/>
      <c r="AJZ552" s="51"/>
      <c r="AKA552" s="25">
        <f>$I552*AJU552</f>
        <v>0</v>
      </c>
      <c r="AKB552" s="25">
        <f>$J552*AJV552</f>
        <v>0</v>
      </c>
      <c r="AKC552" s="25">
        <f>$K552*AJW552</f>
        <v>0</v>
      </c>
      <c r="AKD552" s="51"/>
      <c r="AKE552" s="51"/>
      <c r="AKF552" s="51"/>
      <c r="AKG552" s="25">
        <f>$I552*AKG$564</f>
        <v>7719.63</v>
      </c>
      <c r="AKH552" s="25">
        <f>$J552*AKH$564</f>
        <v>7979.71</v>
      </c>
      <c r="AKI552" s="25">
        <f>$K552*AKI$564</f>
        <v>7979.71</v>
      </c>
      <c r="AKJ552" s="51"/>
      <c r="AKK552" s="51"/>
      <c r="AKL552" s="51"/>
      <c r="AKM552" s="25">
        <f t="shared" ref="AKM552:AKM561" si="2860">AJU552*AKG552</f>
        <v>0</v>
      </c>
      <c r="AKN552" s="25">
        <f t="shared" ref="AKN552:AKN561" si="2861">AJV552*AKH552</f>
        <v>0</v>
      </c>
      <c r="AKO552" s="25">
        <f t="shared" ref="AKO552:AKO561" si="2862">AJW552*AKI552</f>
        <v>0</v>
      </c>
      <c r="AKP552" s="30"/>
      <c r="AKQ552" s="30"/>
      <c r="AKR552" s="30"/>
      <c r="AKS552" s="51"/>
      <c r="AKT552" s="51"/>
      <c r="AKU552" s="51"/>
      <c r="AKV552" s="25">
        <f>$I552*AKP552</f>
        <v>0</v>
      </c>
      <c r="AKW552" s="25">
        <f>$J552*AKQ552</f>
        <v>0</v>
      </c>
      <c r="AKX552" s="25">
        <f>$K552*AKR552</f>
        <v>0</v>
      </c>
      <c r="AKY552" s="51"/>
      <c r="AKZ552" s="51"/>
      <c r="ALA552" s="51"/>
      <c r="ALB552" s="25">
        <f>$I552*ALB$564</f>
        <v>8196.61</v>
      </c>
      <c r="ALC552" s="25">
        <f>$J552*ALC$564</f>
        <v>8465.1299999999992</v>
      </c>
      <c r="ALD552" s="25">
        <f>$K552*ALD$564</f>
        <v>8465.1299999999992</v>
      </c>
      <c r="ALE552" s="51"/>
      <c r="ALF552" s="51"/>
      <c r="ALG552" s="51"/>
      <c r="ALH552" s="25">
        <f t="shared" ref="ALH552:ALH561" si="2863">AKP552*ALB552</f>
        <v>0</v>
      </c>
      <c r="ALI552" s="25">
        <f t="shared" ref="ALI552:ALI561" si="2864">AKQ552*ALC552</f>
        <v>0</v>
      </c>
      <c r="ALJ552" s="25">
        <f t="shared" ref="ALJ552:ALJ561" si="2865">AKR552*ALD552</f>
        <v>0</v>
      </c>
      <c r="ALK552" s="30"/>
      <c r="ALL552" s="30"/>
      <c r="ALM552" s="30"/>
      <c r="ALN552" s="51"/>
      <c r="ALO552" s="51"/>
      <c r="ALP552" s="51"/>
      <c r="ALQ552" s="25">
        <f>$I552*ALK552</f>
        <v>0</v>
      </c>
      <c r="ALR552" s="25">
        <f>$J552*ALL552</f>
        <v>0</v>
      </c>
      <c r="ALS552" s="25">
        <f>$K552*ALM552</f>
        <v>0</v>
      </c>
      <c r="ALT552" s="51"/>
      <c r="ALU552" s="51"/>
      <c r="ALV552" s="51"/>
      <c r="ALW552" s="25">
        <f>$I552*ALW$564</f>
        <v>9224.76</v>
      </c>
      <c r="ALX552" s="25">
        <f>$J552*ALX$564</f>
        <v>9515.26</v>
      </c>
      <c r="ALY552" s="25">
        <f>$K552*ALY$564</f>
        <v>9515.26</v>
      </c>
      <c r="ALZ552" s="51"/>
      <c r="AMA552" s="51"/>
      <c r="AMB552" s="51"/>
      <c r="AMC552" s="25">
        <f t="shared" ref="AMC552:AMC561" si="2866">ALK552*ALW552</f>
        <v>0</v>
      </c>
      <c r="AMD552" s="25">
        <f t="shared" ref="AMD552:AMD561" si="2867">ALL552*ALX552</f>
        <v>0</v>
      </c>
      <c r="AME552" s="25">
        <f t="shared" ref="AME552:AME561" si="2868">ALM552*ALY552</f>
        <v>0</v>
      </c>
      <c r="AMF552" s="30"/>
      <c r="AMG552" s="30"/>
      <c r="AMH552" s="30"/>
      <c r="AMI552" s="51"/>
      <c r="AMJ552" s="51"/>
      <c r="AMK552" s="51"/>
      <c r="AML552" s="25">
        <f>$I552*AMF552</f>
        <v>0</v>
      </c>
      <c r="AMM552" s="25">
        <f>$J552*AMG552</f>
        <v>0</v>
      </c>
      <c r="AMN552" s="25">
        <f>$K552*AMH552</f>
        <v>0</v>
      </c>
      <c r="AMO552" s="51"/>
      <c r="AMP552" s="51"/>
      <c r="AMQ552" s="51"/>
      <c r="AMR552" s="25">
        <f>$I552*AMR$564</f>
        <v>7728.15</v>
      </c>
      <c r="AMS552" s="25">
        <f>$J552*AMS$564</f>
        <v>7967.07</v>
      </c>
      <c r="AMT552" s="25">
        <f>$K552*AMT$564</f>
        <v>7967.07</v>
      </c>
      <c r="AMU552" s="51"/>
      <c r="AMV552" s="51"/>
      <c r="AMW552" s="51"/>
      <c r="AMX552" s="25">
        <f t="shared" ref="AMX552:AMX561" si="2869">AMF552*AMR552</f>
        <v>0</v>
      </c>
      <c r="AMY552" s="25">
        <f t="shared" ref="AMY552:AMY561" si="2870">AMG552*AMS552</f>
        <v>0</v>
      </c>
      <c r="AMZ552" s="25">
        <f t="shared" ref="AMZ552:AMZ561" si="2871">AMH552*AMT552</f>
        <v>0</v>
      </c>
      <c r="ANA552" s="30"/>
      <c r="ANB552" s="30"/>
      <c r="ANC552" s="30"/>
      <c r="AND552" s="51"/>
      <c r="ANE552" s="51"/>
      <c r="ANF552" s="51"/>
      <c r="ANG552" s="25">
        <f>$I552*ANA552</f>
        <v>0</v>
      </c>
      <c r="ANH552" s="25">
        <f>$J552*ANB552</f>
        <v>0</v>
      </c>
      <c r="ANI552" s="25">
        <f>$K552*ANC552</f>
        <v>0</v>
      </c>
      <c r="ANJ552" s="51"/>
      <c r="ANK552" s="51"/>
      <c r="ANL552" s="51"/>
      <c r="ANM552" s="25">
        <f>$I552*ANM$564</f>
        <v>0</v>
      </c>
      <c r="ANN552" s="25">
        <f>$J552*ANN$564</f>
        <v>0</v>
      </c>
      <c r="ANO552" s="25">
        <f>$K552*ANO$564</f>
        <v>0</v>
      </c>
      <c r="ANP552" s="51"/>
      <c r="ANQ552" s="51"/>
      <c r="ANR552" s="51"/>
      <c r="ANS552" s="25">
        <f t="shared" ref="ANS552:ANS561" si="2872">ANA552*ANM552</f>
        <v>0</v>
      </c>
      <c r="ANT552" s="25">
        <f t="shared" ref="ANT552:ANT561" si="2873">ANB552*ANN552</f>
        <v>0</v>
      </c>
      <c r="ANU552" s="25">
        <f t="shared" ref="ANU552:ANU561" si="2874">ANC552*ANO552</f>
        <v>0</v>
      </c>
      <c r="ANV552" s="30"/>
      <c r="ANW552" s="30"/>
      <c r="ANX552" s="30"/>
      <c r="ANY552" s="51"/>
      <c r="ANZ552" s="51"/>
      <c r="AOA552" s="51"/>
      <c r="AOB552" s="25">
        <f>$I552*ANV552</f>
        <v>0</v>
      </c>
      <c r="AOC552" s="25">
        <f>$J552*ANW552</f>
        <v>0</v>
      </c>
      <c r="AOD552" s="25">
        <f>$K552*ANX552</f>
        <v>0</v>
      </c>
      <c r="AOE552" s="51"/>
      <c r="AOF552" s="51"/>
      <c r="AOG552" s="51"/>
      <c r="AOH552" s="25">
        <f>$I552*AOH$564</f>
        <v>7851.07</v>
      </c>
      <c r="AOI552" s="25">
        <f>$J552*AOI$564</f>
        <v>8095.51</v>
      </c>
      <c r="AOJ552" s="25">
        <f>$K552*AOJ$564</f>
        <v>8095.51</v>
      </c>
      <c r="AOK552" s="51"/>
      <c r="AOL552" s="51"/>
      <c r="AOM552" s="51"/>
      <c r="AON552" s="25">
        <f t="shared" ref="AON552:AON561" si="2875">ANV552*AOH552</f>
        <v>0</v>
      </c>
      <c r="AOO552" s="25">
        <f t="shared" ref="AOO552:AOO561" si="2876">ANW552*AOI552</f>
        <v>0</v>
      </c>
      <c r="AOP552" s="25">
        <f t="shared" ref="AOP552:AOP561" si="2877">ANX552*AOJ552</f>
        <v>0</v>
      </c>
      <c r="AOQ552" s="30"/>
      <c r="AOR552" s="30"/>
      <c r="AOS552" s="30"/>
      <c r="AOT552" s="51"/>
      <c r="AOU552" s="51"/>
      <c r="AOV552" s="51"/>
      <c r="AOW552" s="25">
        <f>$I552*AOQ552</f>
        <v>0</v>
      </c>
      <c r="AOX552" s="25">
        <f>$J552*AOR552</f>
        <v>0</v>
      </c>
      <c r="AOY552" s="25">
        <f>$K552*AOS552</f>
        <v>0</v>
      </c>
      <c r="AOZ552" s="51"/>
      <c r="APA552" s="51"/>
      <c r="APB552" s="51"/>
      <c r="APC552" s="25">
        <f>$I552*APC$564</f>
        <v>9335.1200000000008</v>
      </c>
      <c r="APD552" s="25">
        <f>$J552*APD$564</f>
        <v>9626.56</v>
      </c>
      <c r="APE552" s="25">
        <f>$K552*APE$564</f>
        <v>9626.56</v>
      </c>
      <c r="APF552" s="51"/>
      <c r="APG552" s="51"/>
      <c r="APH552" s="51"/>
      <c r="API552" s="25">
        <f t="shared" ref="API552:API561" si="2878">AOQ552*APC552</f>
        <v>0</v>
      </c>
      <c r="APJ552" s="25">
        <f t="shared" ref="APJ552:APJ561" si="2879">AOR552*APD552</f>
        <v>0</v>
      </c>
      <c r="APK552" s="25">
        <f t="shared" ref="APK552:APK561" si="2880">AOS552*APE552</f>
        <v>0</v>
      </c>
      <c r="APL552" s="30"/>
      <c r="APM552" s="30"/>
      <c r="APN552" s="30"/>
      <c r="APO552" s="51"/>
      <c r="APP552" s="51"/>
      <c r="APQ552" s="51"/>
      <c r="APR552" s="25">
        <f>$I552*APL552</f>
        <v>0</v>
      </c>
      <c r="APS552" s="25">
        <f>$J552*APM552</f>
        <v>0</v>
      </c>
      <c r="APT552" s="25">
        <f>$K552*APN552</f>
        <v>0</v>
      </c>
      <c r="APU552" s="51"/>
      <c r="APV552" s="51"/>
      <c r="APW552" s="51"/>
      <c r="APX552" s="25">
        <f>$I552*APX$564</f>
        <v>7776.56</v>
      </c>
      <c r="APY552" s="25">
        <f>$J552*APY$564</f>
        <v>8030.61</v>
      </c>
      <c r="APZ552" s="25">
        <f>$K552*APZ$564</f>
        <v>8030.61</v>
      </c>
      <c r="AQA552" s="51"/>
      <c r="AQB552" s="51"/>
      <c r="AQC552" s="51"/>
      <c r="AQD552" s="25">
        <f t="shared" ref="AQD552:AQD561" si="2881">APL552*APX552</f>
        <v>0</v>
      </c>
      <c r="AQE552" s="25">
        <f t="shared" ref="AQE552:AQE561" si="2882">APM552*APY552</f>
        <v>0</v>
      </c>
      <c r="AQF552" s="25">
        <f t="shared" ref="AQF552:AQF561" si="2883">APN552*APZ552</f>
        <v>0</v>
      </c>
      <c r="AQG552" s="30"/>
      <c r="AQH552" s="30"/>
      <c r="AQI552" s="30"/>
      <c r="AQJ552" s="51"/>
      <c r="AQK552" s="51"/>
      <c r="AQL552" s="51"/>
      <c r="AQM552" s="25">
        <f>$I552*AQG552</f>
        <v>0</v>
      </c>
      <c r="AQN552" s="25">
        <f>$J552*AQH552</f>
        <v>0</v>
      </c>
      <c r="AQO552" s="25">
        <f>$K552*AQI552</f>
        <v>0</v>
      </c>
      <c r="AQP552" s="51"/>
      <c r="AQQ552" s="51"/>
      <c r="AQR552" s="51"/>
      <c r="AQS552" s="25">
        <f>$I552*AQS$564</f>
        <v>6927.72</v>
      </c>
      <c r="AQT552" s="25">
        <f>$J552*AQT$564</f>
        <v>7162.37</v>
      </c>
      <c r="AQU552" s="25">
        <f>$K552*AQU$564</f>
        <v>7162.37</v>
      </c>
      <c r="AQV552" s="51"/>
      <c r="AQW552" s="51"/>
      <c r="AQX552" s="51"/>
      <c r="AQY552" s="25">
        <f t="shared" ref="AQY552:AQY561" si="2884">AQG552*AQS552</f>
        <v>0</v>
      </c>
      <c r="AQZ552" s="25">
        <f t="shared" ref="AQZ552:AQZ561" si="2885">AQH552*AQT552</f>
        <v>0</v>
      </c>
      <c r="ARA552" s="25">
        <f t="shared" ref="ARA552:ARA561" si="2886">AQI552*AQU552</f>
        <v>0</v>
      </c>
      <c r="ARB552" s="30"/>
      <c r="ARC552" s="30"/>
      <c r="ARD552" s="30"/>
      <c r="ARE552" s="51"/>
      <c r="ARF552" s="51"/>
      <c r="ARG552" s="51"/>
      <c r="ARH552" s="25">
        <f>$I552*ARB552</f>
        <v>0</v>
      </c>
      <c r="ARI552" s="25">
        <f>$J552*ARC552</f>
        <v>0</v>
      </c>
      <c r="ARJ552" s="25">
        <f>$K552*ARD552</f>
        <v>0</v>
      </c>
      <c r="ARK552" s="51"/>
      <c r="ARL552" s="51"/>
      <c r="ARM552" s="51"/>
      <c r="ARN552" s="25">
        <f>$I552*ARN$564</f>
        <v>8075.29</v>
      </c>
      <c r="ARO552" s="25">
        <f>$J552*ARO$564</f>
        <v>8309.43</v>
      </c>
      <c r="ARP552" s="25">
        <f>$K552*ARP$564</f>
        <v>8309.43</v>
      </c>
      <c r="ARQ552" s="51"/>
      <c r="ARR552" s="51"/>
      <c r="ARS552" s="51"/>
      <c r="ART552" s="25">
        <f t="shared" ref="ART552:ART561" si="2887">ARB552*ARN552</f>
        <v>0</v>
      </c>
      <c r="ARU552" s="25">
        <f t="shared" ref="ARU552:ARU561" si="2888">ARC552*ARO552</f>
        <v>0</v>
      </c>
      <c r="ARV552" s="25">
        <f t="shared" ref="ARV552:ARV561" si="2889">ARD552*ARP552</f>
        <v>0</v>
      </c>
      <c r="ARW552" s="30"/>
      <c r="ARX552" s="30"/>
      <c r="ARY552" s="30"/>
      <c r="ARZ552" s="51"/>
      <c r="ASA552" s="51"/>
      <c r="ASB552" s="51"/>
      <c r="ASC552" s="25">
        <f>$I552*ARW552</f>
        <v>0</v>
      </c>
      <c r="ASD552" s="25">
        <f>$J552*ARX552</f>
        <v>0</v>
      </c>
      <c r="ASE552" s="25">
        <f>$K552*ARY552</f>
        <v>0</v>
      </c>
      <c r="ASF552" s="51"/>
      <c r="ASG552" s="51"/>
      <c r="ASH552" s="51"/>
      <c r="ASI552" s="25">
        <f>$I552*ASI$564</f>
        <v>7979.61</v>
      </c>
      <c r="ASJ552" s="25">
        <f>$J552*ASJ$564</f>
        <v>8228.82</v>
      </c>
      <c r="ASK552" s="25">
        <f>$K552*ASK$564</f>
        <v>8228.82</v>
      </c>
      <c r="ASL552" s="51"/>
      <c r="ASM552" s="51"/>
      <c r="ASN552" s="51"/>
      <c r="ASO552" s="25">
        <f t="shared" ref="ASO552:ASO561" si="2890">ARW552*ASI552</f>
        <v>0</v>
      </c>
      <c r="ASP552" s="25">
        <f t="shared" ref="ASP552:ASP561" si="2891">ARX552*ASJ552</f>
        <v>0</v>
      </c>
      <c r="ASQ552" s="25">
        <f t="shared" ref="ASQ552:ASQ561" si="2892">ARY552*ASK552</f>
        <v>0</v>
      </c>
      <c r="ASR552" s="30"/>
      <c r="ASS552" s="30"/>
      <c r="AST552" s="30"/>
      <c r="ASU552" s="51"/>
      <c r="ASV552" s="51"/>
      <c r="ASW552" s="51"/>
      <c r="ASX552" s="25">
        <f>$I552*ASR552</f>
        <v>0</v>
      </c>
      <c r="ASY552" s="25">
        <f>$J552*ASS552</f>
        <v>0</v>
      </c>
      <c r="ASZ552" s="25">
        <f>$K552*AST552</f>
        <v>0</v>
      </c>
      <c r="ATA552" s="51"/>
      <c r="ATB552" s="51"/>
      <c r="ATC552" s="51"/>
      <c r="ATD552" s="25">
        <f>$I552*ATD$564</f>
        <v>7027.83</v>
      </c>
      <c r="ATE552" s="25">
        <f>$J552*ATE$564</f>
        <v>7242.95</v>
      </c>
      <c r="ATF552" s="25">
        <f>$K552*ATF$564</f>
        <v>7242.95</v>
      </c>
      <c r="ATG552" s="51"/>
      <c r="ATH552" s="51"/>
      <c r="ATI552" s="51"/>
      <c r="ATJ552" s="25">
        <f t="shared" ref="ATJ552:ATJ561" si="2893">ASR552*ATD552</f>
        <v>0</v>
      </c>
      <c r="ATK552" s="25">
        <f t="shared" ref="ATK552:ATK561" si="2894">ASS552*ATE552</f>
        <v>0</v>
      </c>
      <c r="ATL552" s="25">
        <f t="shared" ref="ATL552:ATL561" si="2895">AST552*ATF552</f>
        <v>0</v>
      </c>
      <c r="ATM552" s="30"/>
      <c r="ATN552" s="30"/>
      <c r="ATO552" s="30"/>
      <c r="ATP552" s="51"/>
      <c r="ATQ552" s="51"/>
      <c r="ATR552" s="51"/>
      <c r="ATS552" s="25">
        <f>$I552*ATM552</f>
        <v>0</v>
      </c>
      <c r="ATT552" s="25">
        <f>$J552*ATN552</f>
        <v>0</v>
      </c>
      <c r="ATU552" s="25">
        <f>$K552*ATO552</f>
        <v>0</v>
      </c>
      <c r="ATV552" s="51"/>
      <c r="ATW552" s="51"/>
      <c r="ATX552" s="51"/>
      <c r="ATY552" s="25">
        <f>$I552*ATY$564</f>
        <v>7662.25</v>
      </c>
      <c r="ATZ552" s="25">
        <f>$J552*ATZ$564</f>
        <v>7891.14</v>
      </c>
      <c r="AUA552" s="25">
        <f>$K552*AUA$564</f>
        <v>7891.14</v>
      </c>
      <c r="AUB552" s="51"/>
      <c r="AUC552" s="51"/>
      <c r="AUD552" s="51"/>
      <c r="AUE552" s="25">
        <f t="shared" ref="AUE552:AUE561" si="2896">ATM552*ATY552</f>
        <v>0</v>
      </c>
      <c r="AUF552" s="25">
        <f t="shared" ref="AUF552:AUF561" si="2897">ATN552*ATZ552</f>
        <v>0</v>
      </c>
      <c r="AUG552" s="25">
        <f t="shared" ref="AUG552:AUG561" si="2898">ATO552*AUA552</f>
        <v>0</v>
      </c>
      <c r="AUH552" s="30"/>
      <c r="AUI552" s="30"/>
      <c r="AUJ552" s="30"/>
      <c r="AUK552" s="51"/>
      <c r="AUL552" s="51"/>
      <c r="AUM552" s="51"/>
      <c r="AUN552" s="25">
        <f>$I552*AUH552</f>
        <v>0</v>
      </c>
      <c r="AUO552" s="25">
        <f>$J552*AUI552</f>
        <v>0</v>
      </c>
      <c r="AUP552" s="25">
        <f>$K552*AUJ552</f>
        <v>0</v>
      </c>
      <c r="AUQ552" s="51"/>
      <c r="AUR552" s="51"/>
      <c r="AUS552" s="51"/>
      <c r="AUT552" s="25">
        <f>$I552*AUT$564</f>
        <v>8224.39</v>
      </c>
      <c r="AUU552" s="25">
        <f>$J552*AUU$564</f>
        <v>8485.5400000000009</v>
      </c>
      <c r="AUV552" s="25">
        <f>$K552*AUV$564</f>
        <v>8485.5400000000009</v>
      </c>
      <c r="AUW552" s="51"/>
      <c r="AUX552" s="51"/>
      <c r="AUY552" s="51"/>
      <c r="AUZ552" s="25">
        <f t="shared" ref="AUZ552:AUZ561" si="2899">AUH552*AUT552</f>
        <v>0</v>
      </c>
      <c r="AVA552" s="25">
        <f t="shared" ref="AVA552:AVA561" si="2900">AUI552*AUU552</f>
        <v>0</v>
      </c>
      <c r="AVB552" s="25">
        <f t="shared" ref="AVB552:AVB561" si="2901">AUJ552*AUV552</f>
        <v>0</v>
      </c>
      <c r="AVC552" s="59">
        <f t="shared" ref="AVC552:AVC561" si="2902">L552+AG552+BB552+BW552+CR552+DM552+EH552+FC552+FX552+GS552+HN552+II552+JD552+JY552+KT552+LO552+MJ552+NE552+NZ552+OU552+PP552+QK552+RF552+SA552+SV552+TQ552+UL552+VG552+WB552+WW552+XR552+YM552+ZH552+AAC552+AAX552+ABS552+ACN552+ADI552+AED552+AEY552+AFT552+AGO552+AHJ552+AIE552+AIZ552+AJU552+AKP552+ALK552+AMF552+ANA552+ANV552+AOQ552+APL552+AQG552+ARB552+ARW552+ASR552+ATM552+AUH552</f>
        <v>0</v>
      </c>
      <c r="AVD552" s="59">
        <f t="shared" ref="AVD552:AVD561" si="2903">M552+AH552+BC552+BX552+CS552+DN552+EI552+FD552+FY552+GT552+HO552+IJ552+JE552+JZ552+KU552+LP552+MK552+NF552+OA552+OV552+PQ552+QL552+RG552+SB552+SW552+TR552+UM552+VH552+WC552+WX552+XS552+YN552+ZI552+AAD552+AAY552+ABT552+ACO552+ADJ552+AEE552+AEZ552+AFU552+AGP552+AHK552+AIF552+AJA552+AJV552+AKQ552+ALL552+AMG552+ANB552+ANW552+AOR552+APM552+AQH552+ARC552+ARX552+ASS552+ATN552+AUI552</f>
        <v>0</v>
      </c>
      <c r="AVE552" s="59">
        <f t="shared" ref="AVE552:AVE561" si="2904">N552+AI552+BD552+BY552+CT552+DO552+EJ552+FE552+FZ552+GU552+HP552+IK552+JF552+KA552+KV552+LQ552+ML552+NG552+OB552+OW552+PR552+QM552+RH552+SC552+SX552+TS552+UN552+VI552+WD552+WY552+XT552+YO552+ZJ552+AAE552+AAZ552+ABU552+ACP552+ADK552+AEF552+AFA552+AFV552+AGQ552+AHL552+AIG552+AJB552+AJW552+AKR552+ALM552+AMH552+ANC552+ANX552+AOS552+APN552+AQI552+ARD552+ARY552+AST552+ATO552+AUJ552</f>
        <v>0</v>
      </c>
      <c r="AVF552" s="25">
        <f t="shared" ref="AVF552:AVF561" si="2905">O552+AJ552+BE552+BZ552+CU552+DP552+EK552+FF552+GA552+GV552+HQ552+IL552+JG552+KB552+KW552+LR552+MM552+NH552+OC552+OX552+PS552+QN552+RI552+SD552+SY552+TT552+UO552+VJ552+WE552+WZ552+XU552+YP552+ZK552+AAF552+ABA552+ABV552+ACQ552+ADL552+AEG552+AFB552+AFW552+AGR552+AHM552+AIH552+AJC552+AJX552+AKS552+ALN552+AMI552+AND552+ANY552+AOT552+APO552+AQJ552+ARE552+ARZ552+ASU552+ATP552+AUK552</f>
        <v>0</v>
      </c>
      <c r="AVG552" s="25">
        <f t="shared" ref="AVG552:AVG561" si="2906">P552+AK552+BF552+CA552+CV552+DQ552+EL552+FG552+GB552+GW552+HR552+IM552+JH552+KC552+KX552+LS552+MN552+NI552+OD552+OY552+PT552+QO552+RJ552+SE552+SZ552+TU552+UP552+VK552+WF552+XA552+XV552+YQ552+ZL552+AAG552+ABB552+ABW552+ACR552+ADM552+AEH552+AFC552+AFX552+AGS552+AHN552+AII552+AJD552+AJY552+AKT552+ALO552+AMJ552+ANE552+ANZ552+AOU552+APP552+AQK552+ARF552+ASA552+ASV552+ATQ552+AUL552</f>
        <v>0</v>
      </c>
      <c r="AVH552" s="25">
        <f t="shared" ref="AVH552:AVH561" si="2907">Q552+AL552+BG552+CB552+CW552+DR552+EM552+FH552+GC552+GX552+HS552+IN552+JI552+KD552+KY552+LT552+MO552+NJ552+OE552+OZ552+PU552+QP552+RK552+SF552+TA552+TV552+UQ552+VL552+WG552+XB552+XW552+YR552+ZM552+AAH552+ABC552+ABX552+ACS552+ADN552+AEI552+AFD552+AFY552+AGT552+AHO552+AIJ552+AJE552+AJZ552+AKU552+ALP552+AMK552+ANF552+AOA552+AOV552+APQ552+AQL552+ARG552+ASB552+ASW552+ATR552+AUM552</f>
        <v>0</v>
      </c>
      <c r="AVI552" s="25">
        <f t="shared" ref="AVI552:AVI561" si="2908">R552+AM552+BH552+CC552+CX552+DS552+EN552+FI552+GD552+GY552+HT552+IO552+JJ552+KE552+KZ552+LU552+MP552+NK552+OF552+PA552+PV552+QQ552+RL552+SG552+TB552+TW552+UR552+VM552+WH552+XC552+XX552+YS552+ZN552+AAI552+ABD552+ABY552+ACT552+ADO552+AEJ552+AFE552+AFZ552+AGU552+AHP552+AIK552+AJF552+AKA552+AKV552+ALQ552+AML552+ANG552+AOB552+AOW552+APR552+AQM552+ARH552+ASC552+ASX552+ATS552+AUN552</f>
        <v>0</v>
      </c>
      <c r="AVJ552" s="25">
        <f t="shared" ref="AVJ552:AVJ561" si="2909">S552+AN552+BI552+CD552+CY552+DT552+EO552+FJ552+GE552+GZ552+HU552+IP552+JK552+KF552+LA552+LV552+MQ552+NL552+OG552+PB552+PW552+QR552+RM552+SH552+TC552+TX552+US552+VN552+WI552+XD552+XY552+YT552+ZO552+AAJ552+ABE552+ABZ552+ACU552+ADP552+AEK552+AFF552+AGA552+AGV552+AHQ552+AIL552+AJG552+AKB552+AKW552+ALR552+AMM552+ANH552+AOC552+AOX552+APS552+AQN552+ARI552+ASD552+ASY552+ATT552+AUO552</f>
        <v>0</v>
      </c>
      <c r="AVK552" s="25">
        <f t="shared" ref="AVK552:AVK561" si="2910">T552+AO552+BJ552+CE552+CZ552+DU552+EP552+FK552+GF552+HA552+HV552+IQ552+JL552+KG552+LB552+LW552+MR552+NM552+OH552+PC552+PX552+QS552+RN552+SI552+TD552+TY552+UT552+VO552+WJ552+XE552+XZ552+YU552+ZP552+AAK552+ABF552+ACA552+ACV552+ADQ552+AEL552+AFG552+AGB552+AGW552+AHR552+AIM552+AJH552+AKC552+AKX552+ALS552+AMN552+ANI552+AOD552+AOY552+APT552+AQO552+ARJ552+ASE552+ASZ552+ATU552+AUP552</f>
        <v>0</v>
      </c>
      <c r="AVL552" s="51"/>
      <c r="AVM552" s="51"/>
      <c r="AVN552" s="51"/>
      <c r="AVO552" s="25"/>
      <c r="AVP552" s="25"/>
      <c r="AVQ552" s="25"/>
      <c r="AVR552" s="25">
        <f t="shared" ref="AVR552:AVR561" si="2911">AA552+AV552+BQ552+CL552+DG552+EB552+EW552+FR552+GM552+HH552+IC552+IX552+JS552+KN552+LI552+MD552+MY552+NT552+OO552+PJ552+QE552+QZ552+RU552+SP552+TK552+UF552+VA552+VV552+WQ552+XL552+YG552+ZB552+ZW552+AAR552+ABM552+ACH552+ADC552+ADX552+AES552+AFN552+AGI552+AHD552+AHY552+AIT552+AJO552+AKJ552+ALE552+ALZ552+AMU552+ANP552+AOK552+APF552+AQA552+AQV552+ARQ552+ASL552+ATG552+AUB552+AUW552</f>
        <v>0</v>
      </c>
      <c r="AVS552" s="25">
        <f t="shared" ref="AVS552:AVS561" si="2912">AB552+AW552+BR552+CM552+DH552+EC552+EX552+FS552+GN552+HI552+ID552+IY552+JT552+KO552+LJ552+ME552+MZ552+NU552+OP552+PK552+QF552+RA552+RV552+SQ552+TL552+UG552+VB552+VW552+WR552+XM552+YH552+ZC552+ZX552+AAS552+ABN552+ACI552+ADD552+ADY552+AET552+AFO552+AGJ552+AHE552+AHZ552+AIU552+AJP552+AKK552+ALF552+AMA552+AMV552+ANQ552+AOL552+APG552+AQB552+AQW552+ARR552+ASM552+ATH552+AUC552+AUX552</f>
        <v>0</v>
      </c>
      <c r="AVT552" s="25">
        <f t="shared" ref="AVT552:AVT561" si="2913">AC552+AX552+BS552+CN552+DI552+ED552+EY552+FT552+GO552+HJ552+IE552+IZ552+JU552+KP552+LK552+MF552+NA552+NV552+OQ552+PL552+QG552+RB552+RW552+SR552+TM552+UH552+VC552+VX552+WS552+XN552+YI552+ZD552+ZY552+AAT552+ABO552+ACJ552+ADE552+ADZ552+AEU552+AFP552+AGK552+AHF552+AIA552+AIV552+AJQ552+AKL552+ALG552+AMB552+AMW552+ANR552+AOM552+APH552+AQC552+AQX552+ARS552+ASN552+ATI552+AUD552+AUY552</f>
        <v>0</v>
      </c>
      <c r="AVU552" s="25">
        <f t="shared" ref="AVU552:AVU561" si="2914">AD552+AY552+BT552+CO552+DJ552+EE552+EZ552+FU552+GP552+HK552+IF552+JA552+JV552+KQ552+LL552+MG552+NB552+NW552+OR552+PM552+QH552+RC552+RX552+SS552+TN552+UI552+VD552+VY552+WT552+XO552+YJ552+ZE552+ZZ552+AAU552+ABP552+ACK552+ADF552+AEA552+AEV552+AFQ552+AGL552+AHG552+AIB552+AIW552+AJR552+AKM552+ALH552+AMC552+AMX552+ANS552+AON552+API552+AQD552+AQY552+ART552+ASO552+ATJ552+AUE552+AUZ552</f>
        <v>0</v>
      </c>
      <c r="AVV552" s="25">
        <f t="shared" ref="AVV552:AVV561" si="2915">AE552+AZ552+BU552+CP552+DK552+EF552+FA552+FV552+GQ552+HL552+IG552+JB552+JW552+KR552+LM552+MH552+NC552+NX552+OS552+PN552+QI552+RD552+RY552+ST552+TO552+UJ552+VE552+VZ552+WU552+XP552+YK552+ZF552+AAA552+AAV552+ABQ552+ACL552+ADG552+AEB552+AEW552+AFR552+AGM552+AHH552+AIC552+AIX552+AJS552+AKN552+ALI552+AMD552+AMY552+ANT552+AOO552+APJ552+AQE552+AQZ552+ARU552+ASP552+ATK552+AUF552+AVA552</f>
        <v>0</v>
      </c>
      <c r="AVW552" s="25">
        <f t="shared" ref="AVW552:AVW561" si="2916">AF552+BA552+BV552+CQ552+DL552+EG552+FB552+FW552+GR552+HM552+IH552+JC552+JX552+KS552+LN552+MI552+ND552+NY552+OT552+PO552+QJ552+RE552+RZ552+SU552+TP552+UK552+VF552+WA552+WV552+XQ552+YL552+ZG552+AAB552+AAW552+ABR552+ACM552+ADH552+AEC552+AEX552+AFS552+AGN552+AHI552+AID552+AIY552+AJT552+AKO552+ALJ552+AME552+AMZ552+ANU552+AOP552+APK552+AQF552+ARA552+ARV552+ASQ552+ATL552+AUG552+AVB552</f>
        <v>0</v>
      </c>
    </row>
    <row r="553" spans="1:1271" ht="36">
      <c r="A553" s="8" t="s">
        <v>182</v>
      </c>
      <c r="B553" s="88" t="s">
        <v>87</v>
      </c>
      <c r="C553" s="5"/>
      <c r="D553" s="99"/>
      <c r="E553" s="77"/>
      <c r="F553" s="38"/>
      <c r="G553" s="38"/>
      <c r="H553" s="38"/>
      <c r="I553" s="25">
        <f t="shared" ref="I553:K561" si="2917">F519</f>
        <v>17853.66</v>
      </c>
      <c r="J553" s="25">
        <f t="shared" si="2917"/>
        <v>17853.66</v>
      </c>
      <c r="K553" s="25">
        <f t="shared" si="2917"/>
        <v>17853.66</v>
      </c>
      <c r="L553" s="30"/>
      <c r="M553" s="30"/>
      <c r="N553" s="30"/>
      <c r="O553" s="51"/>
      <c r="P553" s="51"/>
      <c r="Q553" s="51"/>
      <c r="R553" s="25">
        <f t="shared" ref="R553:R561" si="2918">$I553*L553</f>
        <v>0</v>
      </c>
      <c r="S553" s="25">
        <f t="shared" ref="S553:S561" si="2919">$J553*M553</f>
        <v>0</v>
      </c>
      <c r="T553" s="25">
        <f t="shared" ref="T553:T561" si="2920">$K553*N553</f>
        <v>0</v>
      </c>
      <c r="U553" s="51"/>
      <c r="V553" s="51"/>
      <c r="W553" s="51"/>
      <c r="X553" s="25">
        <f t="shared" ref="X553:X561" si="2921">$I553*X$564</f>
        <v>14285.82</v>
      </c>
      <c r="Y553" s="25">
        <f t="shared" ref="Y553:Y561" si="2922">$J553*Y$564</f>
        <v>0</v>
      </c>
      <c r="Z553" s="25">
        <f t="shared" ref="Z553:Z561" si="2923">$K553*Z$564</f>
        <v>0</v>
      </c>
      <c r="AA553" s="51"/>
      <c r="AB553" s="51"/>
      <c r="AC553" s="51"/>
      <c r="AD553" s="25">
        <f t="shared" si="2727"/>
        <v>0</v>
      </c>
      <c r="AE553" s="25">
        <f t="shared" si="2727"/>
        <v>0</v>
      </c>
      <c r="AF553" s="25">
        <f t="shared" si="2727"/>
        <v>0</v>
      </c>
      <c r="AG553" s="30"/>
      <c r="AH553" s="30"/>
      <c r="AI553" s="30"/>
      <c r="AJ553" s="51"/>
      <c r="AK553" s="51"/>
      <c r="AL553" s="51"/>
      <c r="AM553" s="25">
        <f t="shared" ref="AM553:AM561" si="2924">$I553*AG553</f>
        <v>0</v>
      </c>
      <c r="AN553" s="25">
        <f t="shared" ref="AN553:AN561" si="2925">$J553*AH553</f>
        <v>0</v>
      </c>
      <c r="AO553" s="25">
        <f t="shared" ref="AO553:AO561" si="2926">$K553*AI553</f>
        <v>0</v>
      </c>
      <c r="AP553" s="51"/>
      <c r="AQ553" s="51"/>
      <c r="AR553" s="51"/>
      <c r="AS553" s="25">
        <f t="shared" ref="AS553:AS561" si="2927">$I553*AS$564</f>
        <v>9807.8799999999992</v>
      </c>
      <c r="AT553" s="25">
        <f t="shared" ref="AT553:AT561" si="2928">$J553*AT$564</f>
        <v>10121.07</v>
      </c>
      <c r="AU553" s="25">
        <f t="shared" ref="AU553:AU561" si="2929">$K553*AU$564</f>
        <v>10121.07</v>
      </c>
      <c r="AV553" s="51"/>
      <c r="AW553" s="51"/>
      <c r="AX553" s="51"/>
      <c r="AY553" s="25">
        <f t="shared" si="2728"/>
        <v>0</v>
      </c>
      <c r="AZ553" s="25">
        <f t="shared" si="2729"/>
        <v>0</v>
      </c>
      <c r="BA553" s="25">
        <f t="shared" si="2730"/>
        <v>0</v>
      </c>
      <c r="BB553" s="30"/>
      <c r="BC553" s="30"/>
      <c r="BD553" s="30"/>
      <c r="BE553" s="51"/>
      <c r="BF553" s="51"/>
      <c r="BG553" s="51"/>
      <c r="BH553" s="25">
        <f t="shared" ref="BH553:BH561" si="2930">$I553*BB553</f>
        <v>0</v>
      </c>
      <c r="BI553" s="25">
        <f t="shared" ref="BI553:BI561" si="2931">$J553*BC553</f>
        <v>0</v>
      </c>
      <c r="BJ553" s="25">
        <f t="shared" ref="BJ553:BJ561" si="2932">$K553*BD553</f>
        <v>0</v>
      </c>
      <c r="BK553" s="51"/>
      <c r="BL553" s="51"/>
      <c r="BM553" s="51"/>
      <c r="BN553" s="25">
        <f t="shared" ref="BN553:BN561" si="2933">$I553*BN$564</f>
        <v>8545.92</v>
      </c>
      <c r="BO553" s="25">
        <f t="shared" ref="BO553:BO561" si="2934">$J553*BO$564</f>
        <v>8855.34</v>
      </c>
      <c r="BP553" s="25">
        <f t="shared" ref="BP553:BP561" si="2935">$K553*BP$564</f>
        <v>8855.34</v>
      </c>
      <c r="BQ553" s="51"/>
      <c r="BR553" s="51"/>
      <c r="BS553" s="51"/>
      <c r="BT553" s="25">
        <f t="shared" si="2731"/>
        <v>0</v>
      </c>
      <c r="BU553" s="25">
        <f t="shared" si="2732"/>
        <v>0</v>
      </c>
      <c r="BV553" s="25">
        <f t="shared" si="2733"/>
        <v>0</v>
      </c>
      <c r="BW553" s="30"/>
      <c r="BX553" s="30"/>
      <c r="BY553" s="30"/>
      <c r="BZ553" s="51"/>
      <c r="CA553" s="51"/>
      <c r="CB553" s="51"/>
      <c r="CC553" s="25">
        <f t="shared" ref="CC553:CC561" si="2936">$I553*BW553</f>
        <v>0</v>
      </c>
      <c r="CD553" s="25">
        <f t="shared" ref="CD553:CD561" si="2937">$J553*BX553</f>
        <v>0</v>
      </c>
      <c r="CE553" s="25">
        <f t="shared" ref="CE553:CE561" si="2938">$K553*BY553</f>
        <v>0</v>
      </c>
      <c r="CF553" s="51"/>
      <c r="CG553" s="51"/>
      <c r="CH553" s="51"/>
      <c r="CI553" s="25">
        <f t="shared" ref="CI553:CI561" si="2939">$I553*CI$564</f>
        <v>0</v>
      </c>
      <c r="CJ553" s="25">
        <f t="shared" ref="CJ553:CJ561" si="2940">$J553*CJ$564</f>
        <v>0</v>
      </c>
      <c r="CK553" s="25">
        <f t="shared" ref="CK553:CK561" si="2941">$K553*CK$564</f>
        <v>0</v>
      </c>
      <c r="CL553" s="51"/>
      <c r="CM553" s="51"/>
      <c r="CN553" s="51"/>
      <c r="CO553" s="25">
        <f t="shared" si="2734"/>
        <v>0</v>
      </c>
      <c r="CP553" s="25">
        <f t="shared" si="2735"/>
        <v>0</v>
      </c>
      <c r="CQ553" s="25">
        <f t="shared" si="2736"/>
        <v>0</v>
      </c>
      <c r="CR553" s="30"/>
      <c r="CS553" s="30"/>
      <c r="CT553" s="30"/>
      <c r="CU553" s="51"/>
      <c r="CV553" s="51"/>
      <c r="CW553" s="51"/>
      <c r="CX553" s="25">
        <f t="shared" ref="CX553:CX561" si="2942">$I553*CR553</f>
        <v>0</v>
      </c>
      <c r="CY553" s="25">
        <f t="shared" ref="CY553:CY561" si="2943">$J553*CS553</f>
        <v>0</v>
      </c>
      <c r="CZ553" s="25">
        <f t="shared" ref="CZ553:CZ561" si="2944">$K553*CT553</f>
        <v>0</v>
      </c>
      <c r="DA553" s="51"/>
      <c r="DB553" s="51"/>
      <c r="DC553" s="51"/>
      <c r="DD553" s="25">
        <f t="shared" ref="DD553:DD561" si="2945">$I553*DD$564</f>
        <v>9670.69</v>
      </c>
      <c r="DE553" s="25">
        <f t="shared" ref="DE553:DE561" si="2946">$J553*DE$564</f>
        <v>10044.540000000001</v>
      </c>
      <c r="DF553" s="25">
        <f t="shared" ref="DF553:DF561" si="2947">$K553*DF$564</f>
        <v>10044.540000000001</v>
      </c>
      <c r="DG553" s="51"/>
      <c r="DH553" s="51"/>
      <c r="DI553" s="51"/>
      <c r="DJ553" s="25">
        <f t="shared" si="2737"/>
        <v>0</v>
      </c>
      <c r="DK553" s="25">
        <f t="shared" si="2738"/>
        <v>0</v>
      </c>
      <c r="DL553" s="25">
        <f t="shared" si="2739"/>
        <v>0</v>
      </c>
      <c r="DM553" s="30"/>
      <c r="DN553" s="30"/>
      <c r="DO553" s="30"/>
      <c r="DP553" s="51"/>
      <c r="DQ553" s="51"/>
      <c r="DR553" s="51"/>
      <c r="DS553" s="25">
        <f t="shared" ref="DS553:DS561" si="2948">$I553*DM553</f>
        <v>0</v>
      </c>
      <c r="DT553" s="25">
        <f t="shared" ref="DT553:DT561" si="2949">$J553*DN553</f>
        <v>0</v>
      </c>
      <c r="DU553" s="25">
        <f t="shared" ref="DU553:DU561" si="2950">$K553*DO553</f>
        <v>0</v>
      </c>
      <c r="DV553" s="51"/>
      <c r="DW553" s="51"/>
      <c r="DX553" s="51"/>
      <c r="DY553" s="25">
        <f t="shared" ref="DY553:DY561" si="2951">$I553*DY$564</f>
        <v>10000.07</v>
      </c>
      <c r="DZ553" s="25">
        <f t="shared" ref="DZ553:DZ561" si="2952">$J553*DZ$564</f>
        <v>10359.33</v>
      </c>
      <c r="EA553" s="25">
        <f t="shared" ref="EA553:EA561" si="2953">$K553*EA$564</f>
        <v>10359.33</v>
      </c>
      <c r="EB553" s="51"/>
      <c r="EC553" s="51"/>
      <c r="ED553" s="51"/>
      <c r="EE553" s="25">
        <f t="shared" si="2740"/>
        <v>0</v>
      </c>
      <c r="EF553" s="25">
        <f t="shared" si="2741"/>
        <v>0</v>
      </c>
      <c r="EG553" s="25">
        <f t="shared" si="2742"/>
        <v>0</v>
      </c>
      <c r="EH553" s="30"/>
      <c r="EI553" s="30"/>
      <c r="EJ553" s="30"/>
      <c r="EK553" s="51"/>
      <c r="EL553" s="51"/>
      <c r="EM553" s="51"/>
      <c r="EN553" s="25">
        <f t="shared" ref="EN553:EN561" si="2954">$I553*EH553</f>
        <v>0</v>
      </c>
      <c r="EO553" s="25">
        <f t="shared" ref="EO553:EO561" si="2955">$J553*EI553</f>
        <v>0</v>
      </c>
      <c r="EP553" s="25">
        <f t="shared" ref="EP553:EP561" si="2956">$K553*EJ553</f>
        <v>0</v>
      </c>
      <c r="EQ553" s="51"/>
      <c r="ER553" s="51"/>
      <c r="ES553" s="51"/>
      <c r="ET553" s="25">
        <f t="shared" ref="ET553:ET561" si="2957">$I553*ET$564</f>
        <v>9705.06</v>
      </c>
      <c r="EU553" s="25">
        <f t="shared" ref="EU553:EU561" si="2958">$J553*EU$564</f>
        <v>9987.66</v>
      </c>
      <c r="EV553" s="25">
        <f t="shared" ref="EV553:EV561" si="2959">$K553*EV$564</f>
        <v>9987.66</v>
      </c>
      <c r="EW553" s="51"/>
      <c r="EX553" s="51"/>
      <c r="EY553" s="51"/>
      <c r="EZ553" s="25">
        <f t="shared" si="2743"/>
        <v>0</v>
      </c>
      <c r="FA553" s="25">
        <f t="shared" si="2744"/>
        <v>0</v>
      </c>
      <c r="FB553" s="25">
        <f t="shared" si="2745"/>
        <v>0</v>
      </c>
      <c r="FC553" s="30"/>
      <c r="FD553" s="30"/>
      <c r="FE553" s="30"/>
      <c r="FF553" s="51"/>
      <c r="FG553" s="51"/>
      <c r="FH553" s="51"/>
      <c r="FI553" s="25">
        <f t="shared" ref="FI553:FI561" si="2960">$I553*FC553</f>
        <v>0</v>
      </c>
      <c r="FJ553" s="25">
        <f t="shared" ref="FJ553:FJ561" si="2961">$J553*FD553</f>
        <v>0</v>
      </c>
      <c r="FK553" s="25">
        <f t="shared" ref="FK553:FK561" si="2962">$K553*FE553</f>
        <v>0</v>
      </c>
      <c r="FL553" s="51"/>
      <c r="FM553" s="51"/>
      <c r="FN553" s="51"/>
      <c r="FO553" s="25">
        <f t="shared" ref="FO553:FO561" si="2963">$I553*FO$564</f>
        <v>7889.41</v>
      </c>
      <c r="FP553" s="25">
        <f t="shared" ref="FP553:FP561" si="2964">$J553*FP$564</f>
        <v>8156.65</v>
      </c>
      <c r="FQ553" s="25">
        <f t="shared" ref="FQ553:FQ561" si="2965">$K553*FQ$564</f>
        <v>8156.65</v>
      </c>
      <c r="FR553" s="51"/>
      <c r="FS553" s="51"/>
      <c r="FT553" s="51"/>
      <c r="FU553" s="25">
        <f t="shared" si="2746"/>
        <v>0</v>
      </c>
      <c r="FV553" s="25">
        <f t="shared" si="2747"/>
        <v>0</v>
      </c>
      <c r="FW553" s="25">
        <f t="shared" si="2748"/>
        <v>0</v>
      </c>
      <c r="FX553" s="30"/>
      <c r="FY553" s="30"/>
      <c r="FZ553" s="30"/>
      <c r="GA553" s="51"/>
      <c r="GB553" s="51"/>
      <c r="GC553" s="51"/>
      <c r="GD553" s="25">
        <f t="shared" ref="GD553:GD561" si="2966">$I553*FX553</f>
        <v>0</v>
      </c>
      <c r="GE553" s="25">
        <f t="shared" ref="GE553:GE561" si="2967">$J553*FY553</f>
        <v>0</v>
      </c>
      <c r="GF553" s="25">
        <f t="shared" ref="GF553:GF561" si="2968">$K553*FZ553</f>
        <v>0</v>
      </c>
      <c r="GG553" s="51"/>
      <c r="GH553" s="51"/>
      <c r="GI553" s="51"/>
      <c r="GJ553" s="25">
        <f t="shared" ref="GJ553:GJ561" si="2969">$I553*GJ$564</f>
        <v>0</v>
      </c>
      <c r="GK553" s="25">
        <f t="shared" ref="GK553:GK561" si="2970">$J553*GK$564</f>
        <v>0</v>
      </c>
      <c r="GL553" s="25">
        <f t="shared" ref="GL553:GL561" si="2971">$K553*GL$564</f>
        <v>0</v>
      </c>
      <c r="GM553" s="51"/>
      <c r="GN553" s="51"/>
      <c r="GO553" s="51"/>
      <c r="GP553" s="25">
        <f t="shared" si="2749"/>
        <v>0</v>
      </c>
      <c r="GQ553" s="25">
        <f t="shared" si="2750"/>
        <v>0</v>
      </c>
      <c r="GR553" s="25">
        <f t="shared" si="2751"/>
        <v>0</v>
      </c>
      <c r="GS553" s="30"/>
      <c r="GT553" s="30"/>
      <c r="GU553" s="30"/>
      <c r="GV553" s="51"/>
      <c r="GW553" s="51"/>
      <c r="GX553" s="51"/>
      <c r="GY553" s="25">
        <f t="shared" ref="GY553:GY561" si="2972">$I553*GS553</f>
        <v>0</v>
      </c>
      <c r="GZ553" s="25">
        <f t="shared" ref="GZ553:GZ561" si="2973">$J553*GT553</f>
        <v>0</v>
      </c>
      <c r="HA553" s="25">
        <f t="shared" ref="HA553:HA561" si="2974">$K553*GU553</f>
        <v>0</v>
      </c>
      <c r="HB553" s="51"/>
      <c r="HC553" s="51"/>
      <c r="HD553" s="51"/>
      <c r="HE553" s="25">
        <f t="shared" ref="HE553:HE561" si="2975">$I553*HE$564</f>
        <v>15169.91</v>
      </c>
      <c r="HF553" s="25">
        <f t="shared" ref="HF553:HF561" si="2976">$J553*HF$564</f>
        <v>15737.39</v>
      </c>
      <c r="HG553" s="25">
        <f t="shared" ref="HG553:HG561" si="2977">$K553*HG$564</f>
        <v>15737.39</v>
      </c>
      <c r="HH553" s="51"/>
      <c r="HI553" s="51"/>
      <c r="HJ553" s="51"/>
      <c r="HK553" s="25">
        <f t="shared" si="2752"/>
        <v>0</v>
      </c>
      <c r="HL553" s="25">
        <f t="shared" si="2753"/>
        <v>0</v>
      </c>
      <c r="HM553" s="25">
        <f t="shared" si="2754"/>
        <v>0</v>
      </c>
      <c r="HN553" s="30"/>
      <c r="HO553" s="30"/>
      <c r="HP553" s="30"/>
      <c r="HQ553" s="51"/>
      <c r="HR553" s="51"/>
      <c r="HS553" s="51"/>
      <c r="HT553" s="25">
        <f t="shared" ref="HT553:HT561" si="2978">$I553*HN553</f>
        <v>0</v>
      </c>
      <c r="HU553" s="25">
        <f t="shared" ref="HU553:HU561" si="2979">$J553*HO553</f>
        <v>0</v>
      </c>
      <c r="HV553" s="25">
        <f t="shared" ref="HV553:HV561" si="2980">$K553*HP553</f>
        <v>0</v>
      </c>
      <c r="HW553" s="51"/>
      <c r="HX553" s="51"/>
      <c r="HY553" s="51"/>
      <c r="HZ553" s="25">
        <f t="shared" ref="HZ553:HZ561" si="2981">$I553*HZ$564</f>
        <v>7881.25</v>
      </c>
      <c r="IA553" s="25">
        <f t="shared" ref="IA553:IA561" si="2982">$J553*IA$564</f>
        <v>9738.81</v>
      </c>
      <c r="IB553" s="25">
        <f t="shared" ref="IB553:IB561" si="2983">$K553*IB$564</f>
        <v>9738.81</v>
      </c>
      <c r="IC553" s="51"/>
      <c r="ID553" s="51"/>
      <c r="IE553" s="51"/>
      <c r="IF553" s="25">
        <f t="shared" si="2755"/>
        <v>0</v>
      </c>
      <c r="IG553" s="25">
        <f t="shared" si="2756"/>
        <v>0</v>
      </c>
      <c r="IH553" s="25">
        <f t="shared" si="2757"/>
        <v>0</v>
      </c>
      <c r="II553" s="30"/>
      <c r="IJ553" s="30"/>
      <c r="IK553" s="30"/>
      <c r="IL553" s="51"/>
      <c r="IM553" s="51"/>
      <c r="IN553" s="51"/>
      <c r="IO553" s="25">
        <f t="shared" ref="IO553:IO561" si="2984">$I553*II553</f>
        <v>0</v>
      </c>
      <c r="IP553" s="25">
        <f t="shared" ref="IP553:IP561" si="2985">$J553*IJ553</f>
        <v>0</v>
      </c>
      <c r="IQ553" s="25">
        <f t="shared" ref="IQ553:IQ561" si="2986">$K553*IK553</f>
        <v>0</v>
      </c>
      <c r="IR553" s="51"/>
      <c r="IS553" s="51"/>
      <c r="IT553" s="51"/>
      <c r="IU553" s="25">
        <f t="shared" ref="IU553:IU561" si="2987">$I553*IU$564</f>
        <v>8226.93</v>
      </c>
      <c r="IV553" s="25">
        <f t="shared" ref="IV553:IV561" si="2988">$J553*IV$564</f>
        <v>8483.24</v>
      </c>
      <c r="IW553" s="25">
        <f t="shared" ref="IW553:IW561" si="2989">$K553*IW$564</f>
        <v>8483.24</v>
      </c>
      <c r="IX553" s="51"/>
      <c r="IY553" s="51"/>
      <c r="IZ553" s="51"/>
      <c r="JA553" s="25">
        <f t="shared" si="2758"/>
        <v>0</v>
      </c>
      <c r="JB553" s="25">
        <f t="shared" si="2759"/>
        <v>0</v>
      </c>
      <c r="JC553" s="25">
        <f t="shared" si="2760"/>
        <v>0</v>
      </c>
      <c r="JD553" s="30"/>
      <c r="JE553" s="30"/>
      <c r="JF553" s="30"/>
      <c r="JG553" s="51"/>
      <c r="JH553" s="51"/>
      <c r="JI553" s="51"/>
      <c r="JJ553" s="25">
        <f t="shared" ref="JJ553:JJ561" si="2990">$I553*JD553</f>
        <v>0</v>
      </c>
      <c r="JK553" s="25">
        <f t="shared" ref="JK553:JK561" si="2991">$J553*JE553</f>
        <v>0</v>
      </c>
      <c r="JL553" s="25">
        <f t="shared" ref="JL553:JL561" si="2992">$K553*JF553</f>
        <v>0</v>
      </c>
      <c r="JM553" s="51"/>
      <c r="JN553" s="51"/>
      <c r="JO553" s="51"/>
      <c r="JP553" s="25">
        <f t="shared" ref="JP553:JP561" si="2993">$I553*JP$564</f>
        <v>12432.46</v>
      </c>
      <c r="JQ553" s="25">
        <f t="shared" ref="JQ553:JQ561" si="2994">$J553*JQ$564</f>
        <v>12866.56</v>
      </c>
      <c r="JR553" s="25">
        <f t="shared" ref="JR553:JR561" si="2995">$K553*JR$564</f>
        <v>12866.56</v>
      </c>
      <c r="JS553" s="51"/>
      <c r="JT553" s="51"/>
      <c r="JU553" s="51"/>
      <c r="JV553" s="25">
        <f t="shared" si="2761"/>
        <v>0</v>
      </c>
      <c r="JW553" s="25">
        <f t="shared" si="2762"/>
        <v>0</v>
      </c>
      <c r="JX553" s="25">
        <f t="shared" si="2763"/>
        <v>0</v>
      </c>
      <c r="JY553" s="30"/>
      <c r="JZ553" s="30"/>
      <c r="KA553" s="30"/>
      <c r="KB553" s="51"/>
      <c r="KC553" s="51"/>
      <c r="KD553" s="51"/>
      <c r="KE553" s="25">
        <f t="shared" ref="KE553:KE561" si="2996">$I553*JY553</f>
        <v>0</v>
      </c>
      <c r="KF553" s="25">
        <f t="shared" ref="KF553:KF561" si="2997">$J553*JZ553</f>
        <v>0</v>
      </c>
      <c r="KG553" s="25">
        <f t="shared" ref="KG553:KG561" si="2998">$K553*KA553</f>
        <v>0</v>
      </c>
      <c r="KH553" s="51"/>
      <c r="KI553" s="51"/>
      <c r="KJ553" s="51"/>
      <c r="KK553" s="25">
        <f t="shared" ref="KK553:KK561" si="2999">$I553*KK$564</f>
        <v>7347.4</v>
      </c>
      <c r="KL553" s="25">
        <f t="shared" ref="KL553:KL561" si="3000">$J553*KL$564</f>
        <v>7592.46</v>
      </c>
      <c r="KM553" s="25">
        <f t="shared" ref="KM553:KM561" si="3001">$K553*KM$564</f>
        <v>7592.46</v>
      </c>
      <c r="KN553" s="51"/>
      <c r="KO553" s="51"/>
      <c r="KP553" s="51"/>
      <c r="KQ553" s="25">
        <f t="shared" si="2764"/>
        <v>0</v>
      </c>
      <c r="KR553" s="25">
        <f t="shared" si="2765"/>
        <v>0</v>
      </c>
      <c r="KS553" s="25">
        <f t="shared" si="2766"/>
        <v>0</v>
      </c>
      <c r="KT553" s="30">
        <v>1</v>
      </c>
      <c r="KU553" s="30">
        <v>1</v>
      </c>
      <c r="KV553" s="30">
        <v>1</v>
      </c>
      <c r="KW553" s="51"/>
      <c r="KX553" s="51"/>
      <c r="KY553" s="51"/>
      <c r="KZ553" s="25">
        <f t="shared" ref="KZ553:KZ561" si="3002">$I553*KT553</f>
        <v>17853.66</v>
      </c>
      <c r="LA553" s="25">
        <f t="shared" ref="LA553:LA561" si="3003">$J553*KU553</f>
        <v>17853.66</v>
      </c>
      <c r="LB553" s="25">
        <f t="shared" ref="LB553:LB561" si="3004">$K553*KV553</f>
        <v>17853.66</v>
      </c>
      <c r="LC553" s="51"/>
      <c r="LD553" s="51"/>
      <c r="LE553" s="51"/>
      <c r="LF553" s="25">
        <f t="shared" ref="LF553:LF561" si="3005">$I553*LF$564</f>
        <v>6813.06</v>
      </c>
      <c r="LG553" s="25">
        <f t="shared" ref="LG553:LG561" si="3006">$J553*LG$564</f>
        <v>7046.58</v>
      </c>
      <c r="LH553" s="25">
        <f t="shared" ref="LH553:LH561" si="3007">$K553*LH$564</f>
        <v>7046.58</v>
      </c>
      <c r="LI553" s="51"/>
      <c r="LJ553" s="51"/>
      <c r="LK553" s="51"/>
      <c r="LL553" s="25">
        <f t="shared" si="2767"/>
        <v>6813.06</v>
      </c>
      <c r="LM553" s="25">
        <f t="shared" si="2768"/>
        <v>7046.58</v>
      </c>
      <c r="LN553" s="25">
        <f t="shared" si="2769"/>
        <v>7046.58</v>
      </c>
      <c r="LO553" s="30"/>
      <c r="LP553" s="30"/>
      <c r="LQ553" s="30"/>
      <c r="LR553" s="51"/>
      <c r="LS553" s="51"/>
      <c r="LT553" s="51"/>
      <c r="LU553" s="25">
        <f t="shared" ref="LU553:LU561" si="3008">$I553*LO553</f>
        <v>0</v>
      </c>
      <c r="LV553" s="25">
        <f t="shared" ref="LV553:LV561" si="3009">$J553*LP553</f>
        <v>0</v>
      </c>
      <c r="LW553" s="25">
        <f t="shared" ref="LW553:LW561" si="3010">$K553*LQ553</f>
        <v>0</v>
      </c>
      <c r="LX553" s="51"/>
      <c r="LY553" s="51"/>
      <c r="LZ553" s="51"/>
      <c r="MA553" s="25">
        <f t="shared" ref="MA553:MA561" si="3011">$I553*MA$564</f>
        <v>10758.91</v>
      </c>
      <c r="MB553" s="25">
        <f t="shared" ref="MB553:MB561" si="3012">$J553*MB$564</f>
        <v>11119.35</v>
      </c>
      <c r="MC553" s="25">
        <f t="shared" ref="MC553:MC561" si="3013">$K553*MC$564</f>
        <v>11119.35</v>
      </c>
      <c r="MD553" s="51"/>
      <c r="ME553" s="51"/>
      <c r="MF553" s="51"/>
      <c r="MG553" s="25">
        <f t="shared" si="2770"/>
        <v>0</v>
      </c>
      <c r="MH553" s="25">
        <f t="shared" si="2771"/>
        <v>0</v>
      </c>
      <c r="MI553" s="25">
        <f t="shared" si="2772"/>
        <v>0</v>
      </c>
      <c r="MJ553" s="30"/>
      <c r="MK553" s="30"/>
      <c r="ML553" s="30"/>
      <c r="MM553" s="51"/>
      <c r="MN553" s="51"/>
      <c r="MO553" s="51"/>
      <c r="MP553" s="25">
        <f t="shared" ref="MP553:MP561" si="3014">$I553*MJ553</f>
        <v>0</v>
      </c>
      <c r="MQ553" s="25">
        <f t="shared" ref="MQ553:MQ561" si="3015">$J553*MK553</f>
        <v>0</v>
      </c>
      <c r="MR553" s="25">
        <f t="shared" ref="MR553:MR561" si="3016">$K553*ML553</f>
        <v>0</v>
      </c>
      <c r="MS553" s="51"/>
      <c r="MT553" s="51"/>
      <c r="MU553" s="51"/>
      <c r="MV553" s="25">
        <f t="shared" ref="MV553:MV561" si="3017">$I553*MV$564</f>
        <v>11442.62</v>
      </c>
      <c r="MW553" s="25">
        <f t="shared" ref="MW553:MW561" si="3018">$J553*MW$564</f>
        <v>11831.44</v>
      </c>
      <c r="MX553" s="25">
        <f t="shared" ref="MX553:MX561" si="3019">$K553*MX$564</f>
        <v>11831.44</v>
      </c>
      <c r="MY553" s="51"/>
      <c r="MZ553" s="51"/>
      <c r="NA553" s="51"/>
      <c r="NB553" s="25">
        <f t="shared" si="2773"/>
        <v>0</v>
      </c>
      <c r="NC553" s="25">
        <f t="shared" si="2774"/>
        <v>0</v>
      </c>
      <c r="ND553" s="25">
        <f t="shared" si="2775"/>
        <v>0</v>
      </c>
      <c r="NE553" s="30"/>
      <c r="NF553" s="30"/>
      <c r="NG553" s="30"/>
      <c r="NH553" s="51"/>
      <c r="NI553" s="51"/>
      <c r="NJ553" s="51"/>
      <c r="NK553" s="25">
        <f t="shared" ref="NK553:NK561" si="3020">$I553*NE553</f>
        <v>0</v>
      </c>
      <c r="NL553" s="25">
        <f t="shared" ref="NL553:NL561" si="3021">$J553*NF553</f>
        <v>0</v>
      </c>
      <c r="NM553" s="25">
        <f t="shared" ref="NM553:NM561" si="3022">$K553*NG553</f>
        <v>0</v>
      </c>
      <c r="NN553" s="51"/>
      <c r="NO553" s="51"/>
      <c r="NP553" s="51"/>
      <c r="NQ553" s="25">
        <f t="shared" ref="NQ553:NQ561" si="3023">$I553*NQ$564</f>
        <v>8361.85</v>
      </c>
      <c r="NR553" s="25">
        <f t="shared" ref="NR553:NR561" si="3024">$J553*NR$564</f>
        <v>8629.8799999999992</v>
      </c>
      <c r="NS553" s="25">
        <f t="shared" ref="NS553:NS561" si="3025">$K553*NS$564</f>
        <v>8629.8799999999992</v>
      </c>
      <c r="NT553" s="51"/>
      <c r="NU553" s="51"/>
      <c r="NV553" s="51"/>
      <c r="NW553" s="25">
        <f t="shared" si="2776"/>
        <v>0</v>
      </c>
      <c r="NX553" s="25">
        <f t="shared" si="2777"/>
        <v>0</v>
      </c>
      <c r="NY553" s="25">
        <f t="shared" si="2778"/>
        <v>0</v>
      </c>
      <c r="NZ553" s="30"/>
      <c r="OA553" s="30"/>
      <c r="OB553" s="30"/>
      <c r="OC553" s="51"/>
      <c r="OD553" s="51"/>
      <c r="OE553" s="51"/>
      <c r="OF553" s="25">
        <f t="shared" ref="OF553:OF561" si="3026">$I553*NZ553</f>
        <v>0</v>
      </c>
      <c r="OG553" s="25">
        <f t="shared" ref="OG553:OG561" si="3027">$J553*OA553</f>
        <v>0</v>
      </c>
      <c r="OH553" s="25">
        <f t="shared" ref="OH553:OH561" si="3028">$K553*OB553</f>
        <v>0</v>
      </c>
      <c r="OI553" s="51"/>
      <c r="OJ553" s="51"/>
      <c r="OK553" s="51"/>
      <c r="OL553" s="25">
        <f t="shared" ref="OL553:OL561" si="3029">$I553*OL$564</f>
        <v>10828.92</v>
      </c>
      <c r="OM553" s="25">
        <f t="shared" ref="OM553:OM561" si="3030">$J553*OM$564</f>
        <v>11192.31</v>
      </c>
      <c r="ON553" s="25">
        <f t="shared" ref="ON553:ON561" si="3031">$K553*ON$564</f>
        <v>11192.31</v>
      </c>
      <c r="OO553" s="51"/>
      <c r="OP553" s="51"/>
      <c r="OQ553" s="51"/>
      <c r="OR553" s="25">
        <f t="shared" si="2779"/>
        <v>0</v>
      </c>
      <c r="OS553" s="25">
        <f t="shared" si="2780"/>
        <v>0</v>
      </c>
      <c r="OT553" s="25">
        <f t="shared" si="2781"/>
        <v>0</v>
      </c>
      <c r="OU553" s="30"/>
      <c r="OV553" s="30"/>
      <c r="OW553" s="30"/>
      <c r="OX553" s="51"/>
      <c r="OY553" s="51"/>
      <c r="OZ553" s="51"/>
      <c r="PA553" s="25">
        <f t="shared" ref="PA553:PA561" si="3032">$I553*OU553</f>
        <v>0</v>
      </c>
      <c r="PB553" s="25">
        <f t="shared" ref="PB553:PB561" si="3033">$J553*OV553</f>
        <v>0</v>
      </c>
      <c r="PC553" s="25">
        <f t="shared" ref="PC553:PC561" si="3034">$K553*OW553</f>
        <v>0</v>
      </c>
      <c r="PD553" s="51"/>
      <c r="PE553" s="51"/>
      <c r="PF553" s="51"/>
      <c r="PG553" s="25">
        <f t="shared" ref="PG553:PG561" si="3035">$I553*PG$564</f>
        <v>9238.1200000000008</v>
      </c>
      <c r="PH553" s="25">
        <f t="shared" ref="PH553:PH561" si="3036">$J553*PH$564</f>
        <v>9537.4699999999993</v>
      </c>
      <c r="PI553" s="25">
        <f t="shared" ref="PI553:PI561" si="3037">$K553*PI$564</f>
        <v>9537.4699999999993</v>
      </c>
      <c r="PJ553" s="51"/>
      <c r="PK553" s="51"/>
      <c r="PL553" s="51"/>
      <c r="PM553" s="25">
        <f t="shared" si="2782"/>
        <v>0</v>
      </c>
      <c r="PN553" s="25">
        <f t="shared" si="2783"/>
        <v>0</v>
      </c>
      <c r="PO553" s="25">
        <f t="shared" si="2784"/>
        <v>0</v>
      </c>
      <c r="PP553" s="30"/>
      <c r="PQ553" s="30"/>
      <c r="PR553" s="30"/>
      <c r="PS553" s="51"/>
      <c r="PT553" s="51"/>
      <c r="PU553" s="51"/>
      <c r="PV553" s="25">
        <f t="shared" ref="PV553:PV561" si="3038">$I553*PP553</f>
        <v>0</v>
      </c>
      <c r="PW553" s="25">
        <f t="shared" ref="PW553:PW561" si="3039">$J553*PQ553</f>
        <v>0</v>
      </c>
      <c r="PX553" s="25">
        <f t="shared" ref="PX553:PX561" si="3040">$K553*PR553</f>
        <v>0</v>
      </c>
      <c r="PY553" s="51"/>
      <c r="PZ553" s="51"/>
      <c r="QA553" s="51"/>
      <c r="QB553" s="25">
        <f t="shared" ref="QB553:QB561" si="3041">$I553*QB$564</f>
        <v>10485.11</v>
      </c>
      <c r="QC553" s="25">
        <f t="shared" ref="QC553:QC561" si="3042">$J553*QC$564</f>
        <v>10838.15</v>
      </c>
      <c r="QD553" s="25">
        <f t="shared" ref="QD553:QD561" si="3043">$K553*QD$564</f>
        <v>10838.15</v>
      </c>
      <c r="QE553" s="51"/>
      <c r="QF553" s="51"/>
      <c r="QG553" s="51"/>
      <c r="QH553" s="25">
        <f t="shared" si="2785"/>
        <v>0</v>
      </c>
      <c r="QI553" s="25">
        <f t="shared" si="2786"/>
        <v>0</v>
      </c>
      <c r="QJ553" s="25">
        <f t="shared" si="2787"/>
        <v>0</v>
      </c>
      <c r="QK553" s="30">
        <v>1</v>
      </c>
      <c r="QL553" s="30">
        <v>1</v>
      </c>
      <c r="QM553" s="30">
        <v>1</v>
      </c>
      <c r="QN553" s="51"/>
      <c r="QO553" s="51"/>
      <c r="QP553" s="51"/>
      <c r="QQ553" s="25">
        <f t="shared" ref="QQ553:QQ561" si="3044">$I553*QK553</f>
        <v>17853.66</v>
      </c>
      <c r="QR553" s="25">
        <f t="shared" ref="QR553:QR561" si="3045">$J553*QL553</f>
        <v>17853.66</v>
      </c>
      <c r="QS553" s="25">
        <f t="shared" ref="QS553:QS561" si="3046">$K553*QM553</f>
        <v>17853.66</v>
      </c>
      <c r="QT553" s="51"/>
      <c r="QU553" s="51"/>
      <c r="QV553" s="51"/>
      <c r="QW553" s="25">
        <f t="shared" ref="QW553:QW561" si="3047">$I553*QW$564</f>
        <v>9355.35</v>
      </c>
      <c r="QX553" s="25">
        <f t="shared" ref="QX553:QX561" si="3048">$J553*QX$564</f>
        <v>9651.09</v>
      </c>
      <c r="QY553" s="25">
        <f t="shared" ref="QY553:QY561" si="3049">$K553*QY$564</f>
        <v>9651.09</v>
      </c>
      <c r="QZ553" s="51"/>
      <c r="RA553" s="51"/>
      <c r="RB553" s="51"/>
      <c r="RC553" s="25">
        <f t="shared" si="2788"/>
        <v>9355.35</v>
      </c>
      <c r="RD553" s="25">
        <f t="shared" si="2789"/>
        <v>9651.09</v>
      </c>
      <c r="RE553" s="25">
        <f t="shared" si="2790"/>
        <v>9651.09</v>
      </c>
      <c r="RF553" s="30"/>
      <c r="RG553" s="30"/>
      <c r="RH553" s="30"/>
      <c r="RI553" s="51"/>
      <c r="RJ553" s="51"/>
      <c r="RK553" s="51"/>
      <c r="RL553" s="25">
        <f t="shared" ref="RL553:RL561" si="3050">$I553*RF553</f>
        <v>0</v>
      </c>
      <c r="RM553" s="25">
        <f t="shared" ref="RM553:RM561" si="3051">$J553*RG553</f>
        <v>0</v>
      </c>
      <c r="RN553" s="25">
        <f t="shared" ref="RN553:RN561" si="3052">$K553*RH553</f>
        <v>0</v>
      </c>
      <c r="RO553" s="51"/>
      <c r="RP553" s="51"/>
      <c r="RQ553" s="51"/>
      <c r="RR553" s="25">
        <f t="shared" ref="RR553:RR561" si="3053">$I553*RR$564</f>
        <v>6823.23</v>
      </c>
      <c r="RS553" s="25">
        <f t="shared" ref="RS553:RS561" si="3054">$J553*RS$564</f>
        <v>7031.48</v>
      </c>
      <c r="RT553" s="25">
        <f t="shared" ref="RT553:RT561" si="3055">$K553*RT$564</f>
        <v>7031.48</v>
      </c>
      <c r="RU553" s="51"/>
      <c r="RV553" s="51"/>
      <c r="RW553" s="51"/>
      <c r="RX553" s="25">
        <f t="shared" si="2791"/>
        <v>0</v>
      </c>
      <c r="RY553" s="25">
        <f t="shared" si="2792"/>
        <v>0</v>
      </c>
      <c r="RZ553" s="25">
        <f t="shared" si="2793"/>
        <v>0</v>
      </c>
      <c r="SA553" s="30"/>
      <c r="SB553" s="30"/>
      <c r="SC553" s="30"/>
      <c r="SD553" s="51"/>
      <c r="SE553" s="51"/>
      <c r="SF553" s="51"/>
      <c r="SG553" s="25">
        <f t="shared" ref="SG553:SG561" si="3056">$I553*SA553</f>
        <v>0</v>
      </c>
      <c r="SH553" s="25">
        <f t="shared" ref="SH553:SH561" si="3057">$J553*SB553</f>
        <v>0</v>
      </c>
      <c r="SI553" s="25">
        <f t="shared" ref="SI553:SI561" si="3058">$K553*SC553</f>
        <v>0</v>
      </c>
      <c r="SJ553" s="51"/>
      <c r="SK553" s="51"/>
      <c r="SL553" s="51"/>
      <c r="SM553" s="25">
        <f t="shared" ref="SM553:SM561" si="3059">$I553*SM$564</f>
        <v>9234.16</v>
      </c>
      <c r="SN553" s="25">
        <f t="shared" ref="SN553:SN561" si="3060">$J553*SN$564</f>
        <v>9518.27</v>
      </c>
      <c r="SO553" s="25">
        <f t="shared" ref="SO553:SO561" si="3061">$K553*SO$564</f>
        <v>9518.27</v>
      </c>
      <c r="SP553" s="51"/>
      <c r="SQ553" s="51"/>
      <c r="SR553" s="51"/>
      <c r="SS553" s="25">
        <f t="shared" si="2794"/>
        <v>0</v>
      </c>
      <c r="ST553" s="25">
        <f t="shared" si="2795"/>
        <v>0</v>
      </c>
      <c r="SU553" s="25">
        <f t="shared" si="2796"/>
        <v>0</v>
      </c>
      <c r="SV553" s="30"/>
      <c r="SW553" s="30"/>
      <c r="SX553" s="30"/>
      <c r="SY553" s="51"/>
      <c r="SZ553" s="51"/>
      <c r="TA553" s="51"/>
      <c r="TB553" s="25">
        <f t="shared" ref="TB553:TB561" si="3062">$I553*SV553</f>
        <v>0</v>
      </c>
      <c r="TC553" s="25">
        <f t="shared" ref="TC553:TC561" si="3063">$J553*SW553</f>
        <v>0</v>
      </c>
      <c r="TD553" s="25">
        <f t="shared" ref="TD553:TD561" si="3064">$K553*SX553</f>
        <v>0</v>
      </c>
      <c r="TE553" s="51"/>
      <c r="TF553" s="51"/>
      <c r="TG553" s="51"/>
      <c r="TH553" s="25">
        <f t="shared" ref="TH553:TH561" si="3065">$I553*TH$564</f>
        <v>8573.82</v>
      </c>
      <c r="TI553" s="25">
        <f t="shared" ref="TI553:TI561" si="3066">$J553*TI$564</f>
        <v>8861.15</v>
      </c>
      <c r="TJ553" s="25">
        <f t="shared" ref="TJ553:TJ561" si="3067">$K553*TJ$564</f>
        <v>8861.15</v>
      </c>
      <c r="TK553" s="51"/>
      <c r="TL553" s="51"/>
      <c r="TM553" s="51"/>
      <c r="TN553" s="25">
        <f t="shared" si="2797"/>
        <v>0</v>
      </c>
      <c r="TO553" s="25">
        <f t="shared" si="2798"/>
        <v>0</v>
      </c>
      <c r="TP553" s="25">
        <f t="shared" si="2799"/>
        <v>0</v>
      </c>
      <c r="TQ553" s="30"/>
      <c r="TR553" s="30"/>
      <c r="TS553" s="30"/>
      <c r="TT553" s="51"/>
      <c r="TU553" s="51"/>
      <c r="TV553" s="51"/>
      <c r="TW553" s="25">
        <f t="shared" ref="TW553:TW561" si="3068">$I553*TQ553</f>
        <v>0</v>
      </c>
      <c r="TX553" s="25">
        <f t="shared" ref="TX553:TX561" si="3069">$J553*TR553</f>
        <v>0</v>
      </c>
      <c r="TY553" s="25">
        <f t="shared" ref="TY553:TY561" si="3070">$K553*TS553</f>
        <v>0</v>
      </c>
      <c r="TZ553" s="51"/>
      <c r="UA553" s="51"/>
      <c r="UB553" s="51"/>
      <c r="UC553" s="25">
        <f t="shared" ref="UC553:UC561" si="3071">$I553*UC$564</f>
        <v>7397.47</v>
      </c>
      <c r="UD553" s="25">
        <f t="shared" ref="UD553:UD561" si="3072">$J553*UD$564</f>
        <v>10160.200000000001</v>
      </c>
      <c r="UE553" s="25">
        <f t="shared" ref="UE553:UE561" si="3073">$K553*UE$564</f>
        <v>10160.200000000001</v>
      </c>
      <c r="UF553" s="51"/>
      <c r="UG553" s="51"/>
      <c r="UH553" s="51"/>
      <c r="UI553" s="25">
        <f t="shared" si="2800"/>
        <v>0</v>
      </c>
      <c r="UJ553" s="25">
        <f t="shared" si="2801"/>
        <v>0</v>
      </c>
      <c r="UK553" s="25">
        <f t="shared" si="2802"/>
        <v>0</v>
      </c>
      <c r="UL553" s="30"/>
      <c r="UM553" s="30"/>
      <c r="UN553" s="30"/>
      <c r="UO553" s="51"/>
      <c r="UP553" s="51"/>
      <c r="UQ553" s="51"/>
      <c r="UR553" s="25">
        <f t="shared" ref="UR553:UR561" si="3074">$I553*UL553</f>
        <v>0</v>
      </c>
      <c r="US553" s="25">
        <f t="shared" ref="US553:US561" si="3075">$J553*UM553</f>
        <v>0</v>
      </c>
      <c r="UT553" s="25">
        <f t="shared" ref="UT553:UT561" si="3076">$K553*UN553</f>
        <v>0</v>
      </c>
      <c r="UU553" s="51"/>
      <c r="UV553" s="51"/>
      <c r="UW553" s="51"/>
      <c r="UX553" s="25">
        <f t="shared" ref="UX553:UX561" si="3077">$I553*UX$564</f>
        <v>9031.6200000000008</v>
      </c>
      <c r="UY553" s="25">
        <f t="shared" ref="UY553:UY561" si="3078">$J553*UY$564</f>
        <v>9293.86</v>
      </c>
      <c r="UZ553" s="25">
        <f t="shared" ref="UZ553:UZ561" si="3079">$K553*UZ$564</f>
        <v>9293.86</v>
      </c>
      <c r="VA553" s="51"/>
      <c r="VB553" s="51"/>
      <c r="VC553" s="51"/>
      <c r="VD553" s="25">
        <f t="shared" si="2803"/>
        <v>0</v>
      </c>
      <c r="VE553" s="25">
        <f t="shared" si="2804"/>
        <v>0</v>
      </c>
      <c r="VF553" s="25">
        <f t="shared" si="2805"/>
        <v>0</v>
      </c>
      <c r="VG553" s="30"/>
      <c r="VH553" s="30"/>
      <c r="VI553" s="30"/>
      <c r="VJ553" s="51"/>
      <c r="VK553" s="51"/>
      <c r="VL553" s="51"/>
      <c r="VM553" s="25">
        <f t="shared" ref="VM553:VM561" si="3080">$I553*VG553</f>
        <v>0</v>
      </c>
      <c r="VN553" s="25">
        <f t="shared" ref="VN553:VN561" si="3081">$J553*VH553</f>
        <v>0</v>
      </c>
      <c r="VO553" s="25">
        <f t="shared" ref="VO553:VO561" si="3082">$K553*VI553</f>
        <v>0</v>
      </c>
      <c r="VP553" s="51"/>
      <c r="VQ553" s="51"/>
      <c r="VR553" s="51"/>
      <c r="VS553" s="25">
        <f t="shared" ref="VS553:VS561" si="3083">$I553*VS$564</f>
        <v>0</v>
      </c>
      <c r="VT553" s="25">
        <f t="shared" ref="VT553:VT561" si="3084">$J553*VT$564</f>
        <v>0</v>
      </c>
      <c r="VU553" s="25">
        <f t="shared" ref="VU553:VU561" si="3085">$K553*VU$564</f>
        <v>0</v>
      </c>
      <c r="VV553" s="51"/>
      <c r="VW553" s="51"/>
      <c r="VX553" s="51"/>
      <c r="VY553" s="25">
        <f t="shared" si="2806"/>
        <v>0</v>
      </c>
      <c r="VZ553" s="25">
        <f t="shared" si="2807"/>
        <v>0</v>
      </c>
      <c r="WA553" s="25">
        <f t="shared" si="2808"/>
        <v>0</v>
      </c>
      <c r="WB553" s="30"/>
      <c r="WC553" s="30"/>
      <c r="WD553" s="30"/>
      <c r="WE553" s="51"/>
      <c r="WF553" s="51"/>
      <c r="WG553" s="51"/>
      <c r="WH553" s="25">
        <f t="shared" ref="WH553:WH561" si="3086">$I553*WB553</f>
        <v>0</v>
      </c>
      <c r="WI553" s="25">
        <f t="shared" ref="WI553:WI561" si="3087">$J553*WC553</f>
        <v>0</v>
      </c>
      <c r="WJ553" s="25">
        <f t="shared" ref="WJ553:WJ561" si="3088">$K553*WD553</f>
        <v>0</v>
      </c>
      <c r="WK553" s="51"/>
      <c r="WL553" s="51"/>
      <c r="WM553" s="51"/>
      <c r="WN553" s="25">
        <f t="shared" ref="WN553:WN561" si="3089">$I553*WN$564</f>
        <v>6751.39</v>
      </c>
      <c r="WO553" s="25">
        <f t="shared" ref="WO553:WO561" si="3090">$J553*WO$564</f>
        <v>6983.82</v>
      </c>
      <c r="WP553" s="25">
        <f t="shared" ref="WP553:WP561" si="3091">$K553*WP$564</f>
        <v>6983.82</v>
      </c>
      <c r="WQ553" s="51"/>
      <c r="WR553" s="51"/>
      <c r="WS553" s="51"/>
      <c r="WT553" s="25">
        <f t="shared" si="2809"/>
        <v>0</v>
      </c>
      <c r="WU553" s="25">
        <f t="shared" si="2810"/>
        <v>0</v>
      </c>
      <c r="WV553" s="25">
        <f t="shared" si="2811"/>
        <v>0</v>
      </c>
      <c r="WW553" s="30"/>
      <c r="WX553" s="30"/>
      <c r="WY553" s="30"/>
      <c r="WZ553" s="51"/>
      <c r="XA553" s="51"/>
      <c r="XB553" s="51"/>
      <c r="XC553" s="25">
        <f t="shared" ref="XC553:XC561" si="3092">$I553*WW553</f>
        <v>0</v>
      </c>
      <c r="XD553" s="25">
        <f t="shared" ref="XD553:XD561" si="3093">$J553*WX553</f>
        <v>0</v>
      </c>
      <c r="XE553" s="25">
        <f t="shared" ref="XE553:XE561" si="3094">$K553*WY553</f>
        <v>0</v>
      </c>
      <c r="XF553" s="51"/>
      <c r="XG553" s="51"/>
      <c r="XH553" s="51"/>
      <c r="XI553" s="25">
        <f t="shared" ref="XI553:XI561" si="3095">$I553*XI$564</f>
        <v>7161.95</v>
      </c>
      <c r="XJ553" s="25">
        <f t="shared" ref="XJ553:XJ561" si="3096">$J553*XJ$564</f>
        <v>7382.6</v>
      </c>
      <c r="XK553" s="25">
        <f t="shared" ref="XK553:XK561" si="3097">$K553*XK$564</f>
        <v>7382.6</v>
      </c>
      <c r="XL553" s="51"/>
      <c r="XM553" s="51"/>
      <c r="XN553" s="51"/>
      <c r="XO553" s="25">
        <f t="shared" si="2812"/>
        <v>0</v>
      </c>
      <c r="XP553" s="25">
        <f t="shared" si="2813"/>
        <v>0</v>
      </c>
      <c r="XQ553" s="25">
        <f t="shared" si="2814"/>
        <v>0</v>
      </c>
      <c r="XR553" s="30"/>
      <c r="XS553" s="30"/>
      <c r="XT553" s="30"/>
      <c r="XU553" s="51"/>
      <c r="XV553" s="51"/>
      <c r="XW553" s="51"/>
      <c r="XX553" s="25">
        <f t="shared" ref="XX553:XX561" si="3098">$I553*XR553</f>
        <v>0</v>
      </c>
      <c r="XY553" s="25">
        <f t="shared" ref="XY553:XY561" si="3099">$J553*XS553</f>
        <v>0</v>
      </c>
      <c r="XZ553" s="25">
        <f t="shared" ref="XZ553:XZ561" si="3100">$K553*XT553</f>
        <v>0</v>
      </c>
      <c r="YA553" s="51"/>
      <c r="YB553" s="51"/>
      <c r="YC553" s="51"/>
      <c r="YD553" s="25">
        <f t="shared" ref="YD553:YD561" si="3101">$I553*YD$564</f>
        <v>7082.13</v>
      </c>
      <c r="YE553" s="25">
        <f t="shared" ref="YE553:YE561" si="3102">$J553*YE$564</f>
        <v>7303.6</v>
      </c>
      <c r="YF553" s="25">
        <f t="shared" ref="YF553:YF561" si="3103">$K553*YF$564</f>
        <v>7303.6</v>
      </c>
      <c r="YG553" s="51"/>
      <c r="YH553" s="51"/>
      <c r="YI553" s="51"/>
      <c r="YJ553" s="25">
        <f t="shared" si="2815"/>
        <v>0</v>
      </c>
      <c r="YK553" s="25">
        <f t="shared" si="2816"/>
        <v>0</v>
      </c>
      <c r="YL553" s="25">
        <f t="shared" si="2817"/>
        <v>0</v>
      </c>
      <c r="YM553" s="30"/>
      <c r="YN553" s="30"/>
      <c r="YO553" s="30"/>
      <c r="YP553" s="51"/>
      <c r="YQ553" s="51"/>
      <c r="YR553" s="51"/>
      <c r="YS553" s="25">
        <f t="shared" ref="YS553:YS561" si="3104">$I553*YM553</f>
        <v>0</v>
      </c>
      <c r="YT553" s="25">
        <f t="shared" ref="YT553:YT561" si="3105">$J553*YN553</f>
        <v>0</v>
      </c>
      <c r="YU553" s="25">
        <f t="shared" ref="YU553:YU561" si="3106">$K553*YO553</f>
        <v>0</v>
      </c>
      <c r="YV553" s="51"/>
      <c r="YW553" s="51"/>
      <c r="YX553" s="51"/>
      <c r="YY553" s="25">
        <f t="shared" ref="YY553:YY561" si="3107">$I553*YY$564</f>
        <v>7841.81</v>
      </c>
      <c r="YZ553" s="25">
        <f t="shared" ref="YZ553:YZ561" si="3108">$J553*YZ$564</f>
        <v>8095.96</v>
      </c>
      <c r="ZA553" s="25">
        <f t="shared" ref="ZA553:ZA561" si="3109">$K553*ZA$564</f>
        <v>8095.96</v>
      </c>
      <c r="ZB553" s="51"/>
      <c r="ZC553" s="51"/>
      <c r="ZD553" s="51"/>
      <c r="ZE553" s="25">
        <f t="shared" si="2818"/>
        <v>0</v>
      </c>
      <c r="ZF553" s="25">
        <f t="shared" si="2819"/>
        <v>0</v>
      </c>
      <c r="ZG553" s="25">
        <f t="shared" si="2820"/>
        <v>0</v>
      </c>
      <c r="ZH553" s="30"/>
      <c r="ZI553" s="30"/>
      <c r="ZJ553" s="30"/>
      <c r="ZK553" s="51"/>
      <c r="ZL553" s="51"/>
      <c r="ZM553" s="51"/>
      <c r="ZN553" s="25">
        <f t="shared" ref="ZN553:ZN561" si="3110">$I553*ZH553</f>
        <v>0</v>
      </c>
      <c r="ZO553" s="25">
        <f t="shared" ref="ZO553:ZO561" si="3111">$J553*ZI553</f>
        <v>0</v>
      </c>
      <c r="ZP553" s="25">
        <f t="shared" ref="ZP553:ZP561" si="3112">$K553*ZJ553</f>
        <v>0</v>
      </c>
      <c r="ZQ553" s="51"/>
      <c r="ZR553" s="51"/>
      <c r="ZS553" s="51"/>
      <c r="ZT553" s="25">
        <f t="shared" ref="ZT553:ZT561" si="3113">$I553*ZT$564</f>
        <v>9228.6</v>
      </c>
      <c r="ZU553" s="25">
        <f t="shared" ref="ZU553:ZU561" si="3114">$J553*ZU$564</f>
        <v>9523.2099999999991</v>
      </c>
      <c r="ZV553" s="25">
        <f t="shared" ref="ZV553:ZV561" si="3115">$K553*ZV$564</f>
        <v>9523.2099999999991</v>
      </c>
      <c r="ZW553" s="51"/>
      <c r="ZX553" s="51"/>
      <c r="ZY553" s="51"/>
      <c r="ZZ553" s="25">
        <f t="shared" si="2821"/>
        <v>0</v>
      </c>
      <c r="AAA553" s="25">
        <f t="shared" si="2822"/>
        <v>0</v>
      </c>
      <c r="AAB553" s="25">
        <f t="shared" si="2823"/>
        <v>0</v>
      </c>
      <c r="AAC553" s="30"/>
      <c r="AAD553" s="30"/>
      <c r="AAE553" s="30"/>
      <c r="AAF553" s="51"/>
      <c r="AAG553" s="51"/>
      <c r="AAH553" s="51"/>
      <c r="AAI553" s="25">
        <f t="shared" ref="AAI553:AAI561" si="3116">$I553*AAC553</f>
        <v>0</v>
      </c>
      <c r="AAJ553" s="25">
        <f t="shared" ref="AAJ553:AAJ561" si="3117">$J553*AAD553</f>
        <v>0</v>
      </c>
      <c r="AAK553" s="25">
        <f t="shared" ref="AAK553:AAK561" si="3118">$K553*AAE553</f>
        <v>0</v>
      </c>
      <c r="AAL553" s="51"/>
      <c r="AAM553" s="51"/>
      <c r="AAN553" s="51"/>
      <c r="AAO553" s="25">
        <f t="shared" ref="AAO553:AAO561" si="3119">$I553*AAO$564</f>
        <v>8746.59</v>
      </c>
      <c r="AAP553" s="25">
        <f t="shared" ref="AAP553:AAP561" si="3120">$J553*AAP$564</f>
        <v>9031.6</v>
      </c>
      <c r="AAQ553" s="25">
        <f t="shared" ref="AAQ553:AAQ561" si="3121">$K553*AAQ$564</f>
        <v>9031.6</v>
      </c>
      <c r="AAR553" s="51"/>
      <c r="AAS553" s="51"/>
      <c r="AAT553" s="51"/>
      <c r="AAU553" s="25">
        <f t="shared" si="2824"/>
        <v>0</v>
      </c>
      <c r="AAV553" s="25">
        <f t="shared" si="2825"/>
        <v>0</v>
      </c>
      <c r="AAW553" s="25">
        <f t="shared" si="2826"/>
        <v>0</v>
      </c>
      <c r="AAX553" s="30"/>
      <c r="AAY553" s="30"/>
      <c r="AAZ553" s="30"/>
      <c r="ABA553" s="51"/>
      <c r="ABB553" s="51"/>
      <c r="ABC553" s="51"/>
      <c r="ABD553" s="25">
        <f t="shared" ref="ABD553:ABD561" si="3122">$I553*AAX553</f>
        <v>0</v>
      </c>
      <c r="ABE553" s="25">
        <f t="shared" ref="ABE553:ABE561" si="3123">$J553*AAY553</f>
        <v>0</v>
      </c>
      <c r="ABF553" s="25">
        <f t="shared" ref="ABF553:ABF561" si="3124">$K553*AAZ553</f>
        <v>0</v>
      </c>
      <c r="ABG553" s="51"/>
      <c r="ABH553" s="51"/>
      <c r="ABI553" s="51"/>
      <c r="ABJ553" s="25">
        <f t="shared" ref="ABJ553:ABJ561" si="3125">$I553*ABJ$564</f>
        <v>6065.27</v>
      </c>
      <c r="ABK553" s="25">
        <f t="shared" ref="ABK553:ABK561" si="3126">$J553*ABK$564</f>
        <v>6238.23</v>
      </c>
      <c r="ABL553" s="25">
        <f t="shared" ref="ABL553:ABL561" si="3127">$K553*ABL$564</f>
        <v>6238.23</v>
      </c>
      <c r="ABM553" s="51"/>
      <c r="ABN553" s="51"/>
      <c r="ABO553" s="51"/>
      <c r="ABP553" s="25">
        <f t="shared" si="2827"/>
        <v>0</v>
      </c>
      <c r="ABQ553" s="25">
        <f t="shared" si="2828"/>
        <v>0</v>
      </c>
      <c r="ABR553" s="25">
        <f t="shared" si="2829"/>
        <v>0</v>
      </c>
      <c r="ABS553" s="30"/>
      <c r="ABT553" s="30"/>
      <c r="ABU553" s="30"/>
      <c r="ABV553" s="51"/>
      <c r="ABW553" s="51"/>
      <c r="ABX553" s="51"/>
      <c r="ABY553" s="25">
        <f t="shared" ref="ABY553:ABY561" si="3128">$I553*ABS553</f>
        <v>0</v>
      </c>
      <c r="ABZ553" s="25">
        <f t="shared" ref="ABZ553:ABZ561" si="3129">$J553*ABT553</f>
        <v>0</v>
      </c>
      <c r="ACA553" s="25">
        <f t="shared" ref="ACA553:ACA561" si="3130">$K553*ABU553</f>
        <v>0</v>
      </c>
      <c r="ACB553" s="51"/>
      <c r="ACC553" s="51"/>
      <c r="ACD553" s="51"/>
      <c r="ACE553" s="25">
        <f t="shared" ref="ACE553:ACE561" si="3131">$I553*ACE$564</f>
        <v>6603.6</v>
      </c>
      <c r="ACF553" s="25">
        <f t="shared" ref="ACF553:ACF561" si="3132">$J553*ACF$564</f>
        <v>6810.69</v>
      </c>
      <c r="ACG553" s="25">
        <f t="shared" ref="ACG553:ACG561" si="3133">$K553*ACG$564</f>
        <v>6810.69</v>
      </c>
      <c r="ACH553" s="51"/>
      <c r="ACI553" s="51"/>
      <c r="ACJ553" s="51"/>
      <c r="ACK553" s="25">
        <f t="shared" si="2830"/>
        <v>0</v>
      </c>
      <c r="ACL553" s="25">
        <f t="shared" si="2831"/>
        <v>0</v>
      </c>
      <c r="ACM553" s="25">
        <f t="shared" si="2832"/>
        <v>0</v>
      </c>
      <c r="ACN553" s="30"/>
      <c r="ACO553" s="30"/>
      <c r="ACP553" s="30"/>
      <c r="ACQ553" s="51"/>
      <c r="ACR553" s="51"/>
      <c r="ACS553" s="51"/>
      <c r="ACT553" s="25">
        <f t="shared" ref="ACT553:ACT561" si="3134">$I553*ACN553</f>
        <v>0</v>
      </c>
      <c r="ACU553" s="25">
        <f t="shared" ref="ACU553:ACU561" si="3135">$J553*ACO553</f>
        <v>0</v>
      </c>
      <c r="ACV553" s="25">
        <f t="shared" ref="ACV553:ACV561" si="3136">$K553*ACP553</f>
        <v>0</v>
      </c>
      <c r="ACW553" s="51"/>
      <c r="ACX553" s="51"/>
      <c r="ACY553" s="51"/>
      <c r="ACZ553" s="25">
        <f t="shared" ref="ACZ553:ACZ561" si="3137">$I553*ACZ$564</f>
        <v>8832.61</v>
      </c>
      <c r="ADA553" s="25">
        <f t="shared" ref="ADA553:ADA561" si="3138">$J553*ADA$564</f>
        <v>9120.06</v>
      </c>
      <c r="ADB553" s="25">
        <f t="shared" ref="ADB553:ADB561" si="3139">$K553*ADB$564</f>
        <v>9120.06</v>
      </c>
      <c r="ADC553" s="51"/>
      <c r="ADD553" s="51"/>
      <c r="ADE553" s="51"/>
      <c r="ADF553" s="25">
        <f t="shared" si="2833"/>
        <v>0</v>
      </c>
      <c r="ADG553" s="25">
        <f t="shared" si="2834"/>
        <v>0</v>
      </c>
      <c r="ADH553" s="25">
        <f t="shared" si="2835"/>
        <v>0</v>
      </c>
      <c r="ADI553" s="30">
        <v>1</v>
      </c>
      <c r="ADJ553" s="30">
        <v>1</v>
      </c>
      <c r="ADK553" s="30">
        <v>1</v>
      </c>
      <c r="ADL553" s="51"/>
      <c r="ADM553" s="51"/>
      <c r="ADN553" s="51"/>
      <c r="ADO553" s="25">
        <f t="shared" ref="ADO553:ADO561" si="3140">$I553*ADI553</f>
        <v>17853.66</v>
      </c>
      <c r="ADP553" s="25">
        <f t="shared" ref="ADP553:ADP561" si="3141">$J553*ADJ553</f>
        <v>17853.66</v>
      </c>
      <c r="ADQ553" s="25">
        <f t="shared" ref="ADQ553:ADQ561" si="3142">$K553*ADK553</f>
        <v>17853.66</v>
      </c>
      <c r="ADR553" s="51"/>
      <c r="ADS553" s="51"/>
      <c r="ADT553" s="51"/>
      <c r="ADU553" s="25">
        <f t="shared" ref="ADU553:ADU561" si="3143">$I553*ADU$564</f>
        <v>5340.89</v>
      </c>
      <c r="ADV553" s="25">
        <f t="shared" ref="ADV553:ADV561" si="3144">$J553*ADV$564</f>
        <v>5534.97</v>
      </c>
      <c r="ADW553" s="25">
        <f t="shared" ref="ADW553:ADW561" si="3145">$K553*ADW$564</f>
        <v>5534.97</v>
      </c>
      <c r="ADX553" s="51"/>
      <c r="ADY553" s="51"/>
      <c r="ADZ553" s="51"/>
      <c r="AEA553" s="25">
        <f t="shared" si="2836"/>
        <v>5340.89</v>
      </c>
      <c r="AEB553" s="25">
        <f t="shared" si="2837"/>
        <v>5534.97</v>
      </c>
      <c r="AEC553" s="25">
        <f t="shared" si="2838"/>
        <v>5534.97</v>
      </c>
      <c r="AED553" s="30"/>
      <c r="AEE553" s="30"/>
      <c r="AEF553" s="30"/>
      <c r="AEG553" s="51"/>
      <c r="AEH553" s="51"/>
      <c r="AEI553" s="51"/>
      <c r="AEJ553" s="25">
        <f t="shared" ref="AEJ553:AEJ561" si="3146">$I553*AED553</f>
        <v>0</v>
      </c>
      <c r="AEK553" s="25">
        <f t="shared" ref="AEK553:AEK561" si="3147">$J553*AEE553</f>
        <v>0</v>
      </c>
      <c r="AEL553" s="25">
        <f t="shared" ref="AEL553:AEL561" si="3148">$K553*AEF553</f>
        <v>0</v>
      </c>
      <c r="AEM553" s="51"/>
      <c r="AEN553" s="51"/>
      <c r="AEO553" s="51"/>
      <c r="AEP553" s="25">
        <f t="shared" ref="AEP553:AEP561" si="3149">$I553*AEP$564</f>
        <v>7962.79</v>
      </c>
      <c r="AEQ553" s="25">
        <f t="shared" ref="AEQ553:AEQ561" si="3150">$J553*AEQ$564</f>
        <v>8203.67</v>
      </c>
      <c r="AER553" s="25">
        <f t="shared" ref="AER553:AER561" si="3151">$K553*AER$564</f>
        <v>8203.67</v>
      </c>
      <c r="AES553" s="51"/>
      <c r="AET553" s="51"/>
      <c r="AEU553" s="51"/>
      <c r="AEV553" s="25">
        <f t="shared" si="2839"/>
        <v>0</v>
      </c>
      <c r="AEW553" s="25">
        <f t="shared" si="2840"/>
        <v>0</v>
      </c>
      <c r="AEX553" s="25">
        <f t="shared" si="2841"/>
        <v>0</v>
      </c>
      <c r="AEY553" s="30"/>
      <c r="AEZ553" s="30"/>
      <c r="AFA553" s="30"/>
      <c r="AFB553" s="51"/>
      <c r="AFC553" s="51"/>
      <c r="AFD553" s="51"/>
      <c r="AFE553" s="25">
        <f t="shared" ref="AFE553:AFE561" si="3152">$I553*AEY553</f>
        <v>0</v>
      </c>
      <c r="AFF553" s="25">
        <f t="shared" ref="AFF553:AFF561" si="3153">$J553*AEZ553</f>
        <v>0</v>
      </c>
      <c r="AFG553" s="25">
        <f t="shared" ref="AFG553:AFG561" si="3154">$K553*AFA553</f>
        <v>0</v>
      </c>
      <c r="AFH553" s="51"/>
      <c r="AFI553" s="51"/>
      <c r="AFJ553" s="51"/>
      <c r="AFK553" s="25">
        <f t="shared" ref="AFK553:AFK561" si="3155">$I553*AFK$564</f>
        <v>7909.62</v>
      </c>
      <c r="AFL553" s="25">
        <f t="shared" ref="AFL553:AFL561" si="3156">$J553*AFL$564</f>
        <v>8195.4</v>
      </c>
      <c r="AFM553" s="25">
        <f t="shared" ref="AFM553:AFM561" si="3157">$K553*AFM$564</f>
        <v>8195.4</v>
      </c>
      <c r="AFN553" s="51"/>
      <c r="AFO553" s="51"/>
      <c r="AFP553" s="51"/>
      <c r="AFQ553" s="25">
        <f t="shared" si="2842"/>
        <v>0</v>
      </c>
      <c r="AFR553" s="25">
        <f t="shared" si="2843"/>
        <v>0</v>
      </c>
      <c r="AFS553" s="25">
        <f t="shared" si="2844"/>
        <v>0</v>
      </c>
      <c r="AFT553" s="30"/>
      <c r="AFU553" s="30"/>
      <c r="AFV553" s="30"/>
      <c r="AFW553" s="51"/>
      <c r="AFX553" s="51"/>
      <c r="AFY553" s="51"/>
      <c r="AFZ553" s="25">
        <f t="shared" ref="AFZ553:AFZ561" si="3158">$I553*AFT553</f>
        <v>0</v>
      </c>
      <c r="AGA553" s="25">
        <f t="shared" ref="AGA553:AGA561" si="3159">$J553*AFU553</f>
        <v>0</v>
      </c>
      <c r="AGB553" s="25">
        <f t="shared" ref="AGB553:AGB561" si="3160">$K553*AFV553</f>
        <v>0</v>
      </c>
      <c r="AGC553" s="51"/>
      <c r="AGD553" s="51"/>
      <c r="AGE553" s="51"/>
      <c r="AGF553" s="25">
        <f t="shared" ref="AGF553:AGF561" si="3161">$I553*AGF$564</f>
        <v>8326.7000000000007</v>
      </c>
      <c r="AGG553" s="25">
        <f t="shared" ref="AGG553:AGG561" si="3162">$J553*AGG$564</f>
        <v>8598.76</v>
      </c>
      <c r="AGH553" s="25">
        <f t="shared" ref="AGH553:AGH561" si="3163">$K553*AGH$564</f>
        <v>8598.76</v>
      </c>
      <c r="AGI553" s="51"/>
      <c r="AGJ553" s="51"/>
      <c r="AGK553" s="51"/>
      <c r="AGL553" s="25">
        <f t="shared" si="2845"/>
        <v>0</v>
      </c>
      <c r="AGM553" s="25">
        <f t="shared" si="2846"/>
        <v>0</v>
      </c>
      <c r="AGN553" s="25">
        <f t="shared" si="2847"/>
        <v>0</v>
      </c>
      <c r="AGO553" s="30"/>
      <c r="AGP553" s="30"/>
      <c r="AGQ553" s="30"/>
      <c r="AGR553" s="51"/>
      <c r="AGS553" s="51"/>
      <c r="AGT553" s="51"/>
      <c r="AGU553" s="25">
        <f t="shared" ref="AGU553:AGU561" si="3164">$I553*AGO553</f>
        <v>0</v>
      </c>
      <c r="AGV553" s="25">
        <f t="shared" ref="AGV553:AGV561" si="3165">$J553*AGP553</f>
        <v>0</v>
      </c>
      <c r="AGW553" s="25">
        <f t="shared" ref="AGW553:AGW561" si="3166">$K553*AGQ553</f>
        <v>0</v>
      </c>
      <c r="AGX553" s="51"/>
      <c r="AGY553" s="51"/>
      <c r="AGZ553" s="51"/>
      <c r="AHA553" s="25">
        <f t="shared" ref="AHA553:AHA561" si="3167">$I553*AHA$564</f>
        <v>13661.86</v>
      </c>
      <c r="AHB553" s="25">
        <f t="shared" ref="AHB553:AHB561" si="3168">$J553*AHB$564</f>
        <v>14137.65</v>
      </c>
      <c r="AHC553" s="25">
        <f t="shared" ref="AHC553:AHC561" si="3169">$K553*AHC$564</f>
        <v>14137.65</v>
      </c>
      <c r="AHD553" s="51"/>
      <c r="AHE553" s="51"/>
      <c r="AHF553" s="51"/>
      <c r="AHG553" s="25">
        <f t="shared" si="2848"/>
        <v>0</v>
      </c>
      <c r="AHH553" s="25">
        <f t="shared" si="2849"/>
        <v>0</v>
      </c>
      <c r="AHI553" s="25">
        <f t="shared" si="2850"/>
        <v>0</v>
      </c>
      <c r="AHJ553" s="30"/>
      <c r="AHK553" s="30"/>
      <c r="AHL553" s="30"/>
      <c r="AHM553" s="51"/>
      <c r="AHN553" s="51"/>
      <c r="AHO553" s="51"/>
      <c r="AHP553" s="25">
        <f t="shared" ref="AHP553:AHP561" si="3170">$I553*AHJ553</f>
        <v>0</v>
      </c>
      <c r="AHQ553" s="25">
        <f t="shared" ref="AHQ553:AHQ561" si="3171">$J553*AHK553</f>
        <v>0</v>
      </c>
      <c r="AHR553" s="25">
        <f t="shared" ref="AHR553:AHR561" si="3172">$K553*AHL553</f>
        <v>0</v>
      </c>
      <c r="AHS553" s="51"/>
      <c r="AHT553" s="51"/>
      <c r="AHU553" s="51"/>
      <c r="AHV553" s="25">
        <f t="shared" ref="AHV553:AHV561" si="3173">$I553*AHV$564</f>
        <v>7660.57</v>
      </c>
      <c r="AHW553" s="25">
        <f t="shared" ref="AHW553:AHW561" si="3174">$J553*AHW$564</f>
        <v>7914.42</v>
      </c>
      <c r="AHX553" s="25">
        <f t="shared" ref="AHX553:AHX561" si="3175">$K553*AHX$564</f>
        <v>7914.42</v>
      </c>
      <c r="AHY553" s="51"/>
      <c r="AHZ553" s="51"/>
      <c r="AIA553" s="51"/>
      <c r="AIB553" s="25">
        <f t="shared" si="2851"/>
        <v>0</v>
      </c>
      <c r="AIC553" s="25">
        <f t="shared" si="2852"/>
        <v>0</v>
      </c>
      <c r="AID553" s="25">
        <f t="shared" si="2853"/>
        <v>0</v>
      </c>
      <c r="AIE553" s="30"/>
      <c r="AIF553" s="30"/>
      <c r="AIG553" s="30"/>
      <c r="AIH553" s="51"/>
      <c r="AII553" s="51"/>
      <c r="AIJ553" s="51"/>
      <c r="AIK553" s="25">
        <f t="shared" ref="AIK553:AIK561" si="3176">$I553*AIE553</f>
        <v>0</v>
      </c>
      <c r="AIL553" s="25">
        <f t="shared" ref="AIL553:AIL561" si="3177">$J553*AIF553</f>
        <v>0</v>
      </c>
      <c r="AIM553" s="25">
        <f t="shared" ref="AIM553:AIM561" si="3178">$K553*AIG553</f>
        <v>0</v>
      </c>
      <c r="AIN553" s="51"/>
      <c r="AIO553" s="51"/>
      <c r="AIP553" s="51"/>
      <c r="AIQ553" s="25">
        <f t="shared" ref="AIQ553:AIQ561" si="3179">$I553*AIQ$564</f>
        <v>8310.34</v>
      </c>
      <c r="AIR553" s="25">
        <f t="shared" ref="AIR553:AIR561" si="3180">$J553*AIR$564</f>
        <v>8593.32</v>
      </c>
      <c r="AIS553" s="25">
        <f t="shared" ref="AIS553:AIS561" si="3181">$K553*AIS$564</f>
        <v>8593.32</v>
      </c>
      <c r="AIT553" s="51"/>
      <c r="AIU553" s="51"/>
      <c r="AIV553" s="51"/>
      <c r="AIW553" s="25">
        <f t="shared" si="2854"/>
        <v>0</v>
      </c>
      <c r="AIX553" s="25">
        <f t="shared" si="2855"/>
        <v>0</v>
      </c>
      <c r="AIY553" s="25">
        <f t="shared" si="2856"/>
        <v>0</v>
      </c>
      <c r="AIZ553" s="30"/>
      <c r="AJA553" s="30"/>
      <c r="AJB553" s="30"/>
      <c r="AJC553" s="51"/>
      <c r="AJD553" s="51"/>
      <c r="AJE553" s="51"/>
      <c r="AJF553" s="25">
        <f t="shared" ref="AJF553:AJF561" si="3182">$I553*AIZ553</f>
        <v>0</v>
      </c>
      <c r="AJG553" s="25">
        <f t="shared" ref="AJG553:AJG561" si="3183">$J553*AJA553</f>
        <v>0</v>
      </c>
      <c r="AJH553" s="25">
        <f t="shared" ref="AJH553:AJH561" si="3184">$K553*AJB553</f>
        <v>0</v>
      </c>
      <c r="AJI553" s="51"/>
      <c r="AJJ553" s="51"/>
      <c r="AJK553" s="51"/>
      <c r="AJL553" s="25">
        <f t="shared" ref="AJL553:AJL561" si="3185">$I553*AJL$564</f>
        <v>8139.14</v>
      </c>
      <c r="AJM553" s="25">
        <f t="shared" ref="AJM553:AJM561" si="3186">$J553*AJM$564</f>
        <v>8403.31</v>
      </c>
      <c r="AJN553" s="25">
        <f t="shared" ref="AJN553:AJN561" si="3187">$K553*AJN$564</f>
        <v>8403.31</v>
      </c>
      <c r="AJO553" s="51"/>
      <c r="AJP553" s="51"/>
      <c r="AJQ553" s="51"/>
      <c r="AJR553" s="25">
        <f t="shared" si="2857"/>
        <v>0</v>
      </c>
      <c r="AJS553" s="25">
        <f t="shared" si="2858"/>
        <v>0</v>
      </c>
      <c r="AJT553" s="25">
        <f t="shared" si="2859"/>
        <v>0</v>
      </c>
      <c r="AJU553" s="30"/>
      <c r="AJV553" s="30"/>
      <c r="AJW553" s="30"/>
      <c r="AJX553" s="51"/>
      <c r="AJY553" s="51"/>
      <c r="AJZ553" s="51"/>
      <c r="AKA553" s="25">
        <f t="shared" ref="AKA553:AKA561" si="3188">$I553*AJU553</f>
        <v>0</v>
      </c>
      <c r="AKB553" s="25">
        <f t="shared" ref="AKB553:AKB561" si="3189">$J553*AJV553</f>
        <v>0</v>
      </c>
      <c r="AKC553" s="25">
        <f t="shared" ref="AKC553:AKC561" si="3190">$K553*AJW553</f>
        <v>0</v>
      </c>
      <c r="AKD553" s="51"/>
      <c r="AKE553" s="51"/>
      <c r="AKF553" s="51"/>
      <c r="AKG553" s="25">
        <f t="shared" ref="AKG553:AKG561" si="3191">$I553*AKG$564</f>
        <v>7719.63</v>
      </c>
      <c r="AKH553" s="25">
        <f t="shared" ref="AKH553:AKH561" si="3192">$J553*AKH$564</f>
        <v>7979.71</v>
      </c>
      <c r="AKI553" s="25">
        <f t="shared" ref="AKI553:AKI561" si="3193">$K553*AKI$564</f>
        <v>7979.71</v>
      </c>
      <c r="AKJ553" s="51"/>
      <c r="AKK553" s="51"/>
      <c r="AKL553" s="51"/>
      <c r="AKM553" s="25">
        <f t="shared" si="2860"/>
        <v>0</v>
      </c>
      <c r="AKN553" s="25">
        <f t="shared" si="2861"/>
        <v>0</v>
      </c>
      <c r="AKO553" s="25">
        <f t="shared" si="2862"/>
        <v>0</v>
      </c>
      <c r="AKP553" s="30"/>
      <c r="AKQ553" s="30"/>
      <c r="AKR553" s="30"/>
      <c r="AKS553" s="51"/>
      <c r="AKT553" s="51"/>
      <c r="AKU553" s="51"/>
      <c r="AKV553" s="25">
        <f t="shared" ref="AKV553:AKV561" si="3194">$I553*AKP553</f>
        <v>0</v>
      </c>
      <c r="AKW553" s="25">
        <f t="shared" ref="AKW553:AKW561" si="3195">$J553*AKQ553</f>
        <v>0</v>
      </c>
      <c r="AKX553" s="25">
        <f t="shared" ref="AKX553:AKX561" si="3196">$K553*AKR553</f>
        <v>0</v>
      </c>
      <c r="AKY553" s="51"/>
      <c r="AKZ553" s="51"/>
      <c r="ALA553" s="51"/>
      <c r="ALB553" s="25">
        <f t="shared" ref="ALB553:ALB561" si="3197">$I553*ALB$564</f>
        <v>8196.61</v>
      </c>
      <c r="ALC553" s="25">
        <f t="shared" ref="ALC553:ALC561" si="3198">$J553*ALC$564</f>
        <v>8465.1299999999992</v>
      </c>
      <c r="ALD553" s="25">
        <f t="shared" ref="ALD553:ALD561" si="3199">$K553*ALD$564</f>
        <v>8465.1299999999992</v>
      </c>
      <c r="ALE553" s="51"/>
      <c r="ALF553" s="51"/>
      <c r="ALG553" s="51"/>
      <c r="ALH553" s="25">
        <f t="shared" si="2863"/>
        <v>0</v>
      </c>
      <c r="ALI553" s="25">
        <f t="shared" si="2864"/>
        <v>0</v>
      </c>
      <c r="ALJ553" s="25">
        <f t="shared" si="2865"/>
        <v>0</v>
      </c>
      <c r="ALK553" s="30"/>
      <c r="ALL553" s="30"/>
      <c r="ALM553" s="30"/>
      <c r="ALN553" s="51"/>
      <c r="ALO553" s="51"/>
      <c r="ALP553" s="51"/>
      <c r="ALQ553" s="25">
        <f t="shared" ref="ALQ553:ALQ561" si="3200">$I553*ALK553</f>
        <v>0</v>
      </c>
      <c r="ALR553" s="25">
        <f t="shared" ref="ALR553:ALR561" si="3201">$J553*ALL553</f>
        <v>0</v>
      </c>
      <c r="ALS553" s="25">
        <f t="shared" ref="ALS553:ALS561" si="3202">$K553*ALM553</f>
        <v>0</v>
      </c>
      <c r="ALT553" s="51"/>
      <c r="ALU553" s="51"/>
      <c r="ALV553" s="51"/>
      <c r="ALW553" s="25">
        <f t="shared" ref="ALW553:ALW561" si="3203">$I553*ALW$564</f>
        <v>9224.76</v>
      </c>
      <c r="ALX553" s="25">
        <f t="shared" ref="ALX553:ALX561" si="3204">$J553*ALX$564</f>
        <v>9515.26</v>
      </c>
      <c r="ALY553" s="25">
        <f t="shared" ref="ALY553:ALY561" si="3205">$K553*ALY$564</f>
        <v>9515.26</v>
      </c>
      <c r="ALZ553" s="51"/>
      <c r="AMA553" s="51"/>
      <c r="AMB553" s="51"/>
      <c r="AMC553" s="25">
        <f t="shared" si="2866"/>
        <v>0</v>
      </c>
      <c r="AMD553" s="25">
        <f t="shared" si="2867"/>
        <v>0</v>
      </c>
      <c r="AME553" s="25">
        <f t="shared" si="2868"/>
        <v>0</v>
      </c>
      <c r="AMF553" s="30"/>
      <c r="AMG553" s="30"/>
      <c r="AMH553" s="30"/>
      <c r="AMI553" s="51"/>
      <c r="AMJ553" s="51"/>
      <c r="AMK553" s="51"/>
      <c r="AML553" s="25">
        <f t="shared" ref="AML553:AML561" si="3206">$I553*AMF553</f>
        <v>0</v>
      </c>
      <c r="AMM553" s="25">
        <f t="shared" ref="AMM553:AMM561" si="3207">$J553*AMG553</f>
        <v>0</v>
      </c>
      <c r="AMN553" s="25">
        <f t="shared" ref="AMN553:AMN561" si="3208">$K553*AMH553</f>
        <v>0</v>
      </c>
      <c r="AMO553" s="51"/>
      <c r="AMP553" s="51"/>
      <c r="AMQ553" s="51"/>
      <c r="AMR553" s="25">
        <f t="shared" ref="AMR553:AMR561" si="3209">$I553*AMR$564</f>
        <v>7728.15</v>
      </c>
      <c r="AMS553" s="25">
        <f t="shared" ref="AMS553:AMS561" si="3210">$J553*AMS$564</f>
        <v>7967.07</v>
      </c>
      <c r="AMT553" s="25">
        <f t="shared" ref="AMT553:AMT561" si="3211">$K553*AMT$564</f>
        <v>7967.07</v>
      </c>
      <c r="AMU553" s="51"/>
      <c r="AMV553" s="51"/>
      <c r="AMW553" s="51"/>
      <c r="AMX553" s="25">
        <f t="shared" si="2869"/>
        <v>0</v>
      </c>
      <c r="AMY553" s="25">
        <f t="shared" si="2870"/>
        <v>0</v>
      </c>
      <c r="AMZ553" s="25">
        <f t="shared" si="2871"/>
        <v>0</v>
      </c>
      <c r="ANA553" s="30"/>
      <c r="ANB553" s="30"/>
      <c r="ANC553" s="30"/>
      <c r="AND553" s="51"/>
      <c r="ANE553" s="51"/>
      <c r="ANF553" s="51"/>
      <c r="ANG553" s="25">
        <f t="shared" ref="ANG553:ANG561" si="3212">$I553*ANA553</f>
        <v>0</v>
      </c>
      <c r="ANH553" s="25">
        <f t="shared" ref="ANH553:ANH561" si="3213">$J553*ANB553</f>
        <v>0</v>
      </c>
      <c r="ANI553" s="25">
        <f t="shared" ref="ANI553:ANI561" si="3214">$K553*ANC553</f>
        <v>0</v>
      </c>
      <c r="ANJ553" s="51"/>
      <c r="ANK553" s="51"/>
      <c r="ANL553" s="51"/>
      <c r="ANM553" s="25">
        <f t="shared" ref="ANM553:ANM561" si="3215">$I553*ANM$564</f>
        <v>0</v>
      </c>
      <c r="ANN553" s="25">
        <f t="shared" ref="ANN553:ANN561" si="3216">$J553*ANN$564</f>
        <v>0</v>
      </c>
      <c r="ANO553" s="25">
        <f t="shared" ref="ANO553:ANO561" si="3217">$K553*ANO$564</f>
        <v>0</v>
      </c>
      <c r="ANP553" s="51"/>
      <c r="ANQ553" s="51"/>
      <c r="ANR553" s="51"/>
      <c r="ANS553" s="25">
        <f t="shared" si="2872"/>
        <v>0</v>
      </c>
      <c r="ANT553" s="25">
        <f t="shared" si="2873"/>
        <v>0</v>
      </c>
      <c r="ANU553" s="25">
        <f t="shared" si="2874"/>
        <v>0</v>
      </c>
      <c r="ANV553" s="30"/>
      <c r="ANW553" s="30"/>
      <c r="ANX553" s="30"/>
      <c r="ANY553" s="51"/>
      <c r="ANZ553" s="51"/>
      <c r="AOA553" s="51"/>
      <c r="AOB553" s="25">
        <f t="shared" ref="AOB553:AOB561" si="3218">$I553*ANV553</f>
        <v>0</v>
      </c>
      <c r="AOC553" s="25">
        <f t="shared" ref="AOC553:AOC561" si="3219">$J553*ANW553</f>
        <v>0</v>
      </c>
      <c r="AOD553" s="25">
        <f t="shared" ref="AOD553:AOD561" si="3220">$K553*ANX553</f>
        <v>0</v>
      </c>
      <c r="AOE553" s="51"/>
      <c r="AOF553" s="51"/>
      <c r="AOG553" s="51"/>
      <c r="AOH553" s="25">
        <f t="shared" ref="AOH553:AOH561" si="3221">$I553*AOH$564</f>
        <v>7851.07</v>
      </c>
      <c r="AOI553" s="25">
        <f t="shared" ref="AOI553:AOI561" si="3222">$J553*AOI$564</f>
        <v>8095.51</v>
      </c>
      <c r="AOJ553" s="25">
        <f t="shared" ref="AOJ553:AOJ561" si="3223">$K553*AOJ$564</f>
        <v>8095.51</v>
      </c>
      <c r="AOK553" s="51"/>
      <c r="AOL553" s="51"/>
      <c r="AOM553" s="51"/>
      <c r="AON553" s="25">
        <f t="shared" si="2875"/>
        <v>0</v>
      </c>
      <c r="AOO553" s="25">
        <f t="shared" si="2876"/>
        <v>0</v>
      </c>
      <c r="AOP553" s="25">
        <f t="shared" si="2877"/>
        <v>0</v>
      </c>
      <c r="AOQ553" s="30"/>
      <c r="AOR553" s="30"/>
      <c r="AOS553" s="30"/>
      <c r="AOT553" s="51"/>
      <c r="AOU553" s="51"/>
      <c r="AOV553" s="51"/>
      <c r="AOW553" s="25">
        <f t="shared" ref="AOW553:AOW561" si="3224">$I553*AOQ553</f>
        <v>0</v>
      </c>
      <c r="AOX553" s="25">
        <f t="shared" ref="AOX553:AOX561" si="3225">$J553*AOR553</f>
        <v>0</v>
      </c>
      <c r="AOY553" s="25">
        <f t="shared" ref="AOY553:AOY561" si="3226">$K553*AOS553</f>
        <v>0</v>
      </c>
      <c r="AOZ553" s="51"/>
      <c r="APA553" s="51"/>
      <c r="APB553" s="51"/>
      <c r="APC553" s="25">
        <f t="shared" ref="APC553:APC561" si="3227">$I553*APC$564</f>
        <v>9335.1200000000008</v>
      </c>
      <c r="APD553" s="25">
        <f t="shared" ref="APD553:APD561" si="3228">$J553*APD$564</f>
        <v>9626.56</v>
      </c>
      <c r="APE553" s="25">
        <f t="shared" ref="APE553:APE561" si="3229">$K553*APE$564</f>
        <v>9626.56</v>
      </c>
      <c r="APF553" s="51"/>
      <c r="APG553" s="51"/>
      <c r="APH553" s="51"/>
      <c r="API553" s="25">
        <f t="shared" si="2878"/>
        <v>0</v>
      </c>
      <c r="APJ553" s="25">
        <f t="shared" si="2879"/>
        <v>0</v>
      </c>
      <c r="APK553" s="25">
        <f t="shared" si="2880"/>
        <v>0</v>
      </c>
      <c r="APL553" s="30"/>
      <c r="APM553" s="30"/>
      <c r="APN553" s="30"/>
      <c r="APO553" s="51"/>
      <c r="APP553" s="51"/>
      <c r="APQ553" s="51"/>
      <c r="APR553" s="25">
        <f t="shared" ref="APR553:APR561" si="3230">$I553*APL553</f>
        <v>0</v>
      </c>
      <c r="APS553" s="25">
        <f t="shared" ref="APS553:APS561" si="3231">$J553*APM553</f>
        <v>0</v>
      </c>
      <c r="APT553" s="25">
        <f t="shared" ref="APT553:APT561" si="3232">$K553*APN553</f>
        <v>0</v>
      </c>
      <c r="APU553" s="51"/>
      <c r="APV553" s="51"/>
      <c r="APW553" s="51"/>
      <c r="APX553" s="25">
        <f t="shared" ref="APX553:APX561" si="3233">$I553*APX$564</f>
        <v>7776.56</v>
      </c>
      <c r="APY553" s="25">
        <f t="shared" ref="APY553:APY561" si="3234">$J553*APY$564</f>
        <v>8030.61</v>
      </c>
      <c r="APZ553" s="25">
        <f t="shared" ref="APZ553:APZ561" si="3235">$K553*APZ$564</f>
        <v>8030.61</v>
      </c>
      <c r="AQA553" s="51"/>
      <c r="AQB553" s="51"/>
      <c r="AQC553" s="51"/>
      <c r="AQD553" s="25">
        <f t="shared" si="2881"/>
        <v>0</v>
      </c>
      <c r="AQE553" s="25">
        <f t="shared" si="2882"/>
        <v>0</v>
      </c>
      <c r="AQF553" s="25">
        <f t="shared" si="2883"/>
        <v>0</v>
      </c>
      <c r="AQG553" s="30"/>
      <c r="AQH553" s="30"/>
      <c r="AQI553" s="30"/>
      <c r="AQJ553" s="51"/>
      <c r="AQK553" s="51"/>
      <c r="AQL553" s="51"/>
      <c r="AQM553" s="25">
        <f t="shared" ref="AQM553:AQM561" si="3236">$I553*AQG553</f>
        <v>0</v>
      </c>
      <c r="AQN553" s="25">
        <f t="shared" ref="AQN553:AQN561" si="3237">$J553*AQH553</f>
        <v>0</v>
      </c>
      <c r="AQO553" s="25">
        <f t="shared" ref="AQO553:AQO561" si="3238">$K553*AQI553</f>
        <v>0</v>
      </c>
      <c r="AQP553" s="51"/>
      <c r="AQQ553" s="51"/>
      <c r="AQR553" s="51"/>
      <c r="AQS553" s="25">
        <f t="shared" ref="AQS553:AQS561" si="3239">$I553*AQS$564</f>
        <v>6927.72</v>
      </c>
      <c r="AQT553" s="25">
        <f t="shared" ref="AQT553:AQT561" si="3240">$J553*AQT$564</f>
        <v>7162.37</v>
      </c>
      <c r="AQU553" s="25">
        <f t="shared" ref="AQU553:AQU561" si="3241">$K553*AQU$564</f>
        <v>7162.37</v>
      </c>
      <c r="AQV553" s="51"/>
      <c r="AQW553" s="51"/>
      <c r="AQX553" s="51"/>
      <c r="AQY553" s="25">
        <f t="shared" si="2884"/>
        <v>0</v>
      </c>
      <c r="AQZ553" s="25">
        <f t="shared" si="2885"/>
        <v>0</v>
      </c>
      <c r="ARA553" s="25">
        <f t="shared" si="2886"/>
        <v>0</v>
      </c>
      <c r="ARB553" s="30"/>
      <c r="ARC553" s="30"/>
      <c r="ARD553" s="30"/>
      <c r="ARE553" s="51"/>
      <c r="ARF553" s="51"/>
      <c r="ARG553" s="51"/>
      <c r="ARH553" s="25">
        <f t="shared" ref="ARH553:ARH561" si="3242">$I553*ARB553</f>
        <v>0</v>
      </c>
      <c r="ARI553" s="25">
        <f t="shared" ref="ARI553:ARI561" si="3243">$J553*ARC553</f>
        <v>0</v>
      </c>
      <c r="ARJ553" s="25">
        <f t="shared" ref="ARJ553:ARJ561" si="3244">$K553*ARD553</f>
        <v>0</v>
      </c>
      <c r="ARK553" s="51"/>
      <c r="ARL553" s="51"/>
      <c r="ARM553" s="51"/>
      <c r="ARN553" s="25">
        <f t="shared" ref="ARN553:ARN561" si="3245">$I553*ARN$564</f>
        <v>8075.29</v>
      </c>
      <c r="ARO553" s="25">
        <f t="shared" ref="ARO553:ARO561" si="3246">$J553*ARO$564</f>
        <v>8309.43</v>
      </c>
      <c r="ARP553" s="25">
        <f t="shared" ref="ARP553:ARP561" si="3247">$K553*ARP$564</f>
        <v>8309.43</v>
      </c>
      <c r="ARQ553" s="51"/>
      <c r="ARR553" s="51"/>
      <c r="ARS553" s="51"/>
      <c r="ART553" s="25">
        <f t="shared" si="2887"/>
        <v>0</v>
      </c>
      <c r="ARU553" s="25">
        <f t="shared" si="2888"/>
        <v>0</v>
      </c>
      <c r="ARV553" s="25">
        <f t="shared" si="2889"/>
        <v>0</v>
      </c>
      <c r="ARW553" s="30"/>
      <c r="ARX553" s="30"/>
      <c r="ARY553" s="30"/>
      <c r="ARZ553" s="51"/>
      <c r="ASA553" s="51"/>
      <c r="ASB553" s="51"/>
      <c r="ASC553" s="25">
        <f t="shared" ref="ASC553:ASC561" si="3248">$I553*ARW553</f>
        <v>0</v>
      </c>
      <c r="ASD553" s="25">
        <f t="shared" ref="ASD553:ASD561" si="3249">$J553*ARX553</f>
        <v>0</v>
      </c>
      <c r="ASE553" s="25">
        <f t="shared" ref="ASE553:ASE561" si="3250">$K553*ARY553</f>
        <v>0</v>
      </c>
      <c r="ASF553" s="51"/>
      <c r="ASG553" s="51"/>
      <c r="ASH553" s="51"/>
      <c r="ASI553" s="25">
        <f t="shared" ref="ASI553:ASI561" si="3251">$I553*ASI$564</f>
        <v>7979.61</v>
      </c>
      <c r="ASJ553" s="25">
        <f t="shared" ref="ASJ553:ASJ561" si="3252">$J553*ASJ$564</f>
        <v>8228.82</v>
      </c>
      <c r="ASK553" s="25">
        <f t="shared" ref="ASK553:ASK561" si="3253">$K553*ASK$564</f>
        <v>8228.82</v>
      </c>
      <c r="ASL553" s="51"/>
      <c r="ASM553" s="51"/>
      <c r="ASN553" s="51"/>
      <c r="ASO553" s="25">
        <f t="shared" si="2890"/>
        <v>0</v>
      </c>
      <c r="ASP553" s="25">
        <f t="shared" si="2891"/>
        <v>0</v>
      </c>
      <c r="ASQ553" s="25">
        <f t="shared" si="2892"/>
        <v>0</v>
      </c>
      <c r="ASR553" s="30"/>
      <c r="ASS553" s="30"/>
      <c r="AST553" s="30"/>
      <c r="ASU553" s="51"/>
      <c r="ASV553" s="51"/>
      <c r="ASW553" s="51"/>
      <c r="ASX553" s="25">
        <f t="shared" ref="ASX553:ASX561" si="3254">$I553*ASR553</f>
        <v>0</v>
      </c>
      <c r="ASY553" s="25">
        <f t="shared" ref="ASY553:ASY561" si="3255">$J553*ASS553</f>
        <v>0</v>
      </c>
      <c r="ASZ553" s="25">
        <f t="shared" ref="ASZ553:ASZ561" si="3256">$K553*AST553</f>
        <v>0</v>
      </c>
      <c r="ATA553" s="51"/>
      <c r="ATB553" s="51"/>
      <c r="ATC553" s="51"/>
      <c r="ATD553" s="25">
        <f t="shared" ref="ATD553:ATD561" si="3257">$I553*ATD$564</f>
        <v>7027.83</v>
      </c>
      <c r="ATE553" s="25">
        <f t="shared" ref="ATE553:ATE561" si="3258">$J553*ATE$564</f>
        <v>7242.95</v>
      </c>
      <c r="ATF553" s="25">
        <f t="shared" ref="ATF553:ATF561" si="3259">$K553*ATF$564</f>
        <v>7242.95</v>
      </c>
      <c r="ATG553" s="51"/>
      <c r="ATH553" s="51"/>
      <c r="ATI553" s="51"/>
      <c r="ATJ553" s="25">
        <f t="shared" si="2893"/>
        <v>0</v>
      </c>
      <c r="ATK553" s="25">
        <f t="shared" si="2894"/>
        <v>0</v>
      </c>
      <c r="ATL553" s="25">
        <f t="shared" si="2895"/>
        <v>0</v>
      </c>
      <c r="ATM553" s="30"/>
      <c r="ATN553" s="30"/>
      <c r="ATO553" s="30"/>
      <c r="ATP553" s="51"/>
      <c r="ATQ553" s="51"/>
      <c r="ATR553" s="51"/>
      <c r="ATS553" s="25">
        <f t="shared" ref="ATS553:ATS561" si="3260">$I553*ATM553</f>
        <v>0</v>
      </c>
      <c r="ATT553" s="25">
        <f t="shared" ref="ATT553:ATT561" si="3261">$J553*ATN553</f>
        <v>0</v>
      </c>
      <c r="ATU553" s="25">
        <f t="shared" ref="ATU553:ATU561" si="3262">$K553*ATO553</f>
        <v>0</v>
      </c>
      <c r="ATV553" s="51"/>
      <c r="ATW553" s="51"/>
      <c r="ATX553" s="51"/>
      <c r="ATY553" s="25">
        <f t="shared" ref="ATY553:ATY561" si="3263">$I553*ATY$564</f>
        <v>7662.25</v>
      </c>
      <c r="ATZ553" s="25">
        <f t="shared" ref="ATZ553:ATZ561" si="3264">$J553*ATZ$564</f>
        <v>7891.14</v>
      </c>
      <c r="AUA553" s="25">
        <f t="shared" ref="AUA553:AUA561" si="3265">$K553*AUA$564</f>
        <v>7891.14</v>
      </c>
      <c r="AUB553" s="51"/>
      <c r="AUC553" s="51"/>
      <c r="AUD553" s="51"/>
      <c r="AUE553" s="25">
        <f t="shared" si="2896"/>
        <v>0</v>
      </c>
      <c r="AUF553" s="25">
        <f t="shared" si="2897"/>
        <v>0</v>
      </c>
      <c r="AUG553" s="25">
        <f t="shared" si="2898"/>
        <v>0</v>
      </c>
      <c r="AUH553" s="30"/>
      <c r="AUI553" s="30"/>
      <c r="AUJ553" s="30"/>
      <c r="AUK553" s="51"/>
      <c r="AUL553" s="51"/>
      <c r="AUM553" s="51"/>
      <c r="AUN553" s="25">
        <f t="shared" ref="AUN553:AUN561" si="3266">$I553*AUH553</f>
        <v>0</v>
      </c>
      <c r="AUO553" s="25">
        <f t="shared" ref="AUO553:AUO561" si="3267">$J553*AUI553</f>
        <v>0</v>
      </c>
      <c r="AUP553" s="25">
        <f t="shared" ref="AUP553:AUP561" si="3268">$K553*AUJ553</f>
        <v>0</v>
      </c>
      <c r="AUQ553" s="51"/>
      <c r="AUR553" s="51"/>
      <c r="AUS553" s="51"/>
      <c r="AUT553" s="25">
        <f t="shared" ref="AUT553:AUT561" si="3269">$I553*AUT$564</f>
        <v>8224.39</v>
      </c>
      <c r="AUU553" s="25">
        <f t="shared" ref="AUU553:AUU561" si="3270">$J553*AUU$564</f>
        <v>8485.5400000000009</v>
      </c>
      <c r="AUV553" s="25">
        <f t="shared" ref="AUV553:AUV561" si="3271">$K553*AUV$564</f>
        <v>8485.5400000000009</v>
      </c>
      <c r="AUW553" s="51"/>
      <c r="AUX553" s="51"/>
      <c r="AUY553" s="51"/>
      <c r="AUZ553" s="25">
        <f t="shared" si="2899"/>
        <v>0</v>
      </c>
      <c r="AVA553" s="25">
        <f t="shared" si="2900"/>
        <v>0</v>
      </c>
      <c r="AVB553" s="25">
        <f t="shared" si="2901"/>
        <v>0</v>
      </c>
      <c r="AVC553" s="59">
        <f t="shared" si="2902"/>
        <v>3</v>
      </c>
      <c r="AVD553" s="59">
        <f t="shared" si="2903"/>
        <v>3</v>
      </c>
      <c r="AVE553" s="59">
        <f t="shared" si="2904"/>
        <v>3</v>
      </c>
      <c r="AVF553" s="25">
        <f t="shared" si="2905"/>
        <v>0</v>
      </c>
      <c r="AVG553" s="25">
        <f t="shared" si="2906"/>
        <v>0</v>
      </c>
      <c r="AVH553" s="25">
        <f t="shared" si="2907"/>
        <v>0</v>
      </c>
      <c r="AVI553" s="25">
        <f t="shared" si="2908"/>
        <v>53560.98</v>
      </c>
      <c r="AVJ553" s="25">
        <f t="shared" si="2909"/>
        <v>53560.98</v>
      </c>
      <c r="AVK553" s="25">
        <f t="shared" si="2910"/>
        <v>53560.98</v>
      </c>
      <c r="AVL553" s="51"/>
      <c r="AVM553" s="51"/>
      <c r="AVN553" s="51"/>
      <c r="AVO553" s="25"/>
      <c r="AVP553" s="25"/>
      <c r="AVQ553" s="25"/>
      <c r="AVR553" s="25">
        <f t="shared" si="2911"/>
        <v>0</v>
      </c>
      <c r="AVS553" s="25">
        <f t="shared" si="2912"/>
        <v>0</v>
      </c>
      <c r="AVT553" s="25">
        <f t="shared" si="2913"/>
        <v>0</v>
      </c>
      <c r="AVU553" s="25">
        <f t="shared" si="2914"/>
        <v>21509.3</v>
      </c>
      <c r="AVV553" s="25">
        <f t="shared" si="2915"/>
        <v>22232.639999999999</v>
      </c>
      <c r="AVW553" s="25">
        <f t="shared" si="2916"/>
        <v>22232.639999999999</v>
      </c>
    </row>
    <row r="554" spans="1:1271" ht="24">
      <c r="A554" s="8" t="s">
        <v>183</v>
      </c>
      <c r="B554" s="88" t="s">
        <v>88</v>
      </c>
      <c r="C554" s="5"/>
      <c r="D554" s="99"/>
      <c r="E554" s="77"/>
      <c r="F554" s="38"/>
      <c r="G554" s="38"/>
      <c r="H554" s="38"/>
      <c r="I554" s="25">
        <f t="shared" si="2917"/>
        <v>17853.66</v>
      </c>
      <c r="J554" s="25">
        <f t="shared" si="2917"/>
        <v>17853.66</v>
      </c>
      <c r="K554" s="25">
        <f t="shared" si="2917"/>
        <v>17853.66</v>
      </c>
      <c r="L554" s="30"/>
      <c r="M554" s="30"/>
      <c r="N554" s="30"/>
      <c r="O554" s="51"/>
      <c r="P554" s="51"/>
      <c r="Q554" s="51"/>
      <c r="R554" s="25">
        <f t="shared" si="2918"/>
        <v>0</v>
      </c>
      <c r="S554" s="25">
        <f t="shared" si="2919"/>
        <v>0</v>
      </c>
      <c r="T554" s="25">
        <f t="shared" si="2920"/>
        <v>0</v>
      </c>
      <c r="U554" s="51"/>
      <c r="V554" s="51"/>
      <c r="W554" s="51"/>
      <c r="X554" s="25">
        <f t="shared" si="2921"/>
        <v>14285.82</v>
      </c>
      <c r="Y554" s="25">
        <f t="shared" si="2922"/>
        <v>0</v>
      </c>
      <c r="Z554" s="25">
        <f t="shared" si="2923"/>
        <v>0</v>
      </c>
      <c r="AA554" s="51"/>
      <c r="AB554" s="51"/>
      <c r="AC554" s="51"/>
      <c r="AD554" s="25">
        <f t="shared" si="2727"/>
        <v>0</v>
      </c>
      <c r="AE554" s="25">
        <f t="shared" si="2727"/>
        <v>0</v>
      </c>
      <c r="AF554" s="25">
        <f t="shared" si="2727"/>
        <v>0</v>
      </c>
      <c r="AG554" s="30"/>
      <c r="AH554" s="30"/>
      <c r="AI554" s="30"/>
      <c r="AJ554" s="51"/>
      <c r="AK554" s="51"/>
      <c r="AL554" s="51"/>
      <c r="AM554" s="25">
        <f t="shared" si="2924"/>
        <v>0</v>
      </c>
      <c r="AN554" s="25">
        <f t="shared" si="2925"/>
        <v>0</v>
      </c>
      <c r="AO554" s="25">
        <f t="shared" si="2926"/>
        <v>0</v>
      </c>
      <c r="AP554" s="51"/>
      <c r="AQ554" s="51"/>
      <c r="AR554" s="51"/>
      <c r="AS554" s="25">
        <f t="shared" si="2927"/>
        <v>9807.8799999999992</v>
      </c>
      <c r="AT554" s="25">
        <f t="shared" si="2928"/>
        <v>10121.07</v>
      </c>
      <c r="AU554" s="25">
        <f t="shared" si="2929"/>
        <v>10121.07</v>
      </c>
      <c r="AV554" s="51"/>
      <c r="AW554" s="51"/>
      <c r="AX554" s="51"/>
      <c r="AY554" s="25">
        <f t="shared" si="2728"/>
        <v>0</v>
      </c>
      <c r="AZ554" s="25">
        <f t="shared" si="2729"/>
        <v>0</v>
      </c>
      <c r="BA554" s="25">
        <f t="shared" si="2730"/>
        <v>0</v>
      </c>
      <c r="BB554" s="30"/>
      <c r="BC554" s="30"/>
      <c r="BD554" s="30"/>
      <c r="BE554" s="51"/>
      <c r="BF554" s="51"/>
      <c r="BG554" s="51"/>
      <c r="BH554" s="25">
        <f t="shared" si="2930"/>
        <v>0</v>
      </c>
      <c r="BI554" s="25">
        <f t="shared" si="2931"/>
        <v>0</v>
      </c>
      <c r="BJ554" s="25">
        <f t="shared" si="2932"/>
        <v>0</v>
      </c>
      <c r="BK554" s="51"/>
      <c r="BL554" s="51"/>
      <c r="BM554" s="51"/>
      <c r="BN554" s="25">
        <f t="shared" si="2933"/>
        <v>8545.92</v>
      </c>
      <c r="BO554" s="25">
        <f t="shared" si="2934"/>
        <v>8855.34</v>
      </c>
      <c r="BP554" s="25">
        <f t="shared" si="2935"/>
        <v>8855.34</v>
      </c>
      <c r="BQ554" s="51"/>
      <c r="BR554" s="51"/>
      <c r="BS554" s="51"/>
      <c r="BT554" s="25">
        <f t="shared" si="2731"/>
        <v>0</v>
      </c>
      <c r="BU554" s="25">
        <f t="shared" si="2732"/>
        <v>0</v>
      </c>
      <c r="BV554" s="25">
        <f t="shared" si="2733"/>
        <v>0</v>
      </c>
      <c r="BW554" s="30"/>
      <c r="BX554" s="30"/>
      <c r="BY554" s="30"/>
      <c r="BZ554" s="51"/>
      <c r="CA554" s="51"/>
      <c r="CB554" s="51"/>
      <c r="CC554" s="25">
        <f t="shared" si="2936"/>
        <v>0</v>
      </c>
      <c r="CD554" s="25">
        <f t="shared" si="2937"/>
        <v>0</v>
      </c>
      <c r="CE554" s="25">
        <f t="shared" si="2938"/>
        <v>0</v>
      </c>
      <c r="CF554" s="51"/>
      <c r="CG554" s="51"/>
      <c r="CH554" s="51"/>
      <c r="CI554" s="25">
        <f t="shared" si="2939"/>
        <v>0</v>
      </c>
      <c r="CJ554" s="25">
        <f t="shared" si="2940"/>
        <v>0</v>
      </c>
      <c r="CK554" s="25">
        <f t="shared" si="2941"/>
        <v>0</v>
      </c>
      <c r="CL554" s="51"/>
      <c r="CM554" s="51"/>
      <c r="CN554" s="51"/>
      <c r="CO554" s="25">
        <f t="shared" si="2734"/>
        <v>0</v>
      </c>
      <c r="CP554" s="25">
        <f t="shared" si="2735"/>
        <v>0</v>
      </c>
      <c r="CQ554" s="25">
        <f t="shared" si="2736"/>
        <v>0</v>
      </c>
      <c r="CR554" s="30"/>
      <c r="CS554" s="30"/>
      <c r="CT554" s="30"/>
      <c r="CU554" s="51"/>
      <c r="CV554" s="51"/>
      <c r="CW554" s="51"/>
      <c r="CX554" s="25">
        <f t="shared" si="2942"/>
        <v>0</v>
      </c>
      <c r="CY554" s="25">
        <f t="shared" si="2943"/>
        <v>0</v>
      </c>
      <c r="CZ554" s="25">
        <f t="shared" si="2944"/>
        <v>0</v>
      </c>
      <c r="DA554" s="51"/>
      <c r="DB554" s="51"/>
      <c r="DC554" s="51"/>
      <c r="DD554" s="25">
        <f t="shared" si="2945"/>
        <v>9670.69</v>
      </c>
      <c r="DE554" s="25">
        <f t="shared" si="2946"/>
        <v>10044.540000000001</v>
      </c>
      <c r="DF554" s="25">
        <f t="shared" si="2947"/>
        <v>10044.540000000001</v>
      </c>
      <c r="DG554" s="51"/>
      <c r="DH554" s="51"/>
      <c r="DI554" s="51"/>
      <c r="DJ554" s="25">
        <f t="shared" si="2737"/>
        <v>0</v>
      </c>
      <c r="DK554" s="25">
        <f t="shared" si="2738"/>
        <v>0</v>
      </c>
      <c r="DL554" s="25">
        <f t="shared" si="2739"/>
        <v>0</v>
      </c>
      <c r="DM554" s="30"/>
      <c r="DN554" s="30"/>
      <c r="DO554" s="30"/>
      <c r="DP554" s="51"/>
      <c r="DQ554" s="51"/>
      <c r="DR554" s="51"/>
      <c r="DS554" s="25">
        <f t="shared" si="2948"/>
        <v>0</v>
      </c>
      <c r="DT554" s="25">
        <f t="shared" si="2949"/>
        <v>0</v>
      </c>
      <c r="DU554" s="25">
        <f t="shared" si="2950"/>
        <v>0</v>
      </c>
      <c r="DV554" s="51"/>
      <c r="DW554" s="51"/>
      <c r="DX554" s="51"/>
      <c r="DY554" s="25">
        <f t="shared" si="2951"/>
        <v>10000.07</v>
      </c>
      <c r="DZ554" s="25">
        <f t="shared" si="2952"/>
        <v>10359.33</v>
      </c>
      <c r="EA554" s="25">
        <f t="shared" si="2953"/>
        <v>10359.33</v>
      </c>
      <c r="EB554" s="51"/>
      <c r="EC554" s="51"/>
      <c r="ED554" s="51"/>
      <c r="EE554" s="25">
        <f t="shared" si="2740"/>
        <v>0</v>
      </c>
      <c r="EF554" s="25">
        <f t="shared" si="2741"/>
        <v>0</v>
      </c>
      <c r="EG554" s="25">
        <f t="shared" si="2742"/>
        <v>0</v>
      </c>
      <c r="EH554" s="30"/>
      <c r="EI554" s="30"/>
      <c r="EJ554" s="30"/>
      <c r="EK554" s="51"/>
      <c r="EL554" s="51"/>
      <c r="EM554" s="51"/>
      <c r="EN554" s="25">
        <f t="shared" si="2954"/>
        <v>0</v>
      </c>
      <c r="EO554" s="25">
        <f t="shared" si="2955"/>
        <v>0</v>
      </c>
      <c r="EP554" s="25">
        <f t="shared" si="2956"/>
        <v>0</v>
      </c>
      <c r="EQ554" s="51"/>
      <c r="ER554" s="51"/>
      <c r="ES554" s="51"/>
      <c r="ET554" s="25">
        <f t="shared" si="2957"/>
        <v>9705.06</v>
      </c>
      <c r="EU554" s="25">
        <f t="shared" si="2958"/>
        <v>9987.66</v>
      </c>
      <c r="EV554" s="25">
        <f t="shared" si="2959"/>
        <v>9987.66</v>
      </c>
      <c r="EW554" s="51"/>
      <c r="EX554" s="51"/>
      <c r="EY554" s="51"/>
      <c r="EZ554" s="25">
        <f t="shared" si="2743"/>
        <v>0</v>
      </c>
      <c r="FA554" s="25">
        <f t="shared" si="2744"/>
        <v>0</v>
      </c>
      <c r="FB554" s="25">
        <f t="shared" si="2745"/>
        <v>0</v>
      </c>
      <c r="FC554" s="30"/>
      <c r="FD554" s="30"/>
      <c r="FE554" s="30"/>
      <c r="FF554" s="51"/>
      <c r="FG554" s="51"/>
      <c r="FH554" s="51"/>
      <c r="FI554" s="25">
        <f t="shared" si="2960"/>
        <v>0</v>
      </c>
      <c r="FJ554" s="25">
        <f t="shared" si="2961"/>
        <v>0</v>
      </c>
      <c r="FK554" s="25">
        <f t="shared" si="2962"/>
        <v>0</v>
      </c>
      <c r="FL554" s="51"/>
      <c r="FM554" s="51"/>
      <c r="FN554" s="51"/>
      <c r="FO554" s="25">
        <f t="shared" si="2963"/>
        <v>7889.41</v>
      </c>
      <c r="FP554" s="25">
        <f t="shared" si="2964"/>
        <v>8156.65</v>
      </c>
      <c r="FQ554" s="25">
        <f t="shared" si="2965"/>
        <v>8156.65</v>
      </c>
      <c r="FR554" s="51"/>
      <c r="FS554" s="51"/>
      <c r="FT554" s="51"/>
      <c r="FU554" s="25">
        <f t="shared" si="2746"/>
        <v>0</v>
      </c>
      <c r="FV554" s="25">
        <f t="shared" si="2747"/>
        <v>0</v>
      </c>
      <c r="FW554" s="25">
        <f t="shared" si="2748"/>
        <v>0</v>
      </c>
      <c r="FX554" s="30"/>
      <c r="FY554" s="30"/>
      <c r="FZ554" s="30"/>
      <c r="GA554" s="51"/>
      <c r="GB554" s="51"/>
      <c r="GC554" s="51"/>
      <c r="GD554" s="25">
        <f t="shared" si="2966"/>
        <v>0</v>
      </c>
      <c r="GE554" s="25">
        <f t="shared" si="2967"/>
        <v>0</v>
      </c>
      <c r="GF554" s="25">
        <f t="shared" si="2968"/>
        <v>0</v>
      </c>
      <c r="GG554" s="51"/>
      <c r="GH554" s="51"/>
      <c r="GI554" s="51"/>
      <c r="GJ554" s="25">
        <f t="shared" si="2969"/>
        <v>0</v>
      </c>
      <c r="GK554" s="25">
        <f t="shared" si="2970"/>
        <v>0</v>
      </c>
      <c r="GL554" s="25">
        <f t="shared" si="2971"/>
        <v>0</v>
      </c>
      <c r="GM554" s="51"/>
      <c r="GN554" s="51"/>
      <c r="GO554" s="51"/>
      <c r="GP554" s="25">
        <f t="shared" si="2749"/>
        <v>0</v>
      </c>
      <c r="GQ554" s="25">
        <f t="shared" si="2750"/>
        <v>0</v>
      </c>
      <c r="GR554" s="25">
        <f t="shared" si="2751"/>
        <v>0</v>
      </c>
      <c r="GS554" s="30"/>
      <c r="GT554" s="30"/>
      <c r="GU554" s="30"/>
      <c r="GV554" s="51"/>
      <c r="GW554" s="51"/>
      <c r="GX554" s="51"/>
      <c r="GY554" s="25">
        <f t="shared" si="2972"/>
        <v>0</v>
      </c>
      <c r="GZ554" s="25">
        <f t="shared" si="2973"/>
        <v>0</v>
      </c>
      <c r="HA554" s="25">
        <f t="shared" si="2974"/>
        <v>0</v>
      </c>
      <c r="HB554" s="51"/>
      <c r="HC554" s="51"/>
      <c r="HD554" s="51"/>
      <c r="HE554" s="25">
        <f t="shared" si="2975"/>
        <v>15169.91</v>
      </c>
      <c r="HF554" s="25">
        <f t="shared" si="2976"/>
        <v>15737.39</v>
      </c>
      <c r="HG554" s="25">
        <f t="shared" si="2977"/>
        <v>15737.39</v>
      </c>
      <c r="HH554" s="51"/>
      <c r="HI554" s="51"/>
      <c r="HJ554" s="51"/>
      <c r="HK554" s="25">
        <f t="shared" si="2752"/>
        <v>0</v>
      </c>
      <c r="HL554" s="25">
        <f t="shared" si="2753"/>
        <v>0</v>
      </c>
      <c r="HM554" s="25">
        <f t="shared" si="2754"/>
        <v>0</v>
      </c>
      <c r="HN554" s="30"/>
      <c r="HO554" s="30"/>
      <c r="HP554" s="30"/>
      <c r="HQ554" s="51"/>
      <c r="HR554" s="51"/>
      <c r="HS554" s="51"/>
      <c r="HT554" s="25">
        <f t="shared" si="2978"/>
        <v>0</v>
      </c>
      <c r="HU554" s="25">
        <f t="shared" si="2979"/>
        <v>0</v>
      </c>
      <c r="HV554" s="25">
        <f t="shared" si="2980"/>
        <v>0</v>
      </c>
      <c r="HW554" s="51"/>
      <c r="HX554" s="51"/>
      <c r="HY554" s="51"/>
      <c r="HZ554" s="25">
        <f t="shared" si="2981"/>
        <v>7881.25</v>
      </c>
      <c r="IA554" s="25">
        <f t="shared" si="2982"/>
        <v>9738.81</v>
      </c>
      <c r="IB554" s="25">
        <f t="shared" si="2983"/>
        <v>9738.81</v>
      </c>
      <c r="IC554" s="51"/>
      <c r="ID554" s="51"/>
      <c r="IE554" s="51"/>
      <c r="IF554" s="25">
        <f t="shared" si="2755"/>
        <v>0</v>
      </c>
      <c r="IG554" s="25">
        <f t="shared" si="2756"/>
        <v>0</v>
      </c>
      <c r="IH554" s="25">
        <f t="shared" si="2757"/>
        <v>0</v>
      </c>
      <c r="II554" s="30"/>
      <c r="IJ554" s="30"/>
      <c r="IK554" s="30"/>
      <c r="IL554" s="51"/>
      <c r="IM554" s="51"/>
      <c r="IN554" s="51"/>
      <c r="IO554" s="25">
        <f t="shared" si="2984"/>
        <v>0</v>
      </c>
      <c r="IP554" s="25">
        <f t="shared" si="2985"/>
        <v>0</v>
      </c>
      <c r="IQ554" s="25">
        <f t="shared" si="2986"/>
        <v>0</v>
      </c>
      <c r="IR554" s="51"/>
      <c r="IS554" s="51"/>
      <c r="IT554" s="51"/>
      <c r="IU554" s="25">
        <f t="shared" si="2987"/>
        <v>8226.93</v>
      </c>
      <c r="IV554" s="25">
        <f t="shared" si="2988"/>
        <v>8483.24</v>
      </c>
      <c r="IW554" s="25">
        <f t="shared" si="2989"/>
        <v>8483.24</v>
      </c>
      <c r="IX554" s="51"/>
      <c r="IY554" s="51"/>
      <c r="IZ554" s="51"/>
      <c r="JA554" s="25">
        <f t="shared" si="2758"/>
        <v>0</v>
      </c>
      <c r="JB554" s="25">
        <f t="shared" si="2759"/>
        <v>0</v>
      </c>
      <c r="JC554" s="25">
        <f t="shared" si="2760"/>
        <v>0</v>
      </c>
      <c r="JD554" s="30"/>
      <c r="JE554" s="30"/>
      <c r="JF554" s="30"/>
      <c r="JG554" s="51"/>
      <c r="JH554" s="51"/>
      <c r="JI554" s="51"/>
      <c r="JJ554" s="25">
        <f t="shared" si="2990"/>
        <v>0</v>
      </c>
      <c r="JK554" s="25">
        <f t="shared" si="2991"/>
        <v>0</v>
      </c>
      <c r="JL554" s="25">
        <f t="shared" si="2992"/>
        <v>0</v>
      </c>
      <c r="JM554" s="51"/>
      <c r="JN554" s="51"/>
      <c r="JO554" s="51"/>
      <c r="JP554" s="25">
        <f t="shared" si="2993"/>
        <v>12432.46</v>
      </c>
      <c r="JQ554" s="25">
        <f t="shared" si="2994"/>
        <v>12866.56</v>
      </c>
      <c r="JR554" s="25">
        <f t="shared" si="2995"/>
        <v>12866.56</v>
      </c>
      <c r="JS554" s="51"/>
      <c r="JT554" s="51"/>
      <c r="JU554" s="51"/>
      <c r="JV554" s="25">
        <f t="shared" si="2761"/>
        <v>0</v>
      </c>
      <c r="JW554" s="25">
        <f t="shared" si="2762"/>
        <v>0</v>
      </c>
      <c r="JX554" s="25">
        <f t="shared" si="2763"/>
        <v>0</v>
      </c>
      <c r="JY554" s="30"/>
      <c r="JZ554" s="30"/>
      <c r="KA554" s="30"/>
      <c r="KB554" s="51"/>
      <c r="KC554" s="51"/>
      <c r="KD554" s="51"/>
      <c r="KE554" s="25">
        <f t="shared" si="2996"/>
        <v>0</v>
      </c>
      <c r="KF554" s="25">
        <f t="shared" si="2997"/>
        <v>0</v>
      </c>
      <c r="KG554" s="25">
        <f t="shared" si="2998"/>
        <v>0</v>
      </c>
      <c r="KH554" s="51"/>
      <c r="KI554" s="51"/>
      <c r="KJ554" s="51"/>
      <c r="KK554" s="25">
        <f t="shared" si="2999"/>
        <v>7347.4</v>
      </c>
      <c r="KL554" s="25">
        <f t="shared" si="3000"/>
        <v>7592.46</v>
      </c>
      <c r="KM554" s="25">
        <f t="shared" si="3001"/>
        <v>7592.46</v>
      </c>
      <c r="KN554" s="51"/>
      <c r="KO554" s="51"/>
      <c r="KP554" s="51"/>
      <c r="KQ554" s="25">
        <f t="shared" si="2764"/>
        <v>0</v>
      </c>
      <c r="KR554" s="25">
        <f t="shared" si="2765"/>
        <v>0</v>
      </c>
      <c r="KS554" s="25">
        <f t="shared" si="2766"/>
        <v>0</v>
      </c>
      <c r="KT554" s="30"/>
      <c r="KU554" s="30"/>
      <c r="KV554" s="30"/>
      <c r="KW554" s="51"/>
      <c r="KX554" s="51"/>
      <c r="KY554" s="51"/>
      <c r="KZ554" s="25">
        <f t="shared" si="3002"/>
        <v>0</v>
      </c>
      <c r="LA554" s="25">
        <f t="shared" si="3003"/>
        <v>0</v>
      </c>
      <c r="LB554" s="25">
        <f t="shared" si="3004"/>
        <v>0</v>
      </c>
      <c r="LC554" s="51"/>
      <c r="LD554" s="51"/>
      <c r="LE554" s="51"/>
      <c r="LF554" s="25">
        <f t="shared" si="3005"/>
        <v>6813.06</v>
      </c>
      <c r="LG554" s="25">
        <f t="shared" si="3006"/>
        <v>7046.58</v>
      </c>
      <c r="LH554" s="25">
        <f t="shared" si="3007"/>
        <v>7046.58</v>
      </c>
      <c r="LI554" s="51"/>
      <c r="LJ554" s="51"/>
      <c r="LK554" s="51"/>
      <c r="LL554" s="25">
        <f t="shared" si="2767"/>
        <v>0</v>
      </c>
      <c r="LM554" s="25">
        <f t="shared" si="2768"/>
        <v>0</v>
      </c>
      <c r="LN554" s="25">
        <f t="shared" si="2769"/>
        <v>0</v>
      </c>
      <c r="LO554" s="30"/>
      <c r="LP554" s="30"/>
      <c r="LQ554" s="30"/>
      <c r="LR554" s="51"/>
      <c r="LS554" s="51"/>
      <c r="LT554" s="51"/>
      <c r="LU554" s="25">
        <f t="shared" si="3008"/>
        <v>0</v>
      </c>
      <c r="LV554" s="25">
        <f t="shared" si="3009"/>
        <v>0</v>
      </c>
      <c r="LW554" s="25">
        <f t="shared" si="3010"/>
        <v>0</v>
      </c>
      <c r="LX554" s="51"/>
      <c r="LY554" s="51"/>
      <c r="LZ554" s="51"/>
      <c r="MA554" s="25">
        <f t="shared" si="3011"/>
        <v>10758.91</v>
      </c>
      <c r="MB554" s="25">
        <f t="shared" si="3012"/>
        <v>11119.35</v>
      </c>
      <c r="MC554" s="25">
        <f t="shared" si="3013"/>
        <v>11119.35</v>
      </c>
      <c r="MD554" s="51"/>
      <c r="ME554" s="51"/>
      <c r="MF554" s="51"/>
      <c r="MG554" s="25">
        <f t="shared" si="2770"/>
        <v>0</v>
      </c>
      <c r="MH554" s="25">
        <f t="shared" si="2771"/>
        <v>0</v>
      </c>
      <c r="MI554" s="25">
        <f t="shared" si="2772"/>
        <v>0</v>
      </c>
      <c r="MJ554" s="30">
        <v>1</v>
      </c>
      <c r="MK554" s="30">
        <v>1</v>
      </c>
      <c r="ML554" s="30">
        <v>1</v>
      </c>
      <c r="MM554" s="51"/>
      <c r="MN554" s="51"/>
      <c r="MO554" s="51"/>
      <c r="MP554" s="25">
        <f t="shared" si="3014"/>
        <v>17853.66</v>
      </c>
      <c r="MQ554" s="25">
        <f t="shared" si="3015"/>
        <v>17853.66</v>
      </c>
      <c r="MR554" s="25">
        <f t="shared" si="3016"/>
        <v>17853.66</v>
      </c>
      <c r="MS554" s="51"/>
      <c r="MT554" s="51"/>
      <c r="MU554" s="51"/>
      <c r="MV554" s="25">
        <f t="shared" si="3017"/>
        <v>11442.62</v>
      </c>
      <c r="MW554" s="25">
        <f t="shared" si="3018"/>
        <v>11831.44</v>
      </c>
      <c r="MX554" s="25">
        <f t="shared" si="3019"/>
        <v>11831.44</v>
      </c>
      <c r="MY554" s="51"/>
      <c r="MZ554" s="51"/>
      <c r="NA554" s="51"/>
      <c r="NB554" s="25">
        <f t="shared" si="2773"/>
        <v>11442.62</v>
      </c>
      <c r="NC554" s="25">
        <f t="shared" si="2774"/>
        <v>11831.44</v>
      </c>
      <c r="ND554" s="25">
        <f t="shared" si="2775"/>
        <v>11831.44</v>
      </c>
      <c r="NE554" s="30"/>
      <c r="NF554" s="30"/>
      <c r="NG554" s="30"/>
      <c r="NH554" s="51"/>
      <c r="NI554" s="51"/>
      <c r="NJ554" s="51"/>
      <c r="NK554" s="25">
        <f t="shared" si="3020"/>
        <v>0</v>
      </c>
      <c r="NL554" s="25">
        <f t="shared" si="3021"/>
        <v>0</v>
      </c>
      <c r="NM554" s="25">
        <f t="shared" si="3022"/>
        <v>0</v>
      </c>
      <c r="NN554" s="51"/>
      <c r="NO554" s="51"/>
      <c r="NP554" s="51"/>
      <c r="NQ554" s="25">
        <f t="shared" si="3023"/>
        <v>8361.85</v>
      </c>
      <c r="NR554" s="25">
        <f t="shared" si="3024"/>
        <v>8629.8799999999992</v>
      </c>
      <c r="NS554" s="25">
        <f t="shared" si="3025"/>
        <v>8629.8799999999992</v>
      </c>
      <c r="NT554" s="51"/>
      <c r="NU554" s="51"/>
      <c r="NV554" s="51"/>
      <c r="NW554" s="25">
        <f t="shared" si="2776"/>
        <v>0</v>
      </c>
      <c r="NX554" s="25">
        <f t="shared" si="2777"/>
        <v>0</v>
      </c>
      <c r="NY554" s="25">
        <f t="shared" si="2778"/>
        <v>0</v>
      </c>
      <c r="NZ554" s="30"/>
      <c r="OA554" s="30"/>
      <c r="OB554" s="30"/>
      <c r="OC554" s="51"/>
      <c r="OD554" s="51"/>
      <c r="OE554" s="51"/>
      <c r="OF554" s="25">
        <f t="shared" si="3026"/>
        <v>0</v>
      </c>
      <c r="OG554" s="25">
        <f t="shared" si="3027"/>
        <v>0</v>
      </c>
      <c r="OH554" s="25">
        <f t="shared" si="3028"/>
        <v>0</v>
      </c>
      <c r="OI554" s="51"/>
      <c r="OJ554" s="51"/>
      <c r="OK554" s="51"/>
      <c r="OL554" s="25">
        <f t="shared" si="3029"/>
        <v>10828.92</v>
      </c>
      <c r="OM554" s="25">
        <f t="shared" si="3030"/>
        <v>11192.31</v>
      </c>
      <c r="ON554" s="25">
        <f t="shared" si="3031"/>
        <v>11192.31</v>
      </c>
      <c r="OO554" s="51"/>
      <c r="OP554" s="51"/>
      <c r="OQ554" s="51"/>
      <c r="OR554" s="25">
        <f t="shared" si="2779"/>
        <v>0</v>
      </c>
      <c r="OS554" s="25">
        <f t="shared" si="2780"/>
        <v>0</v>
      </c>
      <c r="OT554" s="25">
        <f t="shared" si="2781"/>
        <v>0</v>
      </c>
      <c r="OU554" s="30"/>
      <c r="OV554" s="30"/>
      <c r="OW554" s="30"/>
      <c r="OX554" s="51"/>
      <c r="OY554" s="51"/>
      <c r="OZ554" s="51"/>
      <c r="PA554" s="25">
        <f t="shared" si="3032"/>
        <v>0</v>
      </c>
      <c r="PB554" s="25">
        <f t="shared" si="3033"/>
        <v>0</v>
      </c>
      <c r="PC554" s="25">
        <f t="shared" si="3034"/>
        <v>0</v>
      </c>
      <c r="PD554" s="51"/>
      <c r="PE554" s="51"/>
      <c r="PF554" s="51"/>
      <c r="PG554" s="25">
        <f t="shared" si="3035"/>
        <v>9238.1200000000008</v>
      </c>
      <c r="PH554" s="25">
        <f t="shared" si="3036"/>
        <v>9537.4699999999993</v>
      </c>
      <c r="PI554" s="25">
        <f t="shared" si="3037"/>
        <v>9537.4699999999993</v>
      </c>
      <c r="PJ554" s="51"/>
      <c r="PK554" s="51"/>
      <c r="PL554" s="51"/>
      <c r="PM554" s="25">
        <f t="shared" si="2782"/>
        <v>0</v>
      </c>
      <c r="PN554" s="25">
        <f t="shared" si="2783"/>
        <v>0</v>
      </c>
      <c r="PO554" s="25">
        <f t="shared" si="2784"/>
        <v>0</v>
      </c>
      <c r="PP554" s="30"/>
      <c r="PQ554" s="30"/>
      <c r="PR554" s="30"/>
      <c r="PS554" s="51"/>
      <c r="PT554" s="51"/>
      <c r="PU554" s="51"/>
      <c r="PV554" s="25">
        <f t="shared" si="3038"/>
        <v>0</v>
      </c>
      <c r="PW554" s="25">
        <f t="shared" si="3039"/>
        <v>0</v>
      </c>
      <c r="PX554" s="25">
        <f t="shared" si="3040"/>
        <v>0</v>
      </c>
      <c r="PY554" s="51"/>
      <c r="PZ554" s="51"/>
      <c r="QA554" s="51"/>
      <c r="QB554" s="25">
        <f t="shared" si="3041"/>
        <v>10485.11</v>
      </c>
      <c r="QC554" s="25">
        <f t="shared" si="3042"/>
        <v>10838.15</v>
      </c>
      <c r="QD554" s="25">
        <f t="shared" si="3043"/>
        <v>10838.15</v>
      </c>
      <c r="QE554" s="51"/>
      <c r="QF554" s="51"/>
      <c r="QG554" s="51"/>
      <c r="QH554" s="25">
        <f t="shared" si="2785"/>
        <v>0</v>
      </c>
      <c r="QI554" s="25">
        <f t="shared" si="2786"/>
        <v>0</v>
      </c>
      <c r="QJ554" s="25">
        <f t="shared" si="2787"/>
        <v>0</v>
      </c>
      <c r="QK554" s="30"/>
      <c r="QL554" s="30"/>
      <c r="QM554" s="30"/>
      <c r="QN554" s="51"/>
      <c r="QO554" s="51"/>
      <c r="QP554" s="51"/>
      <c r="QQ554" s="25">
        <f t="shared" si="3044"/>
        <v>0</v>
      </c>
      <c r="QR554" s="25">
        <f t="shared" si="3045"/>
        <v>0</v>
      </c>
      <c r="QS554" s="25">
        <f t="shared" si="3046"/>
        <v>0</v>
      </c>
      <c r="QT554" s="51"/>
      <c r="QU554" s="51"/>
      <c r="QV554" s="51"/>
      <c r="QW554" s="25">
        <f t="shared" si="3047"/>
        <v>9355.35</v>
      </c>
      <c r="QX554" s="25">
        <f t="shared" si="3048"/>
        <v>9651.09</v>
      </c>
      <c r="QY554" s="25">
        <f t="shared" si="3049"/>
        <v>9651.09</v>
      </c>
      <c r="QZ554" s="51"/>
      <c r="RA554" s="51"/>
      <c r="RB554" s="51"/>
      <c r="RC554" s="25">
        <f t="shared" si="2788"/>
        <v>0</v>
      </c>
      <c r="RD554" s="25">
        <f t="shared" si="2789"/>
        <v>0</v>
      </c>
      <c r="RE554" s="25">
        <f t="shared" si="2790"/>
        <v>0</v>
      </c>
      <c r="RF554" s="30"/>
      <c r="RG554" s="30"/>
      <c r="RH554" s="30"/>
      <c r="RI554" s="51"/>
      <c r="RJ554" s="51"/>
      <c r="RK554" s="51"/>
      <c r="RL554" s="25">
        <f t="shared" si="3050"/>
        <v>0</v>
      </c>
      <c r="RM554" s="25">
        <f t="shared" si="3051"/>
        <v>0</v>
      </c>
      <c r="RN554" s="25">
        <f t="shared" si="3052"/>
        <v>0</v>
      </c>
      <c r="RO554" s="51"/>
      <c r="RP554" s="51"/>
      <c r="RQ554" s="51"/>
      <c r="RR554" s="25">
        <f t="shared" si="3053"/>
        <v>6823.23</v>
      </c>
      <c r="RS554" s="25">
        <f t="shared" si="3054"/>
        <v>7031.48</v>
      </c>
      <c r="RT554" s="25">
        <f t="shared" si="3055"/>
        <v>7031.48</v>
      </c>
      <c r="RU554" s="51"/>
      <c r="RV554" s="51"/>
      <c r="RW554" s="51"/>
      <c r="RX554" s="25">
        <f t="shared" si="2791"/>
        <v>0</v>
      </c>
      <c r="RY554" s="25">
        <f t="shared" si="2792"/>
        <v>0</v>
      </c>
      <c r="RZ554" s="25">
        <f t="shared" si="2793"/>
        <v>0</v>
      </c>
      <c r="SA554" s="30"/>
      <c r="SB554" s="30"/>
      <c r="SC554" s="30"/>
      <c r="SD554" s="51"/>
      <c r="SE554" s="51"/>
      <c r="SF554" s="51"/>
      <c r="SG554" s="25">
        <f t="shared" si="3056"/>
        <v>0</v>
      </c>
      <c r="SH554" s="25">
        <f t="shared" si="3057"/>
        <v>0</v>
      </c>
      <c r="SI554" s="25">
        <f t="shared" si="3058"/>
        <v>0</v>
      </c>
      <c r="SJ554" s="51"/>
      <c r="SK554" s="51"/>
      <c r="SL554" s="51"/>
      <c r="SM554" s="25">
        <f t="shared" si="3059"/>
        <v>9234.16</v>
      </c>
      <c r="SN554" s="25">
        <f t="shared" si="3060"/>
        <v>9518.27</v>
      </c>
      <c r="SO554" s="25">
        <f t="shared" si="3061"/>
        <v>9518.27</v>
      </c>
      <c r="SP554" s="51"/>
      <c r="SQ554" s="51"/>
      <c r="SR554" s="51"/>
      <c r="SS554" s="25">
        <f t="shared" si="2794"/>
        <v>0</v>
      </c>
      <c r="ST554" s="25">
        <f t="shared" si="2795"/>
        <v>0</v>
      </c>
      <c r="SU554" s="25">
        <f t="shared" si="2796"/>
        <v>0</v>
      </c>
      <c r="SV554" s="30"/>
      <c r="SW554" s="30"/>
      <c r="SX554" s="30"/>
      <c r="SY554" s="51"/>
      <c r="SZ554" s="51"/>
      <c r="TA554" s="51"/>
      <c r="TB554" s="25">
        <f t="shared" si="3062"/>
        <v>0</v>
      </c>
      <c r="TC554" s="25">
        <f t="shared" si="3063"/>
        <v>0</v>
      </c>
      <c r="TD554" s="25">
        <f t="shared" si="3064"/>
        <v>0</v>
      </c>
      <c r="TE554" s="51"/>
      <c r="TF554" s="51"/>
      <c r="TG554" s="51"/>
      <c r="TH554" s="25">
        <f t="shared" si="3065"/>
        <v>8573.82</v>
      </c>
      <c r="TI554" s="25">
        <f t="shared" si="3066"/>
        <v>8861.15</v>
      </c>
      <c r="TJ554" s="25">
        <f t="shared" si="3067"/>
        <v>8861.15</v>
      </c>
      <c r="TK554" s="51"/>
      <c r="TL554" s="51"/>
      <c r="TM554" s="51"/>
      <c r="TN554" s="25">
        <f t="shared" si="2797"/>
        <v>0</v>
      </c>
      <c r="TO554" s="25">
        <f t="shared" si="2798"/>
        <v>0</v>
      </c>
      <c r="TP554" s="25">
        <f t="shared" si="2799"/>
        <v>0</v>
      </c>
      <c r="TQ554" s="30"/>
      <c r="TR554" s="30"/>
      <c r="TS554" s="30"/>
      <c r="TT554" s="51"/>
      <c r="TU554" s="51"/>
      <c r="TV554" s="51"/>
      <c r="TW554" s="25">
        <f t="shared" si="3068"/>
        <v>0</v>
      </c>
      <c r="TX554" s="25">
        <f t="shared" si="3069"/>
        <v>0</v>
      </c>
      <c r="TY554" s="25">
        <f t="shared" si="3070"/>
        <v>0</v>
      </c>
      <c r="TZ554" s="51"/>
      <c r="UA554" s="51"/>
      <c r="UB554" s="51"/>
      <c r="UC554" s="25">
        <f t="shared" si="3071"/>
        <v>7397.47</v>
      </c>
      <c r="UD554" s="25">
        <f t="shared" si="3072"/>
        <v>10160.200000000001</v>
      </c>
      <c r="UE554" s="25">
        <f t="shared" si="3073"/>
        <v>10160.200000000001</v>
      </c>
      <c r="UF554" s="51"/>
      <c r="UG554" s="51"/>
      <c r="UH554" s="51"/>
      <c r="UI554" s="25">
        <f t="shared" si="2800"/>
        <v>0</v>
      </c>
      <c r="UJ554" s="25">
        <f t="shared" si="2801"/>
        <v>0</v>
      </c>
      <c r="UK554" s="25">
        <f t="shared" si="2802"/>
        <v>0</v>
      </c>
      <c r="UL554" s="30"/>
      <c r="UM554" s="30"/>
      <c r="UN554" s="30"/>
      <c r="UO554" s="51"/>
      <c r="UP554" s="51"/>
      <c r="UQ554" s="51"/>
      <c r="UR554" s="25">
        <f t="shared" si="3074"/>
        <v>0</v>
      </c>
      <c r="US554" s="25">
        <f t="shared" si="3075"/>
        <v>0</v>
      </c>
      <c r="UT554" s="25">
        <f t="shared" si="3076"/>
        <v>0</v>
      </c>
      <c r="UU554" s="51"/>
      <c r="UV554" s="51"/>
      <c r="UW554" s="51"/>
      <c r="UX554" s="25">
        <f t="shared" si="3077"/>
        <v>9031.6200000000008</v>
      </c>
      <c r="UY554" s="25">
        <f t="shared" si="3078"/>
        <v>9293.86</v>
      </c>
      <c r="UZ554" s="25">
        <f t="shared" si="3079"/>
        <v>9293.86</v>
      </c>
      <c r="VA554" s="51"/>
      <c r="VB554" s="51"/>
      <c r="VC554" s="51"/>
      <c r="VD554" s="25">
        <f t="shared" si="2803"/>
        <v>0</v>
      </c>
      <c r="VE554" s="25">
        <f t="shared" si="2804"/>
        <v>0</v>
      </c>
      <c r="VF554" s="25">
        <f t="shared" si="2805"/>
        <v>0</v>
      </c>
      <c r="VG554" s="30"/>
      <c r="VH554" s="30"/>
      <c r="VI554" s="30"/>
      <c r="VJ554" s="51"/>
      <c r="VK554" s="51"/>
      <c r="VL554" s="51"/>
      <c r="VM554" s="25">
        <f t="shared" si="3080"/>
        <v>0</v>
      </c>
      <c r="VN554" s="25">
        <f t="shared" si="3081"/>
        <v>0</v>
      </c>
      <c r="VO554" s="25">
        <f t="shared" si="3082"/>
        <v>0</v>
      </c>
      <c r="VP554" s="51"/>
      <c r="VQ554" s="51"/>
      <c r="VR554" s="51"/>
      <c r="VS554" s="25">
        <f t="shared" si="3083"/>
        <v>0</v>
      </c>
      <c r="VT554" s="25">
        <f t="shared" si="3084"/>
        <v>0</v>
      </c>
      <c r="VU554" s="25">
        <f t="shared" si="3085"/>
        <v>0</v>
      </c>
      <c r="VV554" s="51"/>
      <c r="VW554" s="51"/>
      <c r="VX554" s="51"/>
      <c r="VY554" s="25">
        <f t="shared" si="2806"/>
        <v>0</v>
      </c>
      <c r="VZ554" s="25">
        <f t="shared" si="2807"/>
        <v>0</v>
      </c>
      <c r="WA554" s="25">
        <f t="shared" si="2808"/>
        <v>0</v>
      </c>
      <c r="WB554" s="30"/>
      <c r="WC554" s="30"/>
      <c r="WD554" s="30"/>
      <c r="WE554" s="51"/>
      <c r="WF554" s="51"/>
      <c r="WG554" s="51"/>
      <c r="WH554" s="25">
        <f t="shared" si="3086"/>
        <v>0</v>
      </c>
      <c r="WI554" s="25">
        <f t="shared" si="3087"/>
        <v>0</v>
      </c>
      <c r="WJ554" s="25">
        <f t="shared" si="3088"/>
        <v>0</v>
      </c>
      <c r="WK554" s="51"/>
      <c r="WL554" s="51"/>
      <c r="WM554" s="51"/>
      <c r="WN554" s="25">
        <f t="shared" si="3089"/>
        <v>6751.39</v>
      </c>
      <c r="WO554" s="25">
        <f t="shared" si="3090"/>
        <v>6983.82</v>
      </c>
      <c r="WP554" s="25">
        <f t="shared" si="3091"/>
        <v>6983.82</v>
      </c>
      <c r="WQ554" s="51"/>
      <c r="WR554" s="51"/>
      <c r="WS554" s="51"/>
      <c r="WT554" s="25">
        <f t="shared" si="2809"/>
        <v>0</v>
      </c>
      <c r="WU554" s="25">
        <f t="shared" si="2810"/>
        <v>0</v>
      </c>
      <c r="WV554" s="25">
        <f t="shared" si="2811"/>
        <v>0</v>
      </c>
      <c r="WW554" s="30"/>
      <c r="WX554" s="30"/>
      <c r="WY554" s="30"/>
      <c r="WZ554" s="51"/>
      <c r="XA554" s="51"/>
      <c r="XB554" s="51"/>
      <c r="XC554" s="25">
        <f t="shared" si="3092"/>
        <v>0</v>
      </c>
      <c r="XD554" s="25">
        <f t="shared" si="3093"/>
        <v>0</v>
      </c>
      <c r="XE554" s="25">
        <f t="shared" si="3094"/>
        <v>0</v>
      </c>
      <c r="XF554" s="51"/>
      <c r="XG554" s="51"/>
      <c r="XH554" s="51"/>
      <c r="XI554" s="25">
        <f t="shared" si="3095"/>
        <v>7161.95</v>
      </c>
      <c r="XJ554" s="25">
        <f t="shared" si="3096"/>
        <v>7382.6</v>
      </c>
      <c r="XK554" s="25">
        <f t="shared" si="3097"/>
        <v>7382.6</v>
      </c>
      <c r="XL554" s="51"/>
      <c r="XM554" s="51"/>
      <c r="XN554" s="51"/>
      <c r="XO554" s="25">
        <f t="shared" si="2812"/>
        <v>0</v>
      </c>
      <c r="XP554" s="25">
        <f t="shared" si="2813"/>
        <v>0</v>
      </c>
      <c r="XQ554" s="25">
        <f t="shared" si="2814"/>
        <v>0</v>
      </c>
      <c r="XR554" s="30"/>
      <c r="XS554" s="30"/>
      <c r="XT554" s="30"/>
      <c r="XU554" s="51"/>
      <c r="XV554" s="51"/>
      <c r="XW554" s="51"/>
      <c r="XX554" s="25">
        <f t="shared" si="3098"/>
        <v>0</v>
      </c>
      <c r="XY554" s="25">
        <f t="shared" si="3099"/>
        <v>0</v>
      </c>
      <c r="XZ554" s="25">
        <f t="shared" si="3100"/>
        <v>0</v>
      </c>
      <c r="YA554" s="51"/>
      <c r="YB554" s="51"/>
      <c r="YC554" s="51"/>
      <c r="YD554" s="25">
        <f t="shared" si="3101"/>
        <v>7082.13</v>
      </c>
      <c r="YE554" s="25">
        <f t="shared" si="3102"/>
        <v>7303.6</v>
      </c>
      <c r="YF554" s="25">
        <f t="shared" si="3103"/>
        <v>7303.6</v>
      </c>
      <c r="YG554" s="51"/>
      <c r="YH554" s="51"/>
      <c r="YI554" s="51"/>
      <c r="YJ554" s="25">
        <f t="shared" si="2815"/>
        <v>0</v>
      </c>
      <c r="YK554" s="25">
        <f t="shared" si="2816"/>
        <v>0</v>
      </c>
      <c r="YL554" s="25">
        <f t="shared" si="2817"/>
        <v>0</v>
      </c>
      <c r="YM554" s="30"/>
      <c r="YN554" s="30"/>
      <c r="YO554" s="30"/>
      <c r="YP554" s="51"/>
      <c r="YQ554" s="51"/>
      <c r="YR554" s="51"/>
      <c r="YS554" s="25">
        <f t="shared" si="3104"/>
        <v>0</v>
      </c>
      <c r="YT554" s="25">
        <f t="shared" si="3105"/>
        <v>0</v>
      </c>
      <c r="YU554" s="25">
        <f t="shared" si="3106"/>
        <v>0</v>
      </c>
      <c r="YV554" s="51"/>
      <c r="YW554" s="51"/>
      <c r="YX554" s="51"/>
      <c r="YY554" s="25">
        <f t="shared" si="3107"/>
        <v>7841.81</v>
      </c>
      <c r="YZ554" s="25">
        <f t="shared" si="3108"/>
        <v>8095.96</v>
      </c>
      <c r="ZA554" s="25">
        <f t="shared" si="3109"/>
        <v>8095.96</v>
      </c>
      <c r="ZB554" s="51"/>
      <c r="ZC554" s="51"/>
      <c r="ZD554" s="51"/>
      <c r="ZE554" s="25">
        <f t="shared" si="2818"/>
        <v>0</v>
      </c>
      <c r="ZF554" s="25">
        <f t="shared" si="2819"/>
        <v>0</v>
      </c>
      <c r="ZG554" s="25">
        <f t="shared" si="2820"/>
        <v>0</v>
      </c>
      <c r="ZH554" s="30"/>
      <c r="ZI554" s="30"/>
      <c r="ZJ554" s="30"/>
      <c r="ZK554" s="51"/>
      <c r="ZL554" s="51"/>
      <c r="ZM554" s="51"/>
      <c r="ZN554" s="25">
        <f t="shared" si="3110"/>
        <v>0</v>
      </c>
      <c r="ZO554" s="25">
        <f t="shared" si="3111"/>
        <v>0</v>
      </c>
      <c r="ZP554" s="25">
        <f t="shared" si="3112"/>
        <v>0</v>
      </c>
      <c r="ZQ554" s="51"/>
      <c r="ZR554" s="51"/>
      <c r="ZS554" s="51"/>
      <c r="ZT554" s="25">
        <f t="shared" si="3113"/>
        <v>9228.6</v>
      </c>
      <c r="ZU554" s="25">
        <f t="shared" si="3114"/>
        <v>9523.2099999999991</v>
      </c>
      <c r="ZV554" s="25">
        <f t="shared" si="3115"/>
        <v>9523.2099999999991</v>
      </c>
      <c r="ZW554" s="51"/>
      <c r="ZX554" s="51"/>
      <c r="ZY554" s="51"/>
      <c r="ZZ554" s="25">
        <f t="shared" si="2821"/>
        <v>0</v>
      </c>
      <c r="AAA554" s="25">
        <f t="shared" si="2822"/>
        <v>0</v>
      </c>
      <c r="AAB554" s="25">
        <f t="shared" si="2823"/>
        <v>0</v>
      </c>
      <c r="AAC554" s="30"/>
      <c r="AAD554" s="30"/>
      <c r="AAE554" s="30"/>
      <c r="AAF554" s="51"/>
      <c r="AAG554" s="51"/>
      <c r="AAH554" s="51"/>
      <c r="AAI554" s="25">
        <f t="shared" si="3116"/>
        <v>0</v>
      </c>
      <c r="AAJ554" s="25">
        <f t="shared" si="3117"/>
        <v>0</v>
      </c>
      <c r="AAK554" s="25">
        <f t="shared" si="3118"/>
        <v>0</v>
      </c>
      <c r="AAL554" s="51"/>
      <c r="AAM554" s="51"/>
      <c r="AAN554" s="51"/>
      <c r="AAO554" s="25">
        <f t="shared" si="3119"/>
        <v>8746.59</v>
      </c>
      <c r="AAP554" s="25">
        <f t="shared" si="3120"/>
        <v>9031.6</v>
      </c>
      <c r="AAQ554" s="25">
        <f t="shared" si="3121"/>
        <v>9031.6</v>
      </c>
      <c r="AAR554" s="51"/>
      <c r="AAS554" s="51"/>
      <c r="AAT554" s="51"/>
      <c r="AAU554" s="25">
        <f t="shared" si="2824"/>
        <v>0</v>
      </c>
      <c r="AAV554" s="25">
        <f t="shared" si="2825"/>
        <v>0</v>
      </c>
      <c r="AAW554" s="25">
        <f t="shared" si="2826"/>
        <v>0</v>
      </c>
      <c r="AAX554" s="30"/>
      <c r="AAY554" s="30"/>
      <c r="AAZ554" s="30"/>
      <c r="ABA554" s="51"/>
      <c r="ABB554" s="51"/>
      <c r="ABC554" s="51"/>
      <c r="ABD554" s="25">
        <f t="shared" si="3122"/>
        <v>0</v>
      </c>
      <c r="ABE554" s="25">
        <f t="shared" si="3123"/>
        <v>0</v>
      </c>
      <c r="ABF554" s="25">
        <f t="shared" si="3124"/>
        <v>0</v>
      </c>
      <c r="ABG554" s="51"/>
      <c r="ABH554" s="51"/>
      <c r="ABI554" s="51"/>
      <c r="ABJ554" s="25">
        <f t="shared" si="3125"/>
        <v>6065.27</v>
      </c>
      <c r="ABK554" s="25">
        <f t="shared" si="3126"/>
        <v>6238.23</v>
      </c>
      <c r="ABL554" s="25">
        <f t="shared" si="3127"/>
        <v>6238.23</v>
      </c>
      <c r="ABM554" s="51"/>
      <c r="ABN554" s="51"/>
      <c r="ABO554" s="51"/>
      <c r="ABP554" s="25">
        <f t="shared" si="2827"/>
        <v>0</v>
      </c>
      <c r="ABQ554" s="25">
        <f t="shared" si="2828"/>
        <v>0</v>
      </c>
      <c r="ABR554" s="25">
        <f t="shared" si="2829"/>
        <v>0</v>
      </c>
      <c r="ABS554" s="30"/>
      <c r="ABT554" s="30"/>
      <c r="ABU554" s="30"/>
      <c r="ABV554" s="51"/>
      <c r="ABW554" s="51"/>
      <c r="ABX554" s="51"/>
      <c r="ABY554" s="25">
        <f t="shared" si="3128"/>
        <v>0</v>
      </c>
      <c r="ABZ554" s="25">
        <f t="shared" si="3129"/>
        <v>0</v>
      </c>
      <c r="ACA554" s="25">
        <f t="shared" si="3130"/>
        <v>0</v>
      </c>
      <c r="ACB554" s="51"/>
      <c r="ACC554" s="51"/>
      <c r="ACD554" s="51"/>
      <c r="ACE554" s="25">
        <f t="shared" si="3131"/>
        <v>6603.6</v>
      </c>
      <c r="ACF554" s="25">
        <f t="shared" si="3132"/>
        <v>6810.69</v>
      </c>
      <c r="ACG554" s="25">
        <f t="shared" si="3133"/>
        <v>6810.69</v>
      </c>
      <c r="ACH554" s="51"/>
      <c r="ACI554" s="51"/>
      <c r="ACJ554" s="51"/>
      <c r="ACK554" s="25">
        <f t="shared" si="2830"/>
        <v>0</v>
      </c>
      <c r="ACL554" s="25">
        <f t="shared" si="2831"/>
        <v>0</v>
      </c>
      <c r="ACM554" s="25">
        <f t="shared" si="2832"/>
        <v>0</v>
      </c>
      <c r="ACN554" s="30"/>
      <c r="ACO554" s="30"/>
      <c r="ACP554" s="30"/>
      <c r="ACQ554" s="51"/>
      <c r="ACR554" s="51"/>
      <c r="ACS554" s="51"/>
      <c r="ACT554" s="25">
        <f t="shared" si="3134"/>
        <v>0</v>
      </c>
      <c r="ACU554" s="25">
        <f t="shared" si="3135"/>
        <v>0</v>
      </c>
      <c r="ACV554" s="25">
        <f t="shared" si="3136"/>
        <v>0</v>
      </c>
      <c r="ACW554" s="51"/>
      <c r="ACX554" s="51"/>
      <c r="ACY554" s="51"/>
      <c r="ACZ554" s="25">
        <f t="shared" si="3137"/>
        <v>8832.61</v>
      </c>
      <c r="ADA554" s="25">
        <f t="shared" si="3138"/>
        <v>9120.06</v>
      </c>
      <c r="ADB554" s="25">
        <f t="shared" si="3139"/>
        <v>9120.06</v>
      </c>
      <c r="ADC554" s="51"/>
      <c r="ADD554" s="51"/>
      <c r="ADE554" s="51"/>
      <c r="ADF554" s="25">
        <f t="shared" si="2833"/>
        <v>0</v>
      </c>
      <c r="ADG554" s="25">
        <f t="shared" si="2834"/>
        <v>0</v>
      </c>
      <c r="ADH554" s="25">
        <f t="shared" si="2835"/>
        <v>0</v>
      </c>
      <c r="ADI554" s="30"/>
      <c r="ADJ554" s="30"/>
      <c r="ADK554" s="30"/>
      <c r="ADL554" s="51"/>
      <c r="ADM554" s="51"/>
      <c r="ADN554" s="51"/>
      <c r="ADO554" s="25">
        <f t="shared" si="3140"/>
        <v>0</v>
      </c>
      <c r="ADP554" s="25">
        <f t="shared" si="3141"/>
        <v>0</v>
      </c>
      <c r="ADQ554" s="25">
        <f t="shared" si="3142"/>
        <v>0</v>
      </c>
      <c r="ADR554" s="51"/>
      <c r="ADS554" s="51"/>
      <c r="ADT554" s="51"/>
      <c r="ADU554" s="25">
        <f t="shared" si="3143"/>
        <v>5340.89</v>
      </c>
      <c r="ADV554" s="25">
        <f t="shared" si="3144"/>
        <v>5534.97</v>
      </c>
      <c r="ADW554" s="25">
        <f t="shared" si="3145"/>
        <v>5534.97</v>
      </c>
      <c r="ADX554" s="51"/>
      <c r="ADY554" s="51"/>
      <c r="ADZ554" s="51"/>
      <c r="AEA554" s="25">
        <f t="shared" si="2836"/>
        <v>0</v>
      </c>
      <c r="AEB554" s="25">
        <f t="shared" si="2837"/>
        <v>0</v>
      </c>
      <c r="AEC554" s="25">
        <f t="shared" si="2838"/>
        <v>0</v>
      </c>
      <c r="AED554" s="30">
        <v>1</v>
      </c>
      <c r="AEE554" s="30">
        <v>1</v>
      </c>
      <c r="AEF554" s="30">
        <v>1</v>
      </c>
      <c r="AEG554" s="51"/>
      <c r="AEH554" s="51"/>
      <c r="AEI554" s="51"/>
      <c r="AEJ554" s="25">
        <f t="shared" si="3146"/>
        <v>17853.66</v>
      </c>
      <c r="AEK554" s="25">
        <f t="shared" si="3147"/>
        <v>17853.66</v>
      </c>
      <c r="AEL554" s="25">
        <f t="shared" si="3148"/>
        <v>17853.66</v>
      </c>
      <c r="AEM554" s="51"/>
      <c r="AEN554" s="51"/>
      <c r="AEO554" s="51"/>
      <c r="AEP554" s="25">
        <f t="shared" si="3149"/>
        <v>7962.79</v>
      </c>
      <c r="AEQ554" s="25">
        <f t="shared" si="3150"/>
        <v>8203.67</v>
      </c>
      <c r="AER554" s="25">
        <f t="shared" si="3151"/>
        <v>8203.67</v>
      </c>
      <c r="AES554" s="51"/>
      <c r="AET554" s="51"/>
      <c r="AEU554" s="51"/>
      <c r="AEV554" s="25">
        <f t="shared" si="2839"/>
        <v>7962.79</v>
      </c>
      <c r="AEW554" s="25">
        <f t="shared" si="2840"/>
        <v>8203.67</v>
      </c>
      <c r="AEX554" s="25">
        <f t="shared" si="2841"/>
        <v>8203.67</v>
      </c>
      <c r="AEY554" s="30"/>
      <c r="AEZ554" s="30"/>
      <c r="AFA554" s="30"/>
      <c r="AFB554" s="51"/>
      <c r="AFC554" s="51"/>
      <c r="AFD554" s="51"/>
      <c r="AFE554" s="25">
        <f t="shared" si="3152"/>
        <v>0</v>
      </c>
      <c r="AFF554" s="25">
        <f t="shared" si="3153"/>
        <v>0</v>
      </c>
      <c r="AFG554" s="25">
        <f t="shared" si="3154"/>
        <v>0</v>
      </c>
      <c r="AFH554" s="51"/>
      <c r="AFI554" s="51"/>
      <c r="AFJ554" s="51"/>
      <c r="AFK554" s="25">
        <f t="shared" si="3155"/>
        <v>7909.62</v>
      </c>
      <c r="AFL554" s="25">
        <f t="shared" si="3156"/>
        <v>8195.4</v>
      </c>
      <c r="AFM554" s="25">
        <f t="shared" si="3157"/>
        <v>8195.4</v>
      </c>
      <c r="AFN554" s="51"/>
      <c r="AFO554" s="51"/>
      <c r="AFP554" s="51"/>
      <c r="AFQ554" s="25">
        <f t="shared" si="2842"/>
        <v>0</v>
      </c>
      <c r="AFR554" s="25">
        <f t="shared" si="2843"/>
        <v>0</v>
      </c>
      <c r="AFS554" s="25">
        <f t="shared" si="2844"/>
        <v>0</v>
      </c>
      <c r="AFT554" s="30"/>
      <c r="AFU554" s="30"/>
      <c r="AFV554" s="30"/>
      <c r="AFW554" s="51"/>
      <c r="AFX554" s="51"/>
      <c r="AFY554" s="51"/>
      <c r="AFZ554" s="25">
        <f t="shared" si="3158"/>
        <v>0</v>
      </c>
      <c r="AGA554" s="25">
        <f t="shared" si="3159"/>
        <v>0</v>
      </c>
      <c r="AGB554" s="25">
        <f t="shared" si="3160"/>
        <v>0</v>
      </c>
      <c r="AGC554" s="51"/>
      <c r="AGD554" s="51"/>
      <c r="AGE554" s="51"/>
      <c r="AGF554" s="25">
        <f t="shared" si="3161"/>
        <v>8326.7000000000007</v>
      </c>
      <c r="AGG554" s="25">
        <f t="shared" si="3162"/>
        <v>8598.76</v>
      </c>
      <c r="AGH554" s="25">
        <f t="shared" si="3163"/>
        <v>8598.76</v>
      </c>
      <c r="AGI554" s="51"/>
      <c r="AGJ554" s="51"/>
      <c r="AGK554" s="51"/>
      <c r="AGL554" s="25">
        <f t="shared" si="2845"/>
        <v>0</v>
      </c>
      <c r="AGM554" s="25">
        <f t="shared" si="2846"/>
        <v>0</v>
      </c>
      <c r="AGN554" s="25">
        <f t="shared" si="2847"/>
        <v>0</v>
      </c>
      <c r="AGO554" s="30"/>
      <c r="AGP554" s="30"/>
      <c r="AGQ554" s="30"/>
      <c r="AGR554" s="51"/>
      <c r="AGS554" s="51"/>
      <c r="AGT554" s="51"/>
      <c r="AGU554" s="25">
        <f t="shared" si="3164"/>
        <v>0</v>
      </c>
      <c r="AGV554" s="25">
        <f t="shared" si="3165"/>
        <v>0</v>
      </c>
      <c r="AGW554" s="25">
        <f t="shared" si="3166"/>
        <v>0</v>
      </c>
      <c r="AGX554" s="51"/>
      <c r="AGY554" s="51"/>
      <c r="AGZ554" s="51"/>
      <c r="AHA554" s="25">
        <f t="shared" si="3167"/>
        <v>13661.86</v>
      </c>
      <c r="AHB554" s="25">
        <f t="shared" si="3168"/>
        <v>14137.65</v>
      </c>
      <c r="AHC554" s="25">
        <f t="shared" si="3169"/>
        <v>14137.65</v>
      </c>
      <c r="AHD554" s="51"/>
      <c r="AHE554" s="51"/>
      <c r="AHF554" s="51"/>
      <c r="AHG554" s="25">
        <f t="shared" si="2848"/>
        <v>0</v>
      </c>
      <c r="AHH554" s="25">
        <f t="shared" si="2849"/>
        <v>0</v>
      </c>
      <c r="AHI554" s="25">
        <f t="shared" si="2850"/>
        <v>0</v>
      </c>
      <c r="AHJ554" s="30">
        <v>1</v>
      </c>
      <c r="AHK554" s="30">
        <v>1</v>
      </c>
      <c r="AHL554" s="30">
        <v>1</v>
      </c>
      <c r="AHM554" s="51"/>
      <c r="AHN554" s="51"/>
      <c r="AHO554" s="51"/>
      <c r="AHP554" s="25">
        <f t="shared" si="3170"/>
        <v>17853.66</v>
      </c>
      <c r="AHQ554" s="25">
        <f t="shared" si="3171"/>
        <v>17853.66</v>
      </c>
      <c r="AHR554" s="25">
        <f t="shared" si="3172"/>
        <v>17853.66</v>
      </c>
      <c r="AHS554" s="51"/>
      <c r="AHT554" s="51"/>
      <c r="AHU554" s="51"/>
      <c r="AHV554" s="25">
        <f t="shared" si="3173"/>
        <v>7660.57</v>
      </c>
      <c r="AHW554" s="25">
        <f t="shared" si="3174"/>
        <v>7914.42</v>
      </c>
      <c r="AHX554" s="25">
        <f t="shared" si="3175"/>
        <v>7914.42</v>
      </c>
      <c r="AHY554" s="51"/>
      <c r="AHZ554" s="51"/>
      <c r="AIA554" s="51"/>
      <c r="AIB554" s="25">
        <f t="shared" si="2851"/>
        <v>7660.57</v>
      </c>
      <c r="AIC554" s="25">
        <f t="shared" si="2852"/>
        <v>7914.42</v>
      </c>
      <c r="AID554" s="25">
        <f t="shared" si="2853"/>
        <v>7914.42</v>
      </c>
      <c r="AIE554" s="30"/>
      <c r="AIF554" s="30"/>
      <c r="AIG554" s="30"/>
      <c r="AIH554" s="51"/>
      <c r="AII554" s="51"/>
      <c r="AIJ554" s="51"/>
      <c r="AIK554" s="25">
        <f t="shared" si="3176"/>
        <v>0</v>
      </c>
      <c r="AIL554" s="25">
        <f t="shared" si="3177"/>
        <v>0</v>
      </c>
      <c r="AIM554" s="25">
        <f t="shared" si="3178"/>
        <v>0</v>
      </c>
      <c r="AIN554" s="51"/>
      <c r="AIO554" s="51"/>
      <c r="AIP554" s="51"/>
      <c r="AIQ554" s="25">
        <f t="shared" si="3179"/>
        <v>8310.34</v>
      </c>
      <c r="AIR554" s="25">
        <f t="shared" si="3180"/>
        <v>8593.32</v>
      </c>
      <c r="AIS554" s="25">
        <f t="shared" si="3181"/>
        <v>8593.32</v>
      </c>
      <c r="AIT554" s="51"/>
      <c r="AIU554" s="51"/>
      <c r="AIV554" s="51"/>
      <c r="AIW554" s="25">
        <f t="shared" si="2854"/>
        <v>0</v>
      </c>
      <c r="AIX554" s="25">
        <f t="shared" si="2855"/>
        <v>0</v>
      </c>
      <c r="AIY554" s="25">
        <f t="shared" si="2856"/>
        <v>0</v>
      </c>
      <c r="AIZ554" s="30"/>
      <c r="AJA554" s="30"/>
      <c r="AJB554" s="30"/>
      <c r="AJC554" s="51"/>
      <c r="AJD554" s="51"/>
      <c r="AJE554" s="51"/>
      <c r="AJF554" s="25">
        <f t="shared" si="3182"/>
        <v>0</v>
      </c>
      <c r="AJG554" s="25">
        <f t="shared" si="3183"/>
        <v>0</v>
      </c>
      <c r="AJH554" s="25">
        <f t="shared" si="3184"/>
        <v>0</v>
      </c>
      <c r="AJI554" s="51"/>
      <c r="AJJ554" s="51"/>
      <c r="AJK554" s="51"/>
      <c r="AJL554" s="25">
        <f t="shared" si="3185"/>
        <v>8139.14</v>
      </c>
      <c r="AJM554" s="25">
        <f t="shared" si="3186"/>
        <v>8403.31</v>
      </c>
      <c r="AJN554" s="25">
        <f t="shared" si="3187"/>
        <v>8403.31</v>
      </c>
      <c r="AJO554" s="51"/>
      <c r="AJP554" s="51"/>
      <c r="AJQ554" s="51"/>
      <c r="AJR554" s="25">
        <f t="shared" si="2857"/>
        <v>0</v>
      </c>
      <c r="AJS554" s="25">
        <f t="shared" si="2858"/>
        <v>0</v>
      </c>
      <c r="AJT554" s="25">
        <f t="shared" si="2859"/>
        <v>0</v>
      </c>
      <c r="AJU554" s="30"/>
      <c r="AJV554" s="30"/>
      <c r="AJW554" s="30"/>
      <c r="AJX554" s="51"/>
      <c r="AJY554" s="51"/>
      <c r="AJZ554" s="51"/>
      <c r="AKA554" s="25">
        <f t="shared" si="3188"/>
        <v>0</v>
      </c>
      <c r="AKB554" s="25">
        <f t="shared" si="3189"/>
        <v>0</v>
      </c>
      <c r="AKC554" s="25">
        <f t="shared" si="3190"/>
        <v>0</v>
      </c>
      <c r="AKD554" s="51"/>
      <c r="AKE554" s="51"/>
      <c r="AKF554" s="51"/>
      <c r="AKG554" s="25">
        <f t="shared" si="3191"/>
        <v>7719.63</v>
      </c>
      <c r="AKH554" s="25">
        <f t="shared" si="3192"/>
        <v>7979.71</v>
      </c>
      <c r="AKI554" s="25">
        <f t="shared" si="3193"/>
        <v>7979.71</v>
      </c>
      <c r="AKJ554" s="51"/>
      <c r="AKK554" s="51"/>
      <c r="AKL554" s="51"/>
      <c r="AKM554" s="25">
        <f t="shared" si="2860"/>
        <v>0</v>
      </c>
      <c r="AKN554" s="25">
        <f t="shared" si="2861"/>
        <v>0</v>
      </c>
      <c r="AKO554" s="25">
        <f t="shared" si="2862"/>
        <v>0</v>
      </c>
      <c r="AKP554" s="30"/>
      <c r="AKQ554" s="30"/>
      <c r="AKR554" s="30"/>
      <c r="AKS554" s="51"/>
      <c r="AKT554" s="51"/>
      <c r="AKU554" s="51"/>
      <c r="AKV554" s="25">
        <f t="shared" si="3194"/>
        <v>0</v>
      </c>
      <c r="AKW554" s="25">
        <f t="shared" si="3195"/>
        <v>0</v>
      </c>
      <c r="AKX554" s="25">
        <f t="shared" si="3196"/>
        <v>0</v>
      </c>
      <c r="AKY554" s="51"/>
      <c r="AKZ554" s="51"/>
      <c r="ALA554" s="51"/>
      <c r="ALB554" s="25">
        <f t="shared" si="3197"/>
        <v>8196.61</v>
      </c>
      <c r="ALC554" s="25">
        <f t="shared" si="3198"/>
        <v>8465.1299999999992</v>
      </c>
      <c r="ALD554" s="25">
        <f t="shared" si="3199"/>
        <v>8465.1299999999992</v>
      </c>
      <c r="ALE554" s="51"/>
      <c r="ALF554" s="51"/>
      <c r="ALG554" s="51"/>
      <c r="ALH554" s="25">
        <f t="shared" si="2863"/>
        <v>0</v>
      </c>
      <c r="ALI554" s="25">
        <f t="shared" si="2864"/>
        <v>0</v>
      </c>
      <c r="ALJ554" s="25">
        <f t="shared" si="2865"/>
        <v>0</v>
      </c>
      <c r="ALK554" s="30"/>
      <c r="ALL554" s="30"/>
      <c r="ALM554" s="30"/>
      <c r="ALN554" s="51"/>
      <c r="ALO554" s="51"/>
      <c r="ALP554" s="51"/>
      <c r="ALQ554" s="25">
        <f t="shared" si="3200"/>
        <v>0</v>
      </c>
      <c r="ALR554" s="25">
        <f t="shared" si="3201"/>
        <v>0</v>
      </c>
      <c r="ALS554" s="25">
        <f t="shared" si="3202"/>
        <v>0</v>
      </c>
      <c r="ALT554" s="51"/>
      <c r="ALU554" s="51"/>
      <c r="ALV554" s="51"/>
      <c r="ALW554" s="25">
        <f t="shared" si="3203"/>
        <v>9224.76</v>
      </c>
      <c r="ALX554" s="25">
        <f t="shared" si="3204"/>
        <v>9515.26</v>
      </c>
      <c r="ALY554" s="25">
        <f t="shared" si="3205"/>
        <v>9515.26</v>
      </c>
      <c r="ALZ554" s="51"/>
      <c r="AMA554" s="51"/>
      <c r="AMB554" s="51"/>
      <c r="AMC554" s="25">
        <f t="shared" si="2866"/>
        <v>0</v>
      </c>
      <c r="AMD554" s="25">
        <f t="shared" si="2867"/>
        <v>0</v>
      </c>
      <c r="AME554" s="25">
        <f t="shared" si="2868"/>
        <v>0</v>
      </c>
      <c r="AMF554" s="30"/>
      <c r="AMG554" s="30"/>
      <c r="AMH554" s="30"/>
      <c r="AMI554" s="51"/>
      <c r="AMJ554" s="51"/>
      <c r="AMK554" s="51"/>
      <c r="AML554" s="25">
        <f t="shared" si="3206"/>
        <v>0</v>
      </c>
      <c r="AMM554" s="25">
        <f t="shared" si="3207"/>
        <v>0</v>
      </c>
      <c r="AMN554" s="25">
        <f t="shared" si="3208"/>
        <v>0</v>
      </c>
      <c r="AMO554" s="51"/>
      <c r="AMP554" s="51"/>
      <c r="AMQ554" s="51"/>
      <c r="AMR554" s="25">
        <f t="shared" si="3209"/>
        <v>7728.15</v>
      </c>
      <c r="AMS554" s="25">
        <f t="shared" si="3210"/>
        <v>7967.07</v>
      </c>
      <c r="AMT554" s="25">
        <f t="shared" si="3211"/>
        <v>7967.07</v>
      </c>
      <c r="AMU554" s="51"/>
      <c r="AMV554" s="51"/>
      <c r="AMW554" s="51"/>
      <c r="AMX554" s="25">
        <f t="shared" si="2869"/>
        <v>0</v>
      </c>
      <c r="AMY554" s="25">
        <f t="shared" si="2870"/>
        <v>0</v>
      </c>
      <c r="AMZ554" s="25">
        <f t="shared" si="2871"/>
        <v>0</v>
      </c>
      <c r="ANA554" s="30"/>
      <c r="ANB554" s="30"/>
      <c r="ANC554" s="30"/>
      <c r="AND554" s="51"/>
      <c r="ANE554" s="51"/>
      <c r="ANF554" s="51"/>
      <c r="ANG554" s="25">
        <f t="shared" si="3212"/>
        <v>0</v>
      </c>
      <c r="ANH554" s="25">
        <f t="shared" si="3213"/>
        <v>0</v>
      </c>
      <c r="ANI554" s="25">
        <f t="shared" si="3214"/>
        <v>0</v>
      </c>
      <c r="ANJ554" s="51"/>
      <c r="ANK554" s="51"/>
      <c r="ANL554" s="51"/>
      <c r="ANM554" s="25">
        <f t="shared" si="3215"/>
        <v>0</v>
      </c>
      <c r="ANN554" s="25">
        <f t="shared" si="3216"/>
        <v>0</v>
      </c>
      <c r="ANO554" s="25">
        <f t="shared" si="3217"/>
        <v>0</v>
      </c>
      <c r="ANP554" s="51"/>
      <c r="ANQ554" s="51"/>
      <c r="ANR554" s="51"/>
      <c r="ANS554" s="25">
        <f t="shared" si="2872"/>
        <v>0</v>
      </c>
      <c r="ANT554" s="25">
        <f t="shared" si="2873"/>
        <v>0</v>
      </c>
      <c r="ANU554" s="25">
        <f t="shared" si="2874"/>
        <v>0</v>
      </c>
      <c r="ANV554" s="30"/>
      <c r="ANW554" s="30"/>
      <c r="ANX554" s="30"/>
      <c r="ANY554" s="51"/>
      <c r="ANZ554" s="51"/>
      <c r="AOA554" s="51"/>
      <c r="AOB554" s="25">
        <f t="shared" si="3218"/>
        <v>0</v>
      </c>
      <c r="AOC554" s="25">
        <f t="shared" si="3219"/>
        <v>0</v>
      </c>
      <c r="AOD554" s="25">
        <f t="shared" si="3220"/>
        <v>0</v>
      </c>
      <c r="AOE554" s="51"/>
      <c r="AOF554" s="51"/>
      <c r="AOG554" s="51"/>
      <c r="AOH554" s="25">
        <f t="shared" si="3221"/>
        <v>7851.07</v>
      </c>
      <c r="AOI554" s="25">
        <f t="shared" si="3222"/>
        <v>8095.51</v>
      </c>
      <c r="AOJ554" s="25">
        <f t="shared" si="3223"/>
        <v>8095.51</v>
      </c>
      <c r="AOK554" s="51"/>
      <c r="AOL554" s="51"/>
      <c r="AOM554" s="51"/>
      <c r="AON554" s="25">
        <f t="shared" si="2875"/>
        <v>0</v>
      </c>
      <c r="AOO554" s="25">
        <f t="shared" si="2876"/>
        <v>0</v>
      </c>
      <c r="AOP554" s="25">
        <f t="shared" si="2877"/>
        <v>0</v>
      </c>
      <c r="AOQ554" s="30"/>
      <c r="AOR554" s="30"/>
      <c r="AOS554" s="30"/>
      <c r="AOT554" s="51"/>
      <c r="AOU554" s="51"/>
      <c r="AOV554" s="51"/>
      <c r="AOW554" s="25">
        <f t="shared" si="3224"/>
        <v>0</v>
      </c>
      <c r="AOX554" s="25">
        <f t="shared" si="3225"/>
        <v>0</v>
      </c>
      <c r="AOY554" s="25">
        <f t="shared" si="3226"/>
        <v>0</v>
      </c>
      <c r="AOZ554" s="51"/>
      <c r="APA554" s="51"/>
      <c r="APB554" s="51"/>
      <c r="APC554" s="25">
        <f t="shared" si="3227"/>
        <v>9335.1200000000008</v>
      </c>
      <c r="APD554" s="25">
        <f t="shared" si="3228"/>
        <v>9626.56</v>
      </c>
      <c r="APE554" s="25">
        <f t="shared" si="3229"/>
        <v>9626.56</v>
      </c>
      <c r="APF554" s="51"/>
      <c r="APG554" s="51"/>
      <c r="APH554" s="51"/>
      <c r="API554" s="25">
        <f t="shared" si="2878"/>
        <v>0</v>
      </c>
      <c r="APJ554" s="25">
        <f t="shared" si="2879"/>
        <v>0</v>
      </c>
      <c r="APK554" s="25">
        <f t="shared" si="2880"/>
        <v>0</v>
      </c>
      <c r="APL554" s="30"/>
      <c r="APM554" s="30"/>
      <c r="APN554" s="30"/>
      <c r="APO554" s="51"/>
      <c r="APP554" s="51"/>
      <c r="APQ554" s="51"/>
      <c r="APR554" s="25">
        <f t="shared" si="3230"/>
        <v>0</v>
      </c>
      <c r="APS554" s="25">
        <f t="shared" si="3231"/>
        <v>0</v>
      </c>
      <c r="APT554" s="25">
        <f t="shared" si="3232"/>
        <v>0</v>
      </c>
      <c r="APU554" s="51"/>
      <c r="APV554" s="51"/>
      <c r="APW554" s="51"/>
      <c r="APX554" s="25">
        <f t="shared" si="3233"/>
        <v>7776.56</v>
      </c>
      <c r="APY554" s="25">
        <f t="shared" si="3234"/>
        <v>8030.61</v>
      </c>
      <c r="APZ554" s="25">
        <f t="shared" si="3235"/>
        <v>8030.61</v>
      </c>
      <c r="AQA554" s="51"/>
      <c r="AQB554" s="51"/>
      <c r="AQC554" s="51"/>
      <c r="AQD554" s="25">
        <f t="shared" si="2881"/>
        <v>0</v>
      </c>
      <c r="AQE554" s="25">
        <f t="shared" si="2882"/>
        <v>0</v>
      </c>
      <c r="AQF554" s="25">
        <f t="shared" si="2883"/>
        <v>0</v>
      </c>
      <c r="AQG554" s="30"/>
      <c r="AQH554" s="30"/>
      <c r="AQI554" s="30"/>
      <c r="AQJ554" s="51"/>
      <c r="AQK554" s="51"/>
      <c r="AQL554" s="51"/>
      <c r="AQM554" s="25">
        <f t="shared" si="3236"/>
        <v>0</v>
      </c>
      <c r="AQN554" s="25">
        <f t="shared" si="3237"/>
        <v>0</v>
      </c>
      <c r="AQO554" s="25">
        <f t="shared" si="3238"/>
        <v>0</v>
      </c>
      <c r="AQP554" s="51"/>
      <c r="AQQ554" s="51"/>
      <c r="AQR554" s="51"/>
      <c r="AQS554" s="25">
        <f t="shared" si="3239"/>
        <v>6927.72</v>
      </c>
      <c r="AQT554" s="25">
        <f t="shared" si="3240"/>
        <v>7162.37</v>
      </c>
      <c r="AQU554" s="25">
        <f t="shared" si="3241"/>
        <v>7162.37</v>
      </c>
      <c r="AQV554" s="51"/>
      <c r="AQW554" s="51"/>
      <c r="AQX554" s="51"/>
      <c r="AQY554" s="25">
        <f t="shared" si="2884"/>
        <v>0</v>
      </c>
      <c r="AQZ554" s="25">
        <f t="shared" si="2885"/>
        <v>0</v>
      </c>
      <c r="ARA554" s="25">
        <f t="shared" si="2886"/>
        <v>0</v>
      </c>
      <c r="ARB554" s="30"/>
      <c r="ARC554" s="30"/>
      <c r="ARD554" s="30"/>
      <c r="ARE554" s="51"/>
      <c r="ARF554" s="51"/>
      <c r="ARG554" s="51"/>
      <c r="ARH554" s="25">
        <f t="shared" si="3242"/>
        <v>0</v>
      </c>
      <c r="ARI554" s="25">
        <f t="shared" si="3243"/>
        <v>0</v>
      </c>
      <c r="ARJ554" s="25">
        <f t="shared" si="3244"/>
        <v>0</v>
      </c>
      <c r="ARK554" s="51"/>
      <c r="ARL554" s="51"/>
      <c r="ARM554" s="51"/>
      <c r="ARN554" s="25">
        <f t="shared" si="3245"/>
        <v>8075.29</v>
      </c>
      <c r="ARO554" s="25">
        <f t="shared" si="3246"/>
        <v>8309.43</v>
      </c>
      <c r="ARP554" s="25">
        <f t="shared" si="3247"/>
        <v>8309.43</v>
      </c>
      <c r="ARQ554" s="51"/>
      <c r="ARR554" s="51"/>
      <c r="ARS554" s="51"/>
      <c r="ART554" s="25">
        <f t="shared" si="2887"/>
        <v>0</v>
      </c>
      <c r="ARU554" s="25">
        <f t="shared" si="2888"/>
        <v>0</v>
      </c>
      <c r="ARV554" s="25">
        <f t="shared" si="2889"/>
        <v>0</v>
      </c>
      <c r="ARW554" s="30">
        <v>1</v>
      </c>
      <c r="ARX554" s="30">
        <v>1</v>
      </c>
      <c r="ARY554" s="30">
        <v>1</v>
      </c>
      <c r="ARZ554" s="51"/>
      <c r="ASA554" s="51"/>
      <c r="ASB554" s="51"/>
      <c r="ASC554" s="25">
        <f t="shared" si="3248"/>
        <v>17853.66</v>
      </c>
      <c r="ASD554" s="25">
        <f t="shared" si="3249"/>
        <v>17853.66</v>
      </c>
      <c r="ASE554" s="25">
        <f t="shared" si="3250"/>
        <v>17853.66</v>
      </c>
      <c r="ASF554" s="51"/>
      <c r="ASG554" s="51"/>
      <c r="ASH554" s="51"/>
      <c r="ASI554" s="25">
        <f t="shared" si="3251"/>
        <v>7979.61</v>
      </c>
      <c r="ASJ554" s="25">
        <f t="shared" si="3252"/>
        <v>8228.82</v>
      </c>
      <c r="ASK554" s="25">
        <f t="shared" si="3253"/>
        <v>8228.82</v>
      </c>
      <c r="ASL554" s="51"/>
      <c r="ASM554" s="51"/>
      <c r="ASN554" s="51"/>
      <c r="ASO554" s="25">
        <f t="shared" si="2890"/>
        <v>7979.61</v>
      </c>
      <c r="ASP554" s="25">
        <f t="shared" si="2891"/>
        <v>8228.82</v>
      </c>
      <c r="ASQ554" s="25">
        <f t="shared" si="2892"/>
        <v>8228.82</v>
      </c>
      <c r="ASR554" s="30">
        <v>1</v>
      </c>
      <c r="ASS554" s="30">
        <v>1</v>
      </c>
      <c r="AST554" s="30">
        <v>1</v>
      </c>
      <c r="ASU554" s="51"/>
      <c r="ASV554" s="51"/>
      <c r="ASW554" s="51"/>
      <c r="ASX554" s="25">
        <f t="shared" si="3254"/>
        <v>17853.66</v>
      </c>
      <c r="ASY554" s="25">
        <f t="shared" si="3255"/>
        <v>17853.66</v>
      </c>
      <c r="ASZ554" s="25">
        <f t="shared" si="3256"/>
        <v>17853.66</v>
      </c>
      <c r="ATA554" s="51"/>
      <c r="ATB554" s="51"/>
      <c r="ATC554" s="51"/>
      <c r="ATD554" s="25">
        <f t="shared" si="3257"/>
        <v>7027.83</v>
      </c>
      <c r="ATE554" s="25">
        <f t="shared" si="3258"/>
        <v>7242.95</v>
      </c>
      <c r="ATF554" s="25">
        <f t="shared" si="3259"/>
        <v>7242.95</v>
      </c>
      <c r="ATG554" s="51"/>
      <c r="ATH554" s="51"/>
      <c r="ATI554" s="51"/>
      <c r="ATJ554" s="25">
        <f t="shared" si="2893"/>
        <v>7027.83</v>
      </c>
      <c r="ATK554" s="25">
        <f t="shared" si="2894"/>
        <v>7242.95</v>
      </c>
      <c r="ATL554" s="25">
        <f t="shared" si="2895"/>
        <v>7242.95</v>
      </c>
      <c r="ATM554" s="30"/>
      <c r="ATN554" s="30"/>
      <c r="ATO554" s="30"/>
      <c r="ATP554" s="51"/>
      <c r="ATQ554" s="51"/>
      <c r="ATR554" s="51"/>
      <c r="ATS554" s="25">
        <f t="shared" si="3260"/>
        <v>0</v>
      </c>
      <c r="ATT554" s="25">
        <f t="shared" si="3261"/>
        <v>0</v>
      </c>
      <c r="ATU554" s="25">
        <f t="shared" si="3262"/>
        <v>0</v>
      </c>
      <c r="ATV554" s="51"/>
      <c r="ATW554" s="51"/>
      <c r="ATX554" s="51"/>
      <c r="ATY554" s="25">
        <f t="shared" si="3263"/>
        <v>7662.25</v>
      </c>
      <c r="ATZ554" s="25">
        <f t="shared" si="3264"/>
        <v>7891.14</v>
      </c>
      <c r="AUA554" s="25">
        <f t="shared" si="3265"/>
        <v>7891.14</v>
      </c>
      <c r="AUB554" s="51"/>
      <c r="AUC554" s="51"/>
      <c r="AUD554" s="51"/>
      <c r="AUE554" s="25">
        <f t="shared" si="2896"/>
        <v>0</v>
      </c>
      <c r="AUF554" s="25">
        <f t="shared" si="2897"/>
        <v>0</v>
      </c>
      <c r="AUG554" s="25">
        <f t="shared" si="2898"/>
        <v>0</v>
      </c>
      <c r="AUH554" s="30"/>
      <c r="AUI554" s="30"/>
      <c r="AUJ554" s="30"/>
      <c r="AUK554" s="51"/>
      <c r="AUL554" s="51"/>
      <c r="AUM554" s="51"/>
      <c r="AUN554" s="25">
        <f t="shared" si="3266"/>
        <v>0</v>
      </c>
      <c r="AUO554" s="25">
        <f t="shared" si="3267"/>
        <v>0</v>
      </c>
      <c r="AUP554" s="25">
        <f t="shared" si="3268"/>
        <v>0</v>
      </c>
      <c r="AUQ554" s="51"/>
      <c r="AUR554" s="51"/>
      <c r="AUS554" s="51"/>
      <c r="AUT554" s="25">
        <f t="shared" si="3269"/>
        <v>8224.39</v>
      </c>
      <c r="AUU554" s="25">
        <f t="shared" si="3270"/>
        <v>8485.5400000000009</v>
      </c>
      <c r="AUV554" s="25">
        <f t="shared" si="3271"/>
        <v>8485.5400000000009</v>
      </c>
      <c r="AUW554" s="51"/>
      <c r="AUX554" s="51"/>
      <c r="AUY554" s="51"/>
      <c r="AUZ554" s="25">
        <f t="shared" si="2899"/>
        <v>0</v>
      </c>
      <c r="AVA554" s="25">
        <f t="shared" si="2900"/>
        <v>0</v>
      </c>
      <c r="AVB554" s="25">
        <f t="shared" si="2901"/>
        <v>0</v>
      </c>
      <c r="AVC554" s="59">
        <f t="shared" si="2902"/>
        <v>5</v>
      </c>
      <c r="AVD554" s="59">
        <f t="shared" si="2903"/>
        <v>5</v>
      </c>
      <c r="AVE554" s="59">
        <f t="shared" si="2904"/>
        <v>5</v>
      </c>
      <c r="AVF554" s="25">
        <f t="shared" si="2905"/>
        <v>0</v>
      </c>
      <c r="AVG554" s="25">
        <f t="shared" si="2906"/>
        <v>0</v>
      </c>
      <c r="AVH554" s="25">
        <f t="shared" si="2907"/>
        <v>0</v>
      </c>
      <c r="AVI554" s="25">
        <f t="shared" si="2908"/>
        <v>89268.3</v>
      </c>
      <c r="AVJ554" s="25">
        <f t="shared" si="2909"/>
        <v>89268.3</v>
      </c>
      <c r="AVK554" s="25">
        <f t="shared" si="2910"/>
        <v>89268.3</v>
      </c>
      <c r="AVL554" s="51"/>
      <c r="AVM554" s="51"/>
      <c r="AVN554" s="51"/>
      <c r="AVO554" s="25"/>
      <c r="AVP554" s="25"/>
      <c r="AVQ554" s="25"/>
      <c r="AVR554" s="25">
        <f t="shared" si="2911"/>
        <v>0</v>
      </c>
      <c r="AVS554" s="25">
        <f t="shared" si="2912"/>
        <v>0</v>
      </c>
      <c r="AVT554" s="25">
        <f t="shared" si="2913"/>
        <v>0</v>
      </c>
      <c r="AVU554" s="25">
        <f t="shared" si="2914"/>
        <v>42073.42</v>
      </c>
      <c r="AVV554" s="25">
        <f t="shared" si="2915"/>
        <v>43421.3</v>
      </c>
      <c r="AVW554" s="25">
        <f t="shared" si="2916"/>
        <v>43421.3</v>
      </c>
    </row>
    <row r="555" spans="1:1271" ht="36">
      <c r="A555" s="8" t="s">
        <v>184</v>
      </c>
      <c r="B555" s="88" t="s">
        <v>89</v>
      </c>
      <c r="C555" s="5"/>
      <c r="D555" s="99"/>
      <c r="E555" s="77"/>
      <c r="F555" s="38"/>
      <c r="G555" s="38"/>
      <c r="H555" s="38"/>
      <c r="I555" s="25">
        <f t="shared" si="2917"/>
        <v>10890.73</v>
      </c>
      <c r="J555" s="25">
        <f t="shared" si="2917"/>
        <v>10890.73</v>
      </c>
      <c r="K555" s="25">
        <f t="shared" si="2917"/>
        <v>10890.73</v>
      </c>
      <c r="L555" s="30"/>
      <c r="M555" s="30"/>
      <c r="N555" s="30"/>
      <c r="O555" s="51"/>
      <c r="P555" s="51"/>
      <c r="Q555" s="51"/>
      <c r="R555" s="25">
        <f t="shared" si="2918"/>
        <v>0</v>
      </c>
      <c r="S555" s="25">
        <f t="shared" si="2919"/>
        <v>0</v>
      </c>
      <c r="T555" s="25">
        <f t="shared" si="2920"/>
        <v>0</v>
      </c>
      <c r="U555" s="51"/>
      <c r="V555" s="51"/>
      <c r="W555" s="51"/>
      <c r="X555" s="25">
        <f t="shared" si="2921"/>
        <v>8714.35</v>
      </c>
      <c r="Y555" s="25">
        <f t="shared" si="2922"/>
        <v>0</v>
      </c>
      <c r="Z555" s="25">
        <f t="shared" si="2923"/>
        <v>0</v>
      </c>
      <c r="AA555" s="51"/>
      <c r="AB555" s="51"/>
      <c r="AC555" s="51"/>
      <c r="AD555" s="25">
        <f t="shared" si="2727"/>
        <v>0</v>
      </c>
      <c r="AE555" s="25">
        <f t="shared" si="2727"/>
        <v>0</v>
      </c>
      <c r="AF555" s="25">
        <f t="shared" si="2727"/>
        <v>0</v>
      </c>
      <c r="AG555" s="30">
        <v>10</v>
      </c>
      <c r="AH555" s="30">
        <v>10</v>
      </c>
      <c r="AI555" s="30">
        <v>10</v>
      </c>
      <c r="AJ555" s="51"/>
      <c r="AK555" s="51"/>
      <c r="AL555" s="51"/>
      <c r="AM555" s="25">
        <f t="shared" si="2924"/>
        <v>108907.3</v>
      </c>
      <c r="AN555" s="25">
        <f t="shared" si="2925"/>
        <v>108907.3</v>
      </c>
      <c r="AO555" s="25">
        <f t="shared" si="2926"/>
        <v>108907.3</v>
      </c>
      <c r="AP555" s="51"/>
      <c r="AQ555" s="51"/>
      <c r="AR555" s="51"/>
      <c r="AS555" s="25">
        <f t="shared" si="2927"/>
        <v>5982.8</v>
      </c>
      <c r="AT555" s="25">
        <f t="shared" si="2928"/>
        <v>6173.85</v>
      </c>
      <c r="AU555" s="25">
        <f t="shared" si="2929"/>
        <v>6173.85</v>
      </c>
      <c r="AV555" s="51"/>
      <c r="AW555" s="51"/>
      <c r="AX555" s="51"/>
      <c r="AY555" s="25">
        <f t="shared" si="2728"/>
        <v>59828</v>
      </c>
      <c r="AZ555" s="25">
        <f t="shared" si="2729"/>
        <v>61738.5</v>
      </c>
      <c r="BA555" s="25">
        <f t="shared" si="2730"/>
        <v>61738.5</v>
      </c>
      <c r="BB555" s="30">
        <v>15</v>
      </c>
      <c r="BC555" s="30">
        <v>15</v>
      </c>
      <c r="BD555" s="30">
        <v>15</v>
      </c>
      <c r="BE555" s="51"/>
      <c r="BF555" s="51"/>
      <c r="BG555" s="51"/>
      <c r="BH555" s="25">
        <f t="shared" si="2930"/>
        <v>163360.95000000001</v>
      </c>
      <c r="BI555" s="25">
        <f t="shared" si="2931"/>
        <v>163360.95000000001</v>
      </c>
      <c r="BJ555" s="25">
        <f t="shared" si="2932"/>
        <v>163360.95000000001</v>
      </c>
      <c r="BK555" s="51"/>
      <c r="BL555" s="51"/>
      <c r="BM555" s="51"/>
      <c r="BN555" s="25">
        <f t="shared" si="2933"/>
        <v>5213.01</v>
      </c>
      <c r="BO555" s="25">
        <f t="shared" si="2934"/>
        <v>5401.76</v>
      </c>
      <c r="BP555" s="25">
        <f t="shared" si="2935"/>
        <v>5401.76</v>
      </c>
      <c r="BQ555" s="51"/>
      <c r="BR555" s="51"/>
      <c r="BS555" s="51"/>
      <c r="BT555" s="25">
        <f t="shared" si="2731"/>
        <v>78195.149999999994</v>
      </c>
      <c r="BU555" s="25">
        <f t="shared" si="2732"/>
        <v>81026.399999999994</v>
      </c>
      <c r="BV555" s="25">
        <f t="shared" si="2733"/>
        <v>81026.399999999994</v>
      </c>
      <c r="BW555" s="30"/>
      <c r="BX555" s="30"/>
      <c r="BY555" s="30"/>
      <c r="BZ555" s="51"/>
      <c r="CA555" s="51"/>
      <c r="CB555" s="51"/>
      <c r="CC555" s="25">
        <f t="shared" si="2936"/>
        <v>0</v>
      </c>
      <c r="CD555" s="25">
        <f t="shared" si="2937"/>
        <v>0</v>
      </c>
      <c r="CE555" s="25">
        <f t="shared" si="2938"/>
        <v>0</v>
      </c>
      <c r="CF555" s="51"/>
      <c r="CG555" s="51"/>
      <c r="CH555" s="51"/>
      <c r="CI555" s="25">
        <f t="shared" si="2939"/>
        <v>0</v>
      </c>
      <c r="CJ555" s="25">
        <f t="shared" si="2940"/>
        <v>0</v>
      </c>
      <c r="CK555" s="25">
        <f t="shared" si="2941"/>
        <v>0</v>
      </c>
      <c r="CL555" s="51"/>
      <c r="CM555" s="51"/>
      <c r="CN555" s="51"/>
      <c r="CO555" s="25">
        <f t="shared" si="2734"/>
        <v>0</v>
      </c>
      <c r="CP555" s="25">
        <f t="shared" si="2735"/>
        <v>0</v>
      </c>
      <c r="CQ555" s="25">
        <f t="shared" si="2736"/>
        <v>0</v>
      </c>
      <c r="CR555" s="30"/>
      <c r="CS555" s="30"/>
      <c r="CT555" s="30"/>
      <c r="CU555" s="51"/>
      <c r="CV555" s="51"/>
      <c r="CW555" s="51"/>
      <c r="CX555" s="25">
        <f t="shared" si="2942"/>
        <v>0</v>
      </c>
      <c r="CY555" s="25">
        <f t="shared" si="2943"/>
        <v>0</v>
      </c>
      <c r="CZ555" s="25">
        <f t="shared" si="2944"/>
        <v>0</v>
      </c>
      <c r="DA555" s="51"/>
      <c r="DB555" s="51"/>
      <c r="DC555" s="51"/>
      <c r="DD555" s="25">
        <f t="shared" si="2945"/>
        <v>5899.12</v>
      </c>
      <c r="DE555" s="25">
        <f t="shared" si="2946"/>
        <v>6127.17</v>
      </c>
      <c r="DF555" s="25">
        <f t="shared" si="2947"/>
        <v>6127.17</v>
      </c>
      <c r="DG555" s="51"/>
      <c r="DH555" s="51"/>
      <c r="DI555" s="51"/>
      <c r="DJ555" s="25">
        <f t="shared" si="2737"/>
        <v>0</v>
      </c>
      <c r="DK555" s="25">
        <f t="shared" si="2738"/>
        <v>0</v>
      </c>
      <c r="DL555" s="25">
        <f t="shared" si="2739"/>
        <v>0</v>
      </c>
      <c r="DM555" s="30"/>
      <c r="DN555" s="30"/>
      <c r="DO555" s="30"/>
      <c r="DP555" s="51"/>
      <c r="DQ555" s="51"/>
      <c r="DR555" s="51"/>
      <c r="DS555" s="25">
        <f t="shared" si="2948"/>
        <v>0</v>
      </c>
      <c r="DT555" s="25">
        <f t="shared" si="2949"/>
        <v>0</v>
      </c>
      <c r="DU555" s="25">
        <f t="shared" si="2950"/>
        <v>0</v>
      </c>
      <c r="DV555" s="51"/>
      <c r="DW555" s="51"/>
      <c r="DX555" s="51"/>
      <c r="DY555" s="25">
        <f t="shared" si="2951"/>
        <v>6100.04</v>
      </c>
      <c r="DZ555" s="25">
        <f t="shared" si="2952"/>
        <v>6319.19</v>
      </c>
      <c r="EA555" s="25">
        <f t="shared" si="2953"/>
        <v>6319.19</v>
      </c>
      <c r="EB555" s="51"/>
      <c r="EC555" s="51"/>
      <c r="ED555" s="51"/>
      <c r="EE555" s="25">
        <f t="shared" si="2740"/>
        <v>0</v>
      </c>
      <c r="EF555" s="25">
        <f t="shared" si="2741"/>
        <v>0</v>
      </c>
      <c r="EG555" s="25">
        <f t="shared" si="2742"/>
        <v>0</v>
      </c>
      <c r="EH555" s="30"/>
      <c r="EI555" s="30"/>
      <c r="EJ555" s="30"/>
      <c r="EK555" s="51"/>
      <c r="EL555" s="51"/>
      <c r="EM555" s="51"/>
      <c r="EN555" s="25">
        <f t="shared" si="2954"/>
        <v>0</v>
      </c>
      <c r="EO555" s="25">
        <f t="shared" si="2955"/>
        <v>0</v>
      </c>
      <c r="EP555" s="25">
        <f t="shared" si="2956"/>
        <v>0</v>
      </c>
      <c r="EQ555" s="51"/>
      <c r="ER555" s="51"/>
      <c r="ES555" s="51"/>
      <c r="ET555" s="25">
        <f t="shared" si="2957"/>
        <v>5920.09</v>
      </c>
      <c r="EU555" s="25">
        <f t="shared" si="2958"/>
        <v>6092.47</v>
      </c>
      <c r="EV555" s="25">
        <f t="shared" si="2959"/>
        <v>6092.47</v>
      </c>
      <c r="EW555" s="51"/>
      <c r="EX555" s="51"/>
      <c r="EY555" s="51"/>
      <c r="EZ555" s="25">
        <f t="shared" si="2743"/>
        <v>0</v>
      </c>
      <c r="FA555" s="25">
        <f t="shared" si="2744"/>
        <v>0</v>
      </c>
      <c r="FB555" s="25">
        <f t="shared" si="2745"/>
        <v>0</v>
      </c>
      <c r="FC555" s="30">
        <v>8</v>
      </c>
      <c r="FD555" s="30">
        <v>8</v>
      </c>
      <c r="FE555" s="30">
        <v>8</v>
      </c>
      <c r="FF555" s="51"/>
      <c r="FG555" s="51"/>
      <c r="FH555" s="51"/>
      <c r="FI555" s="25">
        <f t="shared" si="2960"/>
        <v>87125.84</v>
      </c>
      <c r="FJ555" s="25">
        <f t="shared" si="2961"/>
        <v>87125.84</v>
      </c>
      <c r="FK555" s="25">
        <f t="shared" si="2962"/>
        <v>87125.84</v>
      </c>
      <c r="FL555" s="51"/>
      <c r="FM555" s="51"/>
      <c r="FN555" s="51"/>
      <c r="FO555" s="25">
        <f t="shared" si="2963"/>
        <v>4812.54</v>
      </c>
      <c r="FP555" s="25">
        <f t="shared" si="2964"/>
        <v>4975.55</v>
      </c>
      <c r="FQ555" s="25">
        <f t="shared" si="2965"/>
        <v>4975.55</v>
      </c>
      <c r="FR555" s="51"/>
      <c r="FS555" s="51"/>
      <c r="FT555" s="51"/>
      <c r="FU555" s="25">
        <f t="shared" si="2746"/>
        <v>38500.32</v>
      </c>
      <c r="FV555" s="25">
        <f t="shared" si="2747"/>
        <v>39804.400000000001</v>
      </c>
      <c r="FW555" s="25">
        <f t="shared" si="2748"/>
        <v>39804.400000000001</v>
      </c>
      <c r="FX555" s="30">
        <f>6-6</f>
        <v>0</v>
      </c>
      <c r="FY555" s="30">
        <f t="shared" ref="FY555:FZ555" si="3272">6-6</f>
        <v>0</v>
      </c>
      <c r="FZ555" s="30">
        <f t="shared" si="3272"/>
        <v>0</v>
      </c>
      <c r="GA555" s="51"/>
      <c r="GB555" s="51"/>
      <c r="GC555" s="51"/>
      <c r="GD555" s="25">
        <f t="shared" si="2966"/>
        <v>0</v>
      </c>
      <c r="GE555" s="25">
        <f t="shared" si="2967"/>
        <v>0</v>
      </c>
      <c r="GF555" s="25">
        <f t="shared" si="2968"/>
        <v>0</v>
      </c>
      <c r="GG555" s="51"/>
      <c r="GH555" s="51"/>
      <c r="GI555" s="51"/>
      <c r="GJ555" s="25">
        <f t="shared" si="2969"/>
        <v>0</v>
      </c>
      <c r="GK555" s="25">
        <f t="shared" si="2970"/>
        <v>0</v>
      </c>
      <c r="GL555" s="25">
        <f t="shared" si="2971"/>
        <v>0</v>
      </c>
      <c r="GM555" s="51"/>
      <c r="GN555" s="51"/>
      <c r="GO555" s="51"/>
      <c r="GP555" s="25">
        <f t="shared" si="2749"/>
        <v>0</v>
      </c>
      <c r="GQ555" s="25">
        <f t="shared" si="2750"/>
        <v>0</v>
      </c>
      <c r="GR555" s="25">
        <f t="shared" si="2751"/>
        <v>0</v>
      </c>
      <c r="GS555" s="30"/>
      <c r="GT555" s="30"/>
      <c r="GU555" s="30"/>
      <c r="GV555" s="51"/>
      <c r="GW555" s="51"/>
      <c r="GX555" s="51"/>
      <c r="GY555" s="25">
        <f t="shared" si="2972"/>
        <v>0</v>
      </c>
      <c r="GZ555" s="25">
        <f t="shared" si="2973"/>
        <v>0</v>
      </c>
      <c r="HA555" s="25">
        <f t="shared" si="2974"/>
        <v>0</v>
      </c>
      <c r="HB555" s="51"/>
      <c r="HC555" s="51"/>
      <c r="HD555" s="51"/>
      <c r="HE555" s="25">
        <f t="shared" si="2975"/>
        <v>9253.65</v>
      </c>
      <c r="HF555" s="25">
        <f t="shared" si="2976"/>
        <v>9599.81</v>
      </c>
      <c r="HG555" s="25">
        <f t="shared" si="2977"/>
        <v>9599.81</v>
      </c>
      <c r="HH555" s="51"/>
      <c r="HI555" s="51"/>
      <c r="HJ555" s="51"/>
      <c r="HK555" s="25">
        <f t="shared" si="2752"/>
        <v>0</v>
      </c>
      <c r="HL555" s="25">
        <f t="shared" si="2753"/>
        <v>0</v>
      </c>
      <c r="HM555" s="25">
        <f t="shared" si="2754"/>
        <v>0</v>
      </c>
      <c r="HN555" s="30">
        <f>3+6</f>
        <v>9</v>
      </c>
      <c r="HO555" s="30">
        <f t="shared" ref="HO555:HP555" si="3273">3+6</f>
        <v>9</v>
      </c>
      <c r="HP555" s="30">
        <f t="shared" si="3273"/>
        <v>9</v>
      </c>
      <c r="HQ555" s="51"/>
      <c r="HR555" s="51"/>
      <c r="HS555" s="51"/>
      <c r="HT555" s="25">
        <f t="shared" si="2978"/>
        <v>98016.57</v>
      </c>
      <c r="HU555" s="25">
        <f t="shared" si="2979"/>
        <v>98016.57</v>
      </c>
      <c r="HV555" s="25">
        <f t="shared" si="2980"/>
        <v>98016.57</v>
      </c>
      <c r="HW555" s="51"/>
      <c r="HX555" s="51"/>
      <c r="HY555" s="51"/>
      <c r="HZ555" s="25">
        <f t="shared" si="2981"/>
        <v>4807.5600000000004</v>
      </c>
      <c r="IA555" s="25">
        <f t="shared" si="2982"/>
        <v>5940.67</v>
      </c>
      <c r="IB555" s="25">
        <f t="shared" si="2983"/>
        <v>5940.67</v>
      </c>
      <c r="IC555" s="51"/>
      <c r="ID555" s="51"/>
      <c r="IE555" s="51"/>
      <c r="IF555" s="25">
        <f t="shared" si="2755"/>
        <v>43268.04</v>
      </c>
      <c r="IG555" s="25">
        <f t="shared" si="2756"/>
        <v>53466.03</v>
      </c>
      <c r="IH555" s="25">
        <f t="shared" si="2757"/>
        <v>53466.03</v>
      </c>
      <c r="II555" s="30"/>
      <c r="IJ555" s="30"/>
      <c r="IK555" s="30"/>
      <c r="IL555" s="51"/>
      <c r="IM555" s="51"/>
      <c r="IN555" s="51"/>
      <c r="IO555" s="25">
        <f t="shared" si="2984"/>
        <v>0</v>
      </c>
      <c r="IP555" s="25">
        <f t="shared" si="2985"/>
        <v>0</v>
      </c>
      <c r="IQ555" s="25">
        <f t="shared" si="2986"/>
        <v>0</v>
      </c>
      <c r="IR555" s="51"/>
      <c r="IS555" s="51"/>
      <c r="IT555" s="51"/>
      <c r="IU555" s="25">
        <f t="shared" si="2987"/>
        <v>5018.43</v>
      </c>
      <c r="IV555" s="25">
        <f t="shared" si="2988"/>
        <v>5174.7700000000004</v>
      </c>
      <c r="IW555" s="25">
        <f t="shared" si="2989"/>
        <v>5174.7700000000004</v>
      </c>
      <c r="IX555" s="51"/>
      <c r="IY555" s="51"/>
      <c r="IZ555" s="51"/>
      <c r="JA555" s="25">
        <f t="shared" si="2758"/>
        <v>0</v>
      </c>
      <c r="JB555" s="25">
        <f t="shared" si="2759"/>
        <v>0</v>
      </c>
      <c r="JC555" s="25">
        <f t="shared" si="2760"/>
        <v>0</v>
      </c>
      <c r="JD555" s="30"/>
      <c r="JE555" s="30"/>
      <c r="JF555" s="30"/>
      <c r="JG555" s="51"/>
      <c r="JH555" s="51"/>
      <c r="JI555" s="51"/>
      <c r="JJ555" s="25">
        <f t="shared" si="2990"/>
        <v>0</v>
      </c>
      <c r="JK555" s="25">
        <f t="shared" si="2991"/>
        <v>0</v>
      </c>
      <c r="JL555" s="25">
        <f t="shared" si="2992"/>
        <v>0</v>
      </c>
      <c r="JM555" s="51"/>
      <c r="JN555" s="51"/>
      <c r="JO555" s="51"/>
      <c r="JP555" s="25">
        <f t="shared" si="2993"/>
        <v>7583.8</v>
      </c>
      <c r="JQ555" s="25">
        <f t="shared" si="2994"/>
        <v>7848.6</v>
      </c>
      <c r="JR555" s="25">
        <f t="shared" si="2995"/>
        <v>7848.6</v>
      </c>
      <c r="JS555" s="51"/>
      <c r="JT555" s="51"/>
      <c r="JU555" s="51"/>
      <c r="JV555" s="25">
        <f t="shared" si="2761"/>
        <v>0</v>
      </c>
      <c r="JW555" s="25">
        <f t="shared" si="2762"/>
        <v>0</v>
      </c>
      <c r="JX555" s="25">
        <f t="shared" si="2763"/>
        <v>0</v>
      </c>
      <c r="JY555" s="30">
        <v>9</v>
      </c>
      <c r="JZ555" s="30">
        <v>9</v>
      </c>
      <c r="KA555" s="30">
        <v>9</v>
      </c>
      <c r="KB555" s="51"/>
      <c r="KC555" s="51"/>
      <c r="KD555" s="51"/>
      <c r="KE555" s="25">
        <f t="shared" si="2996"/>
        <v>98016.57</v>
      </c>
      <c r="KF555" s="25">
        <f t="shared" si="2997"/>
        <v>98016.57</v>
      </c>
      <c r="KG555" s="25">
        <f t="shared" si="2998"/>
        <v>98016.57</v>
      </c>
      <c r="KH555" s="51"/>
      <c r="KI555" s="51"/>
      <c r="KJ555" s="51"/>
      <c r="KK555" s="25">
        <f t="shared" si="2999"/>
        <v>4481.91</v>
      </c>
      <c r="KL555" s="25">
        <f t="shared" si="3000"/>
        <v>4631.3999999999996</v>
      </c>
      <c r="KM555" s="25">
        <f t="shared" si="3001"/>
        <v>4631.3999999999996</v>
      </c>
      <c r="KN555" s="51"/>
      <c r="KO555" s="51"/>
      <c r="KP555" s="51"/>
      <c r="KQ555" s="25">
        <f t="shared" si="2764"/>
        <v>40337.19</v>
      </c>
      <c r="KR555" s="25">
        <f t="shared" si="2765"/>
        <v>41682.6</v>
      </c>
      <c r="KS555" s="25">
        <f t="shared" si="2766"/>
        <v>41682.6</v>
      </c>
      <c r="KT555" s="30">
        <v>16</v>
      </c>
      <c r="KU555" s="30">
        <v>16</v>
      </c>
      <c r="KV555" s="30">
        <v>16</v>
      </c>
      <c r="KW555" s="51"/>
      <c r="KX555" s="51"/>
      <c r="KY555" s="51"/>
      <c r="KZ555" s="25">
        <f t="shared" si="3002"/>
        <v>174251.68</v>
      </c>
      <c r="LA555" s="25">
        <f t="shared" si="3003"/>
        <v>174251.68</v>
      </c>
      <c r="LB555" s="25">
        <f t="shared" si="3004"/>
        <v>174251.68</v>
      </c>
      <c r="LC555" s="51"/>
      <c r="LD555" s="51"/>
      <c r="LE555" s="51"/>
      <c r="LF555" s="25">
        <f t="shared" si="3005"/>
        <v>4155.96</v>
      </c>
      <c r="LG555" s="25">
        <f t="shared" si="3006"/>
        <v>4298.41</v>
      </c>
      <c r="LH555" s="25">
        <f t="shared" si="3007"/>
        <v>4298.41</v>
      </c>
      <c r="LI555" s="51"/>
      <c r="LJ555" s="51"/>
      <c r="LK555" s="51"/>
      <c r="LL555" s="25">
        <f t="shared" si="2767"/>
        <v>66495.360000000001</v>
      </c>
      <c r="LM555" s="25">
        <f t="shared" si="2768"/>
        <v>68774.559999999998</v>
      </c>
      <c r="LN555" s="25">
        <f t="shared" si="2769"/>
        <v>68774.559999999998</v>
      </c>
      <c r="LO555" s="30">
        <v>6</v>
      </c>
      <c r="LP555" s="30">
        <v>6</v>
      </c>
      <c r="LQ555" s="30">
        <v>6</v>
      </c>
      <c r="LR555" s="51"/>
      <c r="LS555" s="51"/>
      <c r="LT555" s="51"/>
      <c r="LU555" s="25">
        <f t="shared" si="3008"/>
        <v>65344.38</v>
      </c>
      <c r="LV555" s="25">
        <f t="shared" si="3009"/>
        <v>65344.38</v>
      </c>
      <c r="LW555" s="25">
        <f t="shared" si="3010"/>
        <v>65344.38</v>
      </c>
      <c r="LX555" s="51"/>
      <c r="LY555" s="51"/>
      <c r="LZ555" s="51"/>
      <c r="MA555" s="25">
        <f t="shared" si="3011"/>
        <v>6562.94</v>
      </c>
      <c r="MB555" s="25">
        <f t="shared" si="3012"/>
        <v>6782.8</v>
      </c>
      <c r="MC555" s="25">
        <f t="shared" si="3013"/>
        <v>6782.8</v>
      </c>
      <c r="MD555" s="51"/>
      <c r="ME555" s="51"/>
      <c r="MF555" s="51"/>
      <c r="MG555" s="25">
        <f t="shared" si="2770"/>
        <v>39377.64</v>
      </c>
      <c r="MH555" s="25">
        <f t="shared" si="2771"/>
        <v>40696.800000000003</v>
      </c>
      <c r="MI555" s="25">
        <f t="shared" si="2772"/>
        <v>40696.800000000003</v>
      </c>
      <c r="MJ555" s="30">
        <v>5</v>
      </c>
      <c r="MK555" s="30">
        <v>5</v>
      </c>
      <c r="ML555" s="30">
        <v>5</v>
      </c>
      <c r="MM555" s="51"/>
      <c r="MN555" s="51"/>
      <c r="MO555" s="51"/>
      <c r="MP555" s="25">
        <f t="shared" si="3014"/>
        <v>54453.65</v>
      </c>
      <c r="MQ555" s="25">
        <f t="shared" si="3015"/>
        <v>54453.65</v>
      </c>
      <c r="MR555" s="25">
        <f t="shared" si="3016"/>
        <v>54453.65</v>
      </c>
      <c r="MS555" s="51"/>
      <c r="MT555" s="51"/>
      <c r="MU555" s="51"/>
      <c r="MV555" s="25">
        <f t="shared" si="3017"/>
        <v>6980</v>
      </c>
      <c r="MW555" s="25">
        <f t="shared" si="3018"/>
        <v>7217.18</v>
      </c>
      <c r="MX555" s="25">
        <f t="shared" si="3019"/>
        <v>7217.18</v>
      </c>
      <c r="MY555" s="51"/>
      <c r="MZ555" s="51"/>
      <c r="NA555" s="51"/>
      <c r="NB555" s="25">
        <f t="shared" si="2773"/>
        <v>34900</v>
      </c>
      <c r="NC555" s="25">
        <f t="shared" si="2774"/>
        <v>36085.9</v>
      </c>
      <c r="ND555" s="25">
        <f t="shared" si="2775"/>
        <v>36085.9</v>
      </c>
      <c r="NE555" s="30">
        <v>7</v>
      </c>
      <c r="NF555" s="30">
        <v>7</v>
      </c>
      <c r="NG555" s="30">
        <v>7</v>
      </c>
      <c r="NH555" s="51"/>
      <c r="NI555" s="51"/>
      <c r="NJ555" s="51"/>
      <c r="NK555" s="25">
        <f t="shared" si="3020"/>
        <v>76235.11</v>
      </c>
      <c r="NL555" s="25">
        <f t="shared" si="3021"/>
        <v>76235.11</v>
      </c>
      <c r="NM555" s="25">
        <f t="shared" si="3022"/>
        <v>76235.11</v>
      </c>
      <c r="NN555" s="51"/>
      <c r="NO555" s="51"/>
      <c r="NP555" s="51"/>
      <c r="NQ555" s="25">
        <f t="shared" si="3023"/>
        <v>5100.7299999999996</v>
      </c>
      <c r="NR555" s="25">
        <f t="shared" si="3024"/>
        <v>5264.22</v>
      </c>
      <c r="NS555" s="25">
        <f t="shared" si="3025"/>
        <v>5264.22</v>
      </c>
      <c r="NT555" s="51"/>
      <c r="NU555" s="51"/>
      <c r="NV555" s="51"/>
      <c r="NW555" s="25">
        <f t="shared" si="2776"/>
        <v>35705.11</v>
      </c>
      <c r="NX555" s="25">
        <f t="shared" si="2777"/>
        <v>36849.54</v>
      </c>
      <c r="NY555" s="25">
        <f t="shared" si="2778"/>
        <v>36849.54</v>
      </c>
      <c r="NZ555" s="30"/>
      <c r="OA555" s="30"/>
      <c r="OB555" s="30"/>
      <c r="OC555" s="51"/>
      <c r="OD555" s="51"/>
      <c r="OE555" s="51"/>
      <c r="OF555" s="25">
        <f t="shared" si="3026"/>
        <v>0</v>
      </c>
      <c r="OG555" s="25">
        <f t="shared" si="3027"/>
        <v>0</v>
      </c>
      <c r="OH555" s="25">
        <f t="shared" si="3028"/>
        <v>0</v>
      </c>
      <c r="OI555" s="51"/>
      <c r="OJ555" s="51"/>
      <c r="OK555" s="51"/>
      <c r="OL555" s="25">
        <f t="shared" si="3029"/>
        <v>6605.64</v>
      </c>
      <c r="OM555" s="25">
        <f t="shared" si="3030"/>
        <v>6827.31</v>
      </c>
      <c r="ON555" s="25">
        <f t="shared" si="3031"/>
        <v>6827.31</v>
      </c>
      <c r="OO555" s="51"/>
      <c r="OP555" s="51"/>
      <c r="OQ555" s="51"/>
      <c r="OR555" s="25">
        <f t="shared" si="2779"/>
        <v>0</v>
      </c>
      <c r="OS555" s="25">
        <f t="shared" si="2780"/>
        <v>0</v>
      </c>
      <c r="OT555" s="25">
        <f t="shared" si="2781"/>
        <v>0</v>
      </c>
      <c r="OU555" s="30"/>
      <c r="OV555" s="30"/>
      <c r="OW555" s="30"/>
      <c r="OX555" s="51"/>
      <c r="OY555" s="51"/>
      <c r="OZ555" s="51"/>
      <c r="PA555" s="25">
        <f t="shared" si="3032"/>
        <v>0</v>
      </c>
      <c r="PB555" s="25">
        <f t="shared" si="3033"/>
        <v>0</v>
      </c>
      <c r="PC555" s="25">
        <f t="shared" si="3034"/>
        <v>0</v>
      </c>
      <c r="PD555" s="51"/>
      <c r="PE555" s="51"/>
      <c r="PF555" s="51"/>
      <c r="PG555" s="25">
        <f t="shared" si="3035"/>
        <v>5635.25</v>
      </c>
      <c r="PH555" s="25">
        <f t="shared" si="3036"/>
        <v>5817.86</v>
      </c>
      <c r="PI555" s="25">
        <f t="shared" si="3037"/>
        <v>5817.86</v>
      </c>
      <c r="PJ555" s="51"/>
      <c r="PK555" s="51"/>
      <c r="PL555" s="51"/>
      <c r="PM555" s="25">
        <f t="shared" si="2782"/>
        <v>0</v>
      </c>
      <c r="PN555" s="25">
        <f t="shared" si="2783"/>
        <v>0</v>
      </c>
      <c r="PO555" s="25">
        <f t="shared" si="2784"/>
        <v>0</v>
      </c>
      <c r="PP555" s="30">
        <v>6</v>
      </c>
      <c r="PQ555" s="30">
        <v>6</v>
      </c>
      <c r="PR555" s="30">
        <v>6</v>
      </c>
      <c r="PS555" s="51"/>
      <c r="PT555" s="51"/>
      <c r="PU555" s="51"/>
      <c r="PV555" s="25">
        <f t="shared" si="3038"/>
        <v>65344.38</v>
      </c>
      <c r="PW555" s="25">
        <f t="shared" si="3039"/>
        <v>65344.38</v>
      </c>
      <c r="PX555" s="25">
        <f t="shared" si="3040"/>
        <v>65344.38</v>
      </c>
      <c r="PY555" s="51"/>
      <c r="PZ555" s="51"/>
      <c r="QA555" s="51"/>
      <c r="QB555" s="25">
        <f t="shared" si="3041"/>
        <v>6395.92</v>
      </c>
      <c r="QC555" s="25">
        <f t="shared" si="3042"/>
        <v>6611.27</v>
      </c>
      <c r="QD555" s="25">
        <f t="shared" si="3043"/>
        <v>6611.27</v>
      </c>
      <c r="QE555" s="51"/>
      <c r="QF555" s="51"/>
      <c r="QG555" s="51"/>
      <c r="QH555" s="25">
        <f t="shared" si="2785"/>
        <v>38375.519999999997</v>
      </c>
      <c r="QI555" s="25">
        <f t="shared" si="2786"/>
        <v>39667.620000000003</v>
      </c>
      <c r="QJ555" s="25">
        <f t="shared" si="2787"/>
        <v>39667.620000000003</v>
      </c>
      <c r="QK555" s="30">
        <v>12</v>
      </c>
      <c r="QL555" s="30">
        <v>12</v>
      </c>
      <c r="QM555" s="30">
        <v>12</v>
      </c>
      <c r="QN555" s="51"/>
      <c r="QO555" s="51"/>
      <c r="QP555" s="51"/>
      <c r="QQ555" s="25">
        <f t="shared" si="3044"/>
        <v>130688.76</v>
      </c>
      <c r="QR555" s="25">
        <f t="shared" si="3045"/>
        <v>130688.76</v>
      </c>
      <c r="QS555" s="25">
        <f t="shared" si="3046"/>
        <v>130688.76</v>
      </c>
      <c r="QT555" s="51"/>
      <c r="QU555" s="51"/>
      <c r="QV555" s="51"/>
      <c r="QW555" s="25">
        <f t="shared" si="3047"/>
        <v>5706.76</v>
      </c>
      <c r="QX555" s="25">
        <f t="shared" si="3048"/>
        <v>5887.16</v>
      </c>
      <c r="QY555" s="25">
        <f t="shared" si="3049"/>
        <v>5887.16</v>
      </c>
      <c r="QZ555" s="51"/>
      <c r="RA555" s="51"/>
      <c r="RB555" s="51"/>
      <c r="RC555" s="25">
        <f t="shared" si="2788"/>
        <v>68481.119999999995</v>
      </c>
      <c r="RD555" s="25">
        <f t="shared" si="2789"/>
        <v>70645.919999999998</v>
      </c>
      <c r="RE555" s="25">
        <f t="shared" si="2790"/>
        <v>70645.919999999998</v>
      </c>
      <c r="RF555" s="30">
        <v>17</v>
      </c>
      <c r="RG555" s="30">
        <v>17</v>
      </c>
      <c r="RH555" s="30">
        <v>17</v>
      </c>
      <c r="RI555" s="51"/>
      <c r="RJ555" s="51"/>
      <c r="RK555" s="51"/>
      <c r="RL555" s="25">
        <f t="shared" si="3050"/>
        <v>185142.41</v>
      </c>
      <c r="RM555" s="25">
        <f t="shared" si="3051"/>
        <v>185142.41</v>
      </c>
      <c r="RN555" s="25">
        <f t="shared" si="3052"/>
        <v>185142.41</v>
      </c>
      <c r="RO555" s="51"/>
      <c r="RP555" s="51"/>
      <c r="RQ555" s="51"/>
      <c r="RR555" s="25">
        <f t="shared" si="3053"/>
        <v>4162.17</v>
      </c>
      <c r="RS555" s="25">
        <f t="shared" si="3054"/>
        <v>4289.2</v>
      </c>
      <c r="RT555" s="25">
        <f t="shared" si="3055"/>
        <v>4289.2</v>
      </c>
      <c r="RU555" s="51"/>
      <c r="RV555" s="51"/>
      <c r="RW555" s="51"/>
      <c r="RX555" s="25">
        <f t="shared" si="2791"/>
        <v>70756.89</v>
      </c>
      <c r="RY555" s="25">
        <f t="shared" si="2792"/>
        <v>72916.399999999994</v>
      </c>
      <c r="RZ555" s="25">
        <f t="shared" si="2793"/>
        <v>72916.399999999994</v>
      </c>
      <c r="SA555" s="30"/>
      <c r="SB555" s="30"/>
      <c r="SC555" s="30"/>
      <c r="SD555" s="51"/>
      <c r="SE555" s="51"/>
      <c r="SF555" s="51"/>
      <c r="SG555" s="25">
        <f t="shared" si="3056"/>
        <v>0</v>
      </c>
      <c r="SH555" s="25">
        <f t="shared" si="3057"/>
        <v>0</v>
      </c>
      <c r="SI555" s="25">
        <f t="shared" si="3058"/>
        <v>0</v>
      </c>
      <c r="SJ555" s="51"/>
      <c r="SK555" s="51"/>
      <c r="SL555" s="51"/>
      <c r="SM555" s="25">
        <f t="shared" si="3059"/>
        <v>5632.84</v>
      </c>
      <c r="SN555" s="25">
        <f t="shared" si="3060"/>
        <v>5806.14</v>
      </c>
      <c r="SO555" s="25">
        <f t="shared" si="3061"/>
        <v>5806.14</v>
      </c>
      <c r="SP555" s="51"/>
      <c r="SQ555" s="51"/>
      <c r="SR555" s="51"/>
      <c r="SS555" s="25">
        <f t="shared" si="2794"/>
        <v>0</v>
      </c>
      <c r="ST555" s="25">
        <f t="shared" si="2795"/>
        <v>0</v>
      </c>
      <c r="SU555" s="25">
        <f t="shared" si="2796"/>
        <v>0</v>
      </c>
      <c r="SV555" s="30">
        <v>10</v>
      </c>
      <c r="SW555" s="30">
        <v>10</v>
      </c>
      <c r="SX555" s="30">
        <v>10</v>
      </c>
      <c r="SY555" s="51"/>
      <c r="SZ555" s="51"/>
      <c r="TA555" s="51"/>
      <c r="TB555" s="25">
        <f t="shared" si="3062"/>
        <v>108907.3</v>
      </c>
      <c r="TC555" s="25">
        <f t="shared" si="3063"/>
        <v>108907.3</v>
      </c>
      <c r="TD555" s="25">
        <f t="shared" si="3064"/>
        <v>108907.3</v>
      </c>
      <c r="TE555" s="51"/>
      <c r="TF555" s="51"/>
      <c r="TG555" s="51"/>
      <c r="TH555" s="25">
        <f t="shared" si="3065"/>
        <v>5230.03</v>
      </c>
      <c r="TI555" s="25">
        <f t="shared" si="3066"/>
        <v>5405.3</v>
      </c>
      <c r="TJ555" s="25">
        <f t="shared" si="3067"/>
        <v>5405.3</v>
      </c>
      <c r="TK555" s="51"/>
      <c r="TL555" s="51"/>
      <c r="TM555" s="51"/>
      <c r="TN555" s="25">
        <f t="shared" si="2797"/>
        <v>52300.3</v>
      </c>
      <c r="TO555" s="25">
        <f t="shared" si="2798"/>
        <v>54053</v>
      </c>
      <c r="TP555" s="25">
        <f t="shared" si="2799"/>
        <v>54053</v>
      </c>
      <c r="TQ555" s="30">
        <f>3+10</f>
        <v>13</v>
      </c>
      <c r="TR555" s="30">
        <f t="shared" ref="TR555:TS555" si="3274">3+10</f>
        <v>13</v>
      </c>
      <c r="TS555" s="30">
        <f t="shared" si="3274"/>
        <v>13</v>
      </c>
      <c r="TT555" s="51"/>
      <c r="TU555" s="51"/>
      <c r="TV555" s="51"/>
      <c r="TW555" s="25">
        <f t="shared" si="3068"/>
        <v>141579.49</v>
      </c>
      <c r="TX555" s="25">
        <f t="shared" si="3069"/>
        <v>141579.49</v>
      </c>
      <c r="TY555" s="25">
        <f t="shared" si="3070"/>
        <v>141579.49</v>
      </c>
      <c r="TZ555" s="51"/>
      <c r="UA555" s="51"/>
      <c r="UB555" s="51"/>
      <c r="UC555" s="25">
        <f t="shared" si="3071"/>
        <v>4512.46</v>
      </c>
      <c r="UD555" s="25">
        <f t="shared" si="3072"/>
        <v>6197.72</v>
      </c>
      <c r="UE555" s="25">
        <f t="shared" si="3073"/>
        <v>6197.72</v>
      </c>
      <c r="UF555" s="51"/>
      <c r="UG555" s="51"/>
      <c r="UH555" s="51"/>
      <c r="UI555" s="25">
        <f t="shared" si="2800"/>
        <v>58661.98</v>
      </c>
      <c r="UJ555" s="25">
        <f t="shared" si="2801"/>
        <v>80570.36</v>
      </c>
      <c r="UK555" s="25">
        <f t="shared" si="2802"/>
        <v>80570.36</v>
      </c>
      <c r="UL555" s="30">
        <v>21</v>
      </c>
      <c r="UM555" s="30">
        <v>21</v>
      </c>
      <c r="UN555" s="30">
        <v>21</v>
      </c>
      <c r="UO555" s="51"/>
      <c r="UP555" s="51"/>
      <c r="UQ555" s="51"/>
      <c r="UR555" s="25">
        <f t="shared" si="3074"/>
        <v>228705.33</v>
      </c>
      <c r="US555" s="25">
        <f t="shared" si="3075"/>
        <v>228705.33</v>
      </c>
      <c r="UT555" s="25">
        <f t="shared" si="3076"/>
        <v>228705.33</v>
      </c>
      <c r="UU555" s="51"/>
      <c r="UV555" s="51"/>
      <c r="UW555" s="51"/>
      <c r="UX555" s="25">
        <f t="shared" si="3077"/>
        <v>5509.29</v>
      </c>
      <c r="UY555" s="25">
        <f t="shared" si="3078"/>
        <v>5669.26</v>
      </c>
      <c r="UZ555" s="25">
        <f t="shared" si="3079"/>
        <v>5669.26</v>
      </c>
      <c r="VA555" s="51"/>
      <c r="VB555" s="51"/>
      <c r="VC555" s="51"/>
      <c r="VD555" s="25">
        <f t="shared" si="2803"/>
        <v>115695.09</v>
      </c>
      <c r="VE555" s="25">
        <f t="shared" si="2804"/>
        <v>119054.46</v>
      </c>
      <c r="VF555" s="25">
        <f t="shared" si="2805"/>
        <v>119054.46</v>
      </c>
      <c r="VG555" s="30">
        <f>10-10</f>
        <v>0</v>
      </c>
      <c r="VH555" s="30">
        <f t="shared" ref="VH555:VI555" si="3275">10-10</f>
        <v>0</v>
      </c>
      <c r="VI555" s="30">
        <f t="shared" si="3275"/>
        <v>0</v>
      </c>
      <c r="VJ555" s="51"/>
      <c r="VK555" s="51"/>
      <c r="VL555" s="51"/>
      <c r="VM555" s="25">
        <f t="shared" si="3080"/>
        <v>0</v>
      </c>
      <c r="VN555" s="25">
        <f t="shared" si="3081"/>
        <v>0</v>
      </c>
      <c r="VO555" s="25">
        <f t="shared" si="3082"/>
        <v>0</v>
      </c>
      <c r="VP555" s="51"/>
      <c r="VQ555" s="51"/>
      <c r="VR555" s="51"/>
      <c r="VS555" s="25">
        <f t="shared" si="3083"/>
        <v>0</v>
      </c>
      <c r="VT555" s="25">
        <f t="shared" si="3084"/>
        <v>0</v>
      </c>
      <c r="VU555" s="25">
        <f t="shared" si="3085"/>
        <v>0</v>
      </c>
      <c r="VV555" s="51"/>
      <c r="VW555" s="51"/>
      <c r="VX555" s="51"/>
      <c r="VY555" s="25">
        <f t="shared" si="2806"/>
        <v>0</v>
      </c>
      <c r="VZ555" s="25">
        <f t="shared" si="2807"/>
        <v>0</v>
      </c>
      <c r="WA555" s="25">
        <f t="shared" si="2808"/>
        <v>0</v>
      </c>
      <c r="WB555" s="30">
        <v>11</v>
      </c>
      <c r="WC555" s="30">
        <v>11</v>
      </c>
      <c r="WD555" s="30">
        <v>11</v>
      </c>
      <c r="WE555" s="51"/>
      <c r="WF555" s="51"/>
      <c r="WG555" s="51"/>
      <c r="WH555" s="25">
        <f t="shared" si="3086"/>
        <v>119798.03</v>
      </c>
      <c r="WI555" s="25">
        <f t="shared" si="3087"/>
        <v>119798.03</v>
      </c>
      <c r="WJ555" s="25">
        <f t="shared" si="3088"/>
        <v>119798.03</v>
      </c>
      <c r="WK555" s="51"/>
      <c r="WL555" s="51"/>
      <c r="WM555" s="51"/>
      <c r="WN555" s="25">
        <f t="shared" si="3089"/>
        <v>4118.3500000000004</v>
      </c>
      <c r="WO555" s="25">
        <f t="shared" si="3090"/>
        <v>4260.13</v>
      </c>
      <c r="WP555" s="25">
        <f t="shared" si="3091"/>
        <v>4260.13</v>
      </c>
      <c r="WQ555" s="51"/>
      <c r="WR555" s="51"/>
      <c r="WS555" s="51"/>
      <c r="WT555" s="25">
        <f t="shared" si="2809"/>
        <v>45301.85</v>
      </c>
      <c r="WU555" s="25">
        <f t="shared" si="2810"/>
        <v>46861.43</v>
      </c>
      <c r="WV555" s="25">
        <f t="shared" si="2811"/>
        <v>46861.43</v>
      </c>
      <c r="WW555" s="30">
        <v>13</v>
      </c>
      <c r="WX555" s="30">
        <v>13</v>
      </c>
      <c r="WY555" s="30">
        <v>13</v>
      </c>
      <c r="WZ555" s="51"/>
      <c r="XA555" s="51"/>
      <c r="XB555" s="51"/>
      <c r="XC555" s="25">
        <f t="shared" si="3092"/>
        <v>141579.49</v>
      </c>
      <c r="XD555" s="25">
        <f t="shared" si="3093"/>
        <v>141579.49</v>
      </c>
      <c r="XE555" s="25">
        <f t="shared" si="3094"/>
        <v>141579.49</v>
      </c>
      <c r="XF555" s="51"/>
      <c r="XG555" s="51"/>
      <c r="XH555" s="51"/>
      <c r="XI555" s="25">
        <f t="shared" si="3095"/>
        <v>4368.79</v>
      </c>
      <c r="XJ555" s="25">
        <f t="shared" si="3096"/>
        <v>4503.38</v>
      </c>
      <c r="XK555" s="25">
        <f t="shared" si="3097"/>
        <v>4503.38</v>
      </c>
      <c r="XL555" s="51"/>
      <c r="XM555" s="51"/>
      <c r="XN555" s="51"/>
      <c r="XO555" s="25">
        <f t="shared" si="2812"/>
        <v>56794.27</v>
      </c>
      <c r="XP555" s="25">
        <f t="shared" si="2813"/>
        <v>58543.94</v>
      </c>
      <c r="XQ555" s="25">
        <f t="shared" si="2814"/>
        <v>58543.94</v>
      </c>
      <c r="XR555" s="30">
        <v>8</v>
      </c>
      <c r="XS555" s="30">
        <v>8</v>
      </c>
      <c r="XT555" s="30">
        <v>8</v>
      </c>
      <c r="XU555" s="51"/>
      <c r="XV555" s="51"/>
      <c r="XW555" s="51"/>
      <c r="XX555" s="25">
        <f t="shared" si="3098"/>
        <v>87125.84</v>
      </c>
      <c r="XY555" s="25">
        <f t="shared" si="3099"/>
        <v>87125.84</v>
      </c>
      <c r="XZ555" s="25">
        <f t="shared" si="3100"/>
        <v>87125.84</v>
      </c>
      <c r="YA555" s="51"/>
      <c r="YB555" s="51"/>
      <c r="YC555" s="51"/>
      <c r="YD555" s="25">
        <f t="shared" si="3101"/>
        <v>4320.1000000000004</v>
      </c>
      <c r="YE555" s="25">
        <f t="shared" si="3102"/>
        <v>4455.1899999999996</v>
      </c>
      <c r="YF555" s="25">
        <f t="shared" si="3103"/>
        <v>4455.1899999999996</v>
      </c>
      <c r="YG555" s="51"/>
      <c r="YH555" s="51"/>
      <c r="YI555" s="51"/>
      <c r="YJ555" s="25">
        <f t="shared" si="2815"/>
        <v>34560.800000000003</v>
      </c>
      <c r="YK555" s="25">
        <f t="shared" si="2816"/>
        <v>35641.519999999997</v>
      </c>
      <c r="YL555" s="25">
        <f t="shared" si="2817"/>
        <v>35641.519999999997</v>
      </c>
      <c r="YM555" s="30">
        <v>6</v>
      </c>
      <c r="YN555" s="30">
        <v>6</v>
      </c>
      <c r="YO555" s="30">
        <v>6</v>
      </c>
      <c r="YP555" s="51"/>
      <c r="YQ555" s="51"/>
      <c r="YR555" s="51"/>
      <c r="YS555" s="25">
        <f t="shared" si="3104"/>
        <v>65344.38</v>
      </c>
      <c r="YT555" s="25">
        <f t="shared" si="3105"/>
        <v>65344.38</v>
      </c>
      <c r="YU555" s="25">
        <f t="shared" si="3106"/>
        <v>65344.38</v>
      </c>
      <c r="YV555" s="51"/>
      <c r="YW555" s="51"/>
      <c r="YX555" s="51"/>
      <c r="YY555" s="25">
        <f t="shared" si="3107"/>
        <v>4783.5</v>
      </c>
      <c r="YZ555" s="25">
        <f t="shared" si="3108"/>
        <v>4938.54</v>
      </c>
      <c r="ZA555" s="25">
        <f t="shared" si="3109"/>
        <v>4938.54</v>
      </c>
      <c r="ZB555" s="51"/>
      <c r="ZC555" s="51"/>
      <c r="ZD555" s="51"/>
      <c r="ZE555" s="25">
        <f t="shared" si="2818"/>
        <v>28701</v>
      </c>
      <c r="ZF555" s="25">
        <f t="shared" si="2819"/>
        <v>29631.24</v>
      </c>
      <c r="ZG555" s="25">
        <f t="shared" si="2820"/>
        <v>29631.24</v>
      </c>
      <c r="ZH555" s="30">
        <v>5</v>
      </c>
      <c r="ZI555" s="30">
        <v>5</v>
      </c>
      <c r="ZJ555" s="30">
        <v>5</v>
      </c>
      <c r="ZK555" s="51"/>
      <c r="ZL555" s="51"/>
      <c r="ZM555" s="51"/>
      <c r="ZN555" s="25">
        <f t="shared" si="3110"/>
        <v>54453.65</v>
      </c>
      <c r="ZO555" s="25">
        <f t="shared" si="3111"/>
        <v>54453.65</v>
      </c>
      <c r="ZP555" s="25">
        <f t="shared" si="3112"/>
        <v>54453.65</v>
      </c>
      <c r="ZQ555" s="51"/>
      <c r="ZR555" s="51"/>
      <c r="ZS555" s="51"/>
      <c r="ZT555" s="25">
        <f t="shared" si="3113"/>
        <v>5629.44</v>
      </c>
      <c r="ZU555" s="25">
        <f t="shared" si="3114"/>
        <v>5809.16</v>
      </c>
      <c r="ZV555" s="25">
        <f t="shared" si="3115"/>
        <v>5809.16</v>
      </c>
      <c r="ZW555" s="51"/>
      <c r="ZX555" s="51"/>
      <c r="ZY555" s="51"/>
      <c r="ZZ555" s="25">
        <f t="shared" si="2821"/>
        <v>28147.200000000001</v>
      </c>
      <c r="AAA555" s="25">
        <f t="shared" si="2822"/>
        <v>29045.8</v>
      </c>
      <c r="AAB555" s="25">
        <f t="shared" si="2823"/>
        <v>29045.8</v>
      </c>
      <c r="AAC555" s="30">
        <v>3</v>
      </c>
      <c r="AAD555" s="30">
        <v>3</v>
      </c>
      <c r="AAE555" s="30">
        <v>3</v>
      </c>
      <c r="AAF555" s="51"/>
      <c r="AAG555" s="51"/>
      <c r="AAH555" s="51"/>
      <c r="AAI555" s="25">
        <f t="shared" si="3116"/>
        <v>32672.19</v>
      </c>
      <c r="AAJ555" s="25">
        <f t="shared" si="3117"/>
        <v>32672.19</v>
      </c>
      <c r="AAK555" s="25">
        <f t="shared" si="3118"/>
        <v>32672.19</v>
      </c>
      <c r="AAL555" s="51"/>
      <c r="AAM555" s="51"/>
      <c r="AAN555" s="51"/>
      <c r="AAO555" s="25">
        <f t="shared" si="3119"/>
        <v>5335.42</v>
      </c>
      <c r="AAP555" s="25">
        <f t="shared" si="3120"/>
        <v>5509.27</v>
      </c>
      <c r="AAQ555" s="25">
        <f t="shared" si="3121"/>
        <v>5509.27</v>
      </c>
      <c r="AAR555" s="51"/>
      <c r="AAS555" s="51"/>
      <c r="AAT555" s="51"/>
      <c r="AAU555" s="25">
        <f t="shared" si="2824"/>
        <v>16006.26</v>
      </c>
      <c r="AAV555" s="25">
        <f t="shared" si="2825"/>
        <v>16527.810000000001</v>
      </c>
      <c r="AAW555" s="25">
        <f t="shared" si="2826"/>
        <v>16527.810000000001</v>
      </c>
      <c r="AAX555" s="30">
        <v>4</v>
      </c>
      <c r="AAY555" s="30">
        <v>4</v>
      </c>
      <c r="AAZ555" s="30">
        <v>4</v>
      </c>
      <c r="ABA555" s="51"/>
      <c r="ABB555" s="51"/>
      <c r="ABC555" s="51"/>
      <c r="ABD555" s="25">
        <f t="shared" si="3122"/>
        <v>43562.92</v>
      </c>
      <c r="ABE555" s="25">
        <f t="shared" si="3123"/>
        <v>43562.92</v>
      </c>
      <c r="ABF555" s="25">
        <f t="shared" si="3124"/>
        <v>43562.92</v>
      </c>
      <c r="ABG555" s="51"/>
      <c r="ABH555" s="51"/>
      <c r="ABI555" s="51"/>
      <c r="ABJ555" s="25">
        <f t="shared" si="3125"/>
        <v>3699.81</v>
      </c>
      <c r="ABK555" s="25">
        <f t="shared" si="3126"/>
        <v>3805.32</v>
      </c>
      <c r="ABL555" s="25">
        <f t="shared" si="3127"/>
        <v>3805.32</v>
      </c>
      <c r="ABM555" s="51"/>
      <c r="ABN555" s="51"/>
      <c r="ABO555" s="51"/>
      <c r="ABP555" s="25">
        <f t="shared" si="2827"/>
        <v>14799.24</v>
      </c>
      <c r="ABQ555" s="25">
        <f t="shared" si="2828"/>
        <v>15221.28</v>
      </c>
      <c r="ABR555" s="25">
        <f t="shared" si="2829"/>
        <v>15221.28</v>
      </c>
      <c r="ABS555" s="30">
        <v>1</v>
      </c>
      <c r="ABT555" s="30">
        <v>1</v>
      </c>
      <c r="ABU555" s="30">
        <v>1</v>
      </c>
      <c r="ABV555" s="51"/>
      <c r="ABW555" s="51"/>
      <c r="ABX555" s="51"/>
      <c r="ABY555" s="25">
        <f t="shared" si="3128"/>
        <v>10890.73</v>
      </c>
      <c r="ABZ555" s="25">
        <f t="shared" si="3129"/>
        <v>10890.73</v>
      </c>
      <c r="ACA555" s="25">
        <f t="shared" si="3130"/>
        <v>10890.73</v>
      </c>
      <c r="ACB555" s="51"/>
      <c r="ACC555" s="51"/>
      <c r="ACD555" s="51"/>
      <c r="ACE555" s="25">
        <f t="shared" si="3131"/>
        <v>4028.2</v>
      </c>
      <c r="ACF555" s="25">
        <f t="shared" si="3132"/>
        <v>4154.5200000000004</v>
      </c>
      <c r="ACG555" s="25">
        <f t="shared" si="3133"/>
        <v>4154.5200000000004</v>
      </c>
      <c r="ACH555" s="51"/>
      <c r="ACI555" s="51"/>
      <c r="ACJ555" s="51"/>
      <c r="ACK555" s="25">
        <f t="shared" si="2830"/>
        <v>4028.2</v>
      </c>
      <c r="ACL555" s="25">
        <f t="shared" si="2831"/>
        <v>4154.5200000000004</v>
      </c>
      <c r="ACM555" s="25">
        <f t="shared" si="2832"/>
        <v>4154.5200000000004</v>
      </c>
      <c r="ACN555" s="30">
        <v>3</v>
      </c>
      <c r="ACO555" s="30">
        <v>3</v>
      </c>
      <c r="ACP555" s="30">
        <v>3</v>
      </c>
      <c r="ACQ555" s="51"/>
      <c r="ACR555" s="51"/>
      <c r="ACS555" s="51"/>
      <c r="ACT555" s="25">
        <f t="shared" si="3134"/>
        <v>32672.19</v>
      </c>
      <c r="ACU555" s="25">
        <f t="shared" si="3135"/>
        <v>32672.19</v>
      </c>
      <c r="ACV555" s="25">
        <f t="shared" si="3136"/>
        <v>32672.19</v>
      </c>
      <c r="ACW555" s="51"/>
      <c r="ACX555" s="51"/>
      <c r="ACY555" s="51"/>
      <c r="ACZ555" s="25">
        <f t="shared" si="3137"/>
        <v>5387.89</v>
      </c>
      <c r="ADA555" s="25">
        <f t="shared" si="3138"/>
        <v>5563.24</v>
      </c>
      <c r="ADB555" s="25">
        <f t="shared" si="3139"/>
        <v>5563.24</v>
      </c>
      <c r="ADC555" s="51"/>
      <c r="ADD555" s="51"/>
      <c r="ADE555" s="51"/>
      <c r="ADF555" s="25">
        <f t="shared" si="2833"/>
        <v>16163.67</v>
      </c>
      <c r="ADG555" s="25">
        <f t="shared" si="2834"/>
        <v>16689.72</v>
      </c>
      <c r="ADH555" s="25">
        <f t="shared" si="2835"/>
        <v>16689.72</v>
      </c>
      <c r="ADI555" s="30">
        <v>12</v>
      </c>
      <c r="ADJ555" s="30">
        <v>12</v>
      </c>
      <c r="ADK555" s="30">
        <v>12</v>
      </c>
      <c r="ADL555" s="51"/>
      <c r="ADM555" s="51"/>
      <c r="ADN555" s="51"/>
      <c r="ADO555" s="25">
        <f t="shared" si="3140"/>
        <v>130688.76</v>
      </c>
      <c r="ADP555" s="25">
        <f t="shared" si="3141"/>
        <v>130688.76</v>
      </c>
      <c r="ADQ555" s="25">
        <f t="shared" si="3142"/>
        <v>130688.76</v>
      </c>
      <c r="ADR555" s="51"/>
      <c r="ADS555" s="51"/>
      <c r="ADT555" s="51"/>
      <c r="ADU555" s="25">
        <f t="shared" si="3143"/>
        <v>3257.94</v>
      </c>
      <c r="ADV555" s="25">
        <f t="shared" si="3144"/>
        <v>3376.33</v>
      </c>
      <c r="ADW555" s="25">
        <f t="shared" si="3145"/>
        <v>3376.33</v>
      </c>
      <c r="ADX555" s="51"/>
      <c r="ADY555" s="51"/>
      <c r="ADZ555" s="51"/>
      <c r="AEA555" s="25">
        <f t="shared" si="2836"/>
        <v>39095.279999999999</v>
      </c>
      <c r="AEB555" s="25">
        <f t="shared" si="2837"/>
        <v>40515.96</v>
      </c>
      <c r="AEC555" s="25">
        <f t="shared" si="2838"/>
        <v>40515.96</v>
      </c>
      <c r="AED555" s="30">
        <v>9</v>
      </c>
      <c r="AEE555" s="30">
        <v>9</v>
      </c>
      <c r="AEF555" s="30">
        <v>9</v>
      </c>
      <c r="AEG555" s="51"/>
      <c r="AEH555" s="51"/>
      <c r="AEI555" s="51"/>
      <c r="AEJ555" s="25">
        <f t="shared" si="3146"/>
        <v>98016.57</v>
      </c>
      <c r="AEK555" s="25">
        <f t="shared" si="3147"/>
        <v>98016.57</v>
      </c>
      <c r="AEL555" s="25">
        <f t="shared" si="3148"/>
        <v>98016.57</v>
      </c>
      <c r="AEM555" s="51"/>
      <c r="AEN555" s="51"/>
      <c r="AEO555" s="51"/>
      <c r="AEP555" s="25">
        <f t="shared" si="3149"/>
        <v>4857.3</v>
      </c>
      <c r="AEQ555" s="25">
        <f t="shared" si="3150"/>
        <v>5004.24</v>
      </c>
      <c r="AER555" s="25">
        <f t="shared" si="3151"/>
        <v>5004.24</v>
      </c>
      <c r="AES555" s="51"/>
      <c r="AET555" s="51"/>
      <c r="AEU555" s="51"/>
      <c r="AEV555" s="25">
        <f t="shared" si="2839"/>
        <v>43715.7</v>
      </c>
      <c r="AEW555" s="25">
        <f t="shared" si="2840"/>
        <v>45038.16</v>
      </c>
      <c r="AEX555" s="25">
        <f t="shared" si="2841"/>
        <v>45038.16</v>
      </c>
      <c r="AEY555" s="30"/>
      <c r="AEZ555" s="30"/>
      <c r="AFA555" s="30"/>
      <c r="AFB555" s="51"/>
      <c r="AFC555" s="51"/>
      <c r="AFD555" s="51"/>
      <c r="AFE555" s="25">
        <f t="shared" si="3152"/>
        <v>0</v>
      </c>
      <c r="AFF555" s="25">
        <f t="shared" si="3153"/>
        <v>0</v>
      </c>
      <c r="AFG555" s="25">
        <f t="shared" si="3154"/>
        <v>0</v>
      </c>
      <c r="AFH555" s="51"/>
      <c r="AFI555" s="51"/>
      <c r="AFJ555" s="51"/>
      <c r="AFK555" s="25">
        <f t="shared" si="3155"/>
        <v>4824.87</v>
      </c>
      <c r="AFL555" s="25">
        <f t="shared" si="3156"/>
        <v>4999.1899999999996</v>
      </c>
      <c r="AFM555" s="25">
        <f t="shared" si="3157"/>
        <v>4999.1899999999996</v>
      </c>
      <c r="AFN555" s="51"/>
      <c r="AFO555" s="51"/>
      <c r="AFP555" s="51"/>
      <c r="AFQ555" s="25">
        <f t="shared" si="2842"/>
        <v>0</v>
      </c>
      <c r="AFR555" s="25">
        <f t="shared" si="2843"/>
        <v>0</v>
      </c>
      <c r="AFS555" s="25">
        <f t="shared" si="2844"/>
        <v>0</v>
      </c>
      <c r="AFT555" s="30">
        <v>3</v>
      </c>
      <c r="AFU555" s="30">
        <v>3</v>
      </c>
      <c r="AFV555" s="30">
        <v>3</v>
      </c>
      <c r="AFW555" s="51"/>
      <c r="AFX555" s="51"/>
      <c r="AFY555" s="51"/>
      <c r="AFZ555" s="25">
        <f t="shared" si="3158"/>
        <v>32672.19</v>
      </c>
      <c r="AGA555" s="25">
        <f t="shared" si="3159"/>
        <v>32672.19</v>
      </c>
      <c r="AGB555" s="25">
        <f t="shared" si="3160"/>
        <v>32672.19</v>
      </c>
      <c r="AGC555" s="51"/>
      <c r="AGD555" s="51"/>
      <c r="AGE555" s="51"/>
      <c r="AGF555" s="25">
        <f t="shared" si="3161"/>
        <v>5079.29</v>
      </c>
      <c r="AGG555" s="25">
        <f t="shared" si="3162"/>
        <v>5245.24</v>
      </c>
      <c r="AGH555" s="25">
        <f t="shared" si="3163"/>
        <v>5245.24</v>
      </c>
      <c r="AGI555" s="51"/>
      <c r="AGJ555" s="51"/>
      <c r="AGK555" s="51"/>
      <c r="AGL555" s="25">
        <f t="shared" si="2845"/>
        <v>15237.87</v>
      </c>
      <c r="AGM555" s="25">
        <f t="shared" si="2846"/>
        <v>15735.72</v>
      </c>
      <c r="AGN555" s="25">
        <f t="shared" si="2847"/>
        <v>15735.72</v>
      </c>
      <c r="AGO555" s="30"/>
      <c r="AGP555" s="30"/>
      <c r="AGQ555" s="30"/>
      <c r="AGR555" s="51"/>
      <c r="AGS555" s="51"/>
      <c r="AGT555" s="51"/>
      <c r="AGU555" s="25">
        <f t="shared" si="3164"/>
        <v>0</v>
      </c>
      <c r="AGV555" s="25">
        <f t="shared" si="3165"/>
        <v>0</v>
      </c>
      <c r="AGW555" s="25">
        <f t="shared" si="3166"/>
        <v>0</v>
      </c>
      <c r="AGX555" s="51"/>
      <c r="AGY555" s="51"/>
      <c r="AGZ555" s="51"/>
      <c r="AHA555" s="25">
        <f t="shared" si="3167"/>
        <v>8333.73</v>
      </c>
      <c r="AHB555" s="25">
        <f t="shared" si="3168"/>
        <v>8623.9599999999991</v>
      </c>
      <c r="AHC555" s="25">
        <f t="shared" si="3169"/>
        <v>8623.9599999999991</v>
      </c>
      <c r="AHD555" s="51"/>
      <c r="AHE555" s="51"/>
      <c r="AHF555" s="51"/>
      <c r="AHG555" s="25">
        <f t="shared" si="2848"/>
        <v>0</v>
      </c>
      <c r="AHH555" s="25">
        <f t="shared" si="2849"/>
        <v>0</v>
      </c>
      <c r="AHI555" s="25">
        <f t="shared" si="2850"/>
        <v>0</v>
      </c>
      <c r="AHJ555" s="30">
        <v>5</v>
      </c>
      <c r="AHK555" s="30">
        <v>5</v>
      </c>
      <c r="AHL555" s="30">
        <v>5</v>
      </c>
      <c r="AHM555" s="51"/>
      <c r="AHN555" s="51"/>
      <c r="AHO555" s="51"/>
      <c r="AHP555" s="25">
        <f t="shared" si="3170"/>
        <v>54453.65</v>
      </c>
      <c r="AHQ555" s="25">
        <f t="shared" si="3171"/>
        <v>54453.65</v>
      </c>
      <c r="AHR555" s="25">
        <f t="shared" si="3172"/>
        <v>54453.65</v>
      </c>
      <c r="AHS555" s="51"/>
      <c r="AHT555" s="51"/>
      <c r="AHU555" s="51"/>
      <c r="AHV555" s="25">
        <f t="shared" si="3173"/>
        <v>4672.95</v>
      </c>
      <c r="AHW555" s="25">
        <f t="shared" si="3174"/>
        <v>4827.8</v>
      </c>
      <c r="AHX555" s="25">
        <f t="shared" si="3175"/>
        <v>4827.8</v>
      </c>
      <c r="AHY555" s="51"/>
      <c r="AHZ555" s="51"/>
      <c r="AIA555" s="51"/>
      <c r="AIB555" s="25">
        <f t="shared" si="2851"/>
        <v>23364.75</v>
      </c>
      <c r="AIC555" s="25">
        <f t="shared" si="2852"/>
        <v>24139</v>
      </c>
      <c r="AID555" s="25">
        <f t="shared" si="2853"/>
        <v>24139</v>
      </c>
      <c r="AIE555" s="30">
        <v>4</v>
      </c>
      <c r="AIF555" s="30">
        <v>4</v>
      </c>
      <c r="AIG555" s="30">
        <v>4</v>
      </c>
      <c r="AIH555" s="51"/>
      <c r="AII555" s="51"/>
      <c r="AIJ555" s="51"/>
      <c r="AIK555" s="25">
        <f t="shared" si="3176"/>
        <v>43562.92</v>
      </c>
      <c r="AIL555" s="25">
        <f t="shared" si="3177"/>
        <v>43562.92</v>
      </c>
      <c r="AIM555" s="25">
        <f t="shared" si="3178"/>
        <v>43562.92</v>
      </c>
      <c r="AIN555" s="51"/>
      <c r="AIO555" s="51"/>
      <c r="AIP555" s="51"/>
      <c r="AIQ555" s="25">
        <f t="shared" si="3179"/>
        <v>5069.3100000000004</v>
      </c>
      <c r="AIR555" s="25">
        <f t="shared" si="3180"/>
        <v>5241.93</v>
      </c>
      <c r="AIS555" s="25">
        <f t="shared" si="3181"/>
        <v>5241.93</v>
      </c>
      <c r="AIT555" s="51"/>
      <c r="AIU555" s="51"/>
      <c r="AIV555" s="51"/>
      <c r="AIW555" s="25">
        <f t="shared" si="2854"/>
        <v>20277.240000000002</v>
      </c>
      <c r="AIX555" s="25">
        <f t="shared" si="2855"/>
        <v>20967.72</v>
      </c>
      <c r="AIY555" s="25">
        <f t="shared" si="2856"/>
        <v>20967.72</v>
      </c>
      <c r="AIZ555" s="30">
        <v>15</v>
      </c>
      <c r="AJA555" s="30">
        <v>15</v>
      </c>
      <c r="AJB555" s="30">
        <v>15</v>
      </c>
      <c r="AJC555" s="51"/>
      <c r="AJD555" s="51"/>
      <c r="AJE555" s="51"/>
      <c r="AJF555" s="25">
        <f t="shared" si="3182"/>
        <v>163360.95000000001</v>
      </c>
      <c r="AJG555" s="25">
        <f t="shared" si="3183"/>
        <v>163360.95000000001</v>
      </c>
      <c r="AJH555" s="25">
        <f t="shared" si="3184"/>
        <v>163360.95000000001</v>
      </c>
      <c r="AJI555" s="51"/>
      <c r="AJJ555" s="51"/>
      <c r="AJK555" s="51"/>
      <c r="AJL555" s="25">
        <f t="shared" si="3185"/>
        <v>4964.88</v>
      </c>
      <c r="AJM555" s="25">
        <f t="shared" si="3186"/>
        <v>5126.01</v>
      </c>
      <c r="AJN555" s="25">
        <f t="shared" si="3187"/>
        <v>5126.01</v>
      </c>
      <c r="AJO555" s="51"/>
      <c r="AJP555" s="51"/>
      <c r="AJQ555" s="51"/>
      <c r="AJR555" s="25">
        <f t="shared" si="2857"/>
        <v>74473.2</v>
      </c>
      <c r="AJS555" s="25">
        <f t="shared" si="2858"/>
        <v>76890.149999999994</v>
      </c>
      <c r="AJT555" s="25">
        <f t="shared" si="2859"/>
        <v>76890.149999999994</v>
      </c>
      <c r="AJU555" s="30">
        <v>8</v>
      </c>
      <c r="AJV555" s="30">
        <v>8</v>
      </c>
      <c r="AJW555" s="30">
        <v>8</v>
      </c>
      <c r="AJX555" s="51"/>
      <c r="AJY555" s="51"/>
      <c r="AJZ555" s="51"/>
      <c r="AKA555" s="25">
        <f t="shared" si="3188"/>
        <v>87125.84</v>
      </c>
      <c r="AKB555" s="25">
        <f t="shared" si="3189"/>
        <v>87125.84</v>
      </c>
      <c r="AKC555" s="25">
        <f t="shared" si="3190"/>
        <v>87125.84</v>
      </c>
      <c r="AKD555" s="51"/>
      <c r="AKE555" s="51"/>
      <c r="AKF555" s="51"/>
      <c r="AKG555" s="25">
        <f t="shared" si="3191"/>
        <v>4708.97</v>
      </c>
      <c r="AKH555" s="25">
        <f t="shared" si="3192"/>
        <v>4867.62</v>
      </c>
      <c r="AKI555" s="25">
        <f t="shared" si="3193"/>
        <v>4867.62</v>
      </c>
      <c r="AKJ555" s="51"/>
      <c r="AKK555" s="51"/>
      <c r="AKL555" s="51"/>
      <c r="AKM555" s="25">
        <f t="shared" si="2860"/>
        <v>37671.760000000002</v>
      </c>
      <c r="AKN555" s="25">
        <f t="shared" si="2861"/>
        <v>38940.959999999999</v>
      </c>
      <c r="AKO555" s="25">
        <f t="shared" si="2862"/>
        <v>38940.959999999999</v>
      </c>
      <c r="AKP555" s="30">
        <v>7</v>
      </c>
      <c r="AKQ555" s="30">
        <v>7</v>
      </c>
      <c r="AKR555" s="30">
        <v>7</v>
      </c>
      <c r="AKS555" s="51"/>
      <c r="AKT555" s="51"/>
      <c r="AKU555" s="51"/>
      <c r="AKV555" s="25">
        <f t="shared" si="3194"/>
        <v>76235.11</v>
      </c>
      <c r="AKW555" s="25">
        <f t="shared" si="3195"/>
        <v>76235.11</v>
      </c>
      <c r="AKX555" s="25">
        <f t="shared" si="3196"/>
        <v>76235.11</v>
      </c>
      <c r="AKY555" s="51"/>
      <c r="AKZ555" s="51"/>
      <c r="ALA555" s="51"/>
      <c r="ALB555" s="25">
        <f t="shared" si="3197"/>
        <v>4999.93</v>
      </c>
      <c r="ALC555" s="25">
        <f t="shared" si="3198"/>
        <v>5163.7299999999996</v>
      </c>
      <c r="ALD555" s="25">
        <f t="shared" si="3199"/>
        <v>5163.7299999999996</v>
      </c>
      <c r="ALE555" s="51"/>
      <c r="ALF555" s="51"/>
      <c r="ALG555" s="51"/>
      <c r="ALH555" s="25">
        <f t="shared" si="2863"/>
        <v>34999.51</v>
      </c>
      <c r="ALI555" s="25">
        <f t="shared" si="2864"/>
        <v>36146.11</v>
      </c>
      <c r="ALJ555" s="25">
        <f t="shared" si="2865"/>
        <v>36146.11</v>
      </c>
      <c r="ALK555" s="30">
        <v>6</v>
      </c>
      <c r="ALL555" s="30">
        <v>6</v>
      </c>
      <c r="ALM555" s="30">
        <v>6</v>
      </c>
      <c r="ALN555" s="51"/>
      <c r="ALO555" s="51"/>
      <c r="ALP555" s="51"/>
      <c r="ALQ555" s="25">
        <f t="shared" si="3200"/>
        <v>65344.38</v>
      </c>
      <c r="ALR555" s="25">
        <f t="shared" si="3201"/>
        <v>65344.38</v>
      </c>
      <c r="ALS555" s="25">
        <f t="shared" si="3202"/>
        <v>65344.38</v>
      </c>
      <c r="ALT555" s="51"/>
      <c r="ALU555" s="51"/>
      <c r="ALV555" s="51"/>
      <c r="ALW555" s="25">
        <f t="shared" si="3203"/>
        <v>5627.1</v>
      </c>
      <c r="ALX555" s="25">
        <f t="shared" si="3204"/>
        <v>5804.31</v>
      </c>
      <c r="ALY555" s="25">
        <f t="shared" si="3205"/>
        <v>5804.31</v>
      </c>
      <c r="ALZ555" s="51"/>
      <c r="AMA555" s="51"/>
      <c r="AMB555" s="51"/>
      <c r="AMC555" s="25">
        <f t="shared" si="2866"/>
        <v>33762.6</v>
      </c>
      <c r="AMD555" s="25">
        <f t="shared" si="2867"/>
        <v>34825.86</v>
      </c>
      <c r="AME555" s="25">
        <f t="shared" si="2868"/>
        <v>34825.86</v>
      </c>
      <c r="AMF555" s="30">
        <v>8</v>
      </c>
      <c r="AMG555" s="30">
        <v>8</v>
      </c>
      <c r="AMH555" s="30">
        <v>8</v>
      </c>
      <c r="AMI555" s="51"/>
      <c r="AMJ555" s="51"/>
      <c r="AMK555" s="51"/>
      <c r="AML555" s="25">
        <f t="shared" si="3206"/>
        <v>87125.84</v>
      </c>
      <c r="AMM555" s="25">
        <f t="shared" si="3207"/>
        <v>87125.84</v>
      </c>
      <c r="AMN555" s="25">
        <f t="shared" si="3208"/>
        <v>87125.84</v>
      </c>
      <c r="AMO555" s="51"/>
      <c r="AMP555" s="51"/>
      <c r="AMQ555" s="51"/>
      <c r="AMR555" s="25">
        <f t="shared" si="3209"/>
        <v>4714.17</v>
      </c>
      <c r="AMS555" s="25">
        <f t="shared" si="3210"/>
        <v>4859.91</v>
      </c>
      <c r="AMT555" s="25">
        <f t="shared" si="3211"/>
        <v>4859.91</v>
      </c>
      <c r="AMU555" s="51"/>
      <c r="AMV555" s="51"/>
      <c r="AMW555" s="51"/>
      <c r="AMX555" s="25">
        <f t="shared" si="2869"/>
        <v>37713.360000000001</v>
      </c>
      <c r="AMY555" s="25">
        <f t="shared" si="2870"/>
        <v>38879.279999999999</v>
      </c>
      <c r="AMZ555" s="25">
        <f t="shared" si="2871"/>
        <v>38879.279999999999</v>
      </c>
      <c r="ANA555" s="30"/>
      <c r="ANB555" s="30"/>
      <c r="ANC555" s="30"/>
      <c r="AND555" s="51"/>
      <c r="ANE555" s="51"/>
      <c r="ANF555" s="51"/>
      <c r="ANG555" s="25">
        <f t="shared" si="3212"/>
        <v>0</v>
      </c>
      <c r="ANH555" s="25">
        <f t="shared" si="3213"/>
        <v>0</v>
      </c>
      <c r="ANI555" s="25">
        <f t="shared" si="3214"/>
        <v>0</v>
      </c>
      <c r="ANJ555" s="51"/>
      <c r="ANK555" s="51"/>
      <c r="ANL555" s="51"/>
      <c r="ANM555" s="25">
        <f t="shared" si="3215"/>
        <v>0</v>
      </c>
      <c r="ANN555" s="25">
        <f t="shared" si="3216"/>
        <v>0</v>
      </c>
      <c r="ANO555" s="25">
        <f t="shared" si="3217"/>
        <v>0</v>
      </c>
      <c r="ANP555" s="51"/>
      <c r="ANQ555" s="51"/>
      <c r="ANR555" s="51"/>
      <c r="ANS555" s="25">
        <f t="shared" si="2872"/>
        <v>0</v>
      </c>
      <c r="ANT555" s="25">
        <f t="shared" si="2873"/>
        <v>0</v>
      </c>
      <c r="ANU555" s="25">
        <f t="shared" si="2874"/>
        <v>0</v>
      </c>
      <c r="ANV555" s="30">
        <v>8</v>
      </c>
      <c r="ANW555" s="30">
        <v>8</v>
      </c>
      <c r="ANX555" s="30">
        <v>8</v>
      </c>
      <c r="ANY555" s="51"/>
      <c r="ANZ555" s="51"/>
      <c r="AOA555" s="51"/>
      <c r="AOB555" s="25">
        <f t="shared" si="3218"/>
        <v>87125.84</v>
      </c>
      <c r="AOC555" s="25">
        <f t="shared" si="3219"/>
        <v>87125.84</v>
      </c>
      <c r="AOD555" s="25">
        <f t="shared" si="3220"/>
        <v>87125.84</v>
      </c>
      <c r="AOE555" s="51"/>
      <c r="AOF555" s="51"/>
      <c r="AOG555" s="51"/>
      <c r="AOH555" s="25">
        <f t="shared" si="3221"/>
        <v>4789.1499999999996</v>
      </c>
      <c r="AOI555" s="25">
        <f t="shared" si="3222"/>
        <v>4938.26</v>
      </c>
      <c r="AOJ555" s="25">
        <f t="shared" si="3223"/>
        <v>4938.26</v>
      </c>
      <c r="AOK555" s="51"/>
      <c r="AOL555" s="51"/>
      <c r="AOM555" s="51"/>
      <c r="AON555" s="25">
        <f t="shared" si="2875"/>
        <v>38313.199999999997</v>
      </c>
      <c r="AOO555" s="25">
        <f t="shared" si="2876"/>
        <v>39506.080000000002</v>
      </c>
      <c r="AOP555" s="25">
        <f t="shared" si="2877"/>
        <v>39506.080000000002</v>
      </c>
      <c r="AOQ555" s="30">
        <v>12</v>
      </c>
      <c r="AOR555" s="30">
        <v>12</v>
      </c>
      <c r="AOS555" s="30">
        <v>12</v>
      </c>
      <c r="AOT555" s="51"/>
      <c r="AOU555" s="51"/>
      <c r="AOV555" s="51"/>
      <c r="AOW555" s="25">
        <f t="shared" si="3224"/>
        <v>130688.76</v>
      </c>
      <c r="AOX555" s="25">
        <f t="shared" si="3225"/>
        <v>130688.76</v>
      </c>
      <c r="AOY555" s="25">
        <f t="shared" si="3226"/>
        <v>130688.76</v>
      </c>
      <c r="AOZ555" s="51"/>
      <c r="APA555" s="51"/>
      <c r="APB555" s="51"/>
      <c r="APC555" s="25">
        <f t="shared" si="3227"/>
        <v>5694.42</v>
      </c>
      <c r="APD555" s="25">
        <f t="shared" si="3228"/>
        <v>5872.2</v>
      </c>
      <c r="APE555" s="25">
        <f t="shared" si="3229"/>
        <v>5872.2</v>
      </c>
      <c r="APF555" s="51"/>
      <c r="APG555" s="51"/>
      <c r="APH555" s="51"/>
      <c r="API555" s="25">
        <f t="shared" si="2878"/>
        <v>68333.039999999994</v>
      </c>
      <c r="APJ555" s="25">
        <f t="shared" si="2879"/>
        <v>70466.399999999994</v>
      </c>
      <c r="APK555" s="25">
        <f t="shared" si="2880"/>
        <v>70466.399999999994</v>
      </c>
      <c r="APL555" s="30">
        <v>3</v>
      </c>
      <c r="APM555" s="30">
        <v>3</v>
      </c>
      <c r="APN555" s="30">
        <v>3</v>
      </c>
      <c r="APO555" s="51"/>
      <c r="APP555" s="51"/>
      <c r="APQ555" s="51"/>
      <c r="APR555" s="25">
        <f t="shared" si="3230"/>
        <v>32672.19</v>
      </c>
      <c r="APS555" s="25">
        <f t="shared" si="3231"/>
        <v>32672.19</v>
      </c>
      <c r="APT555" s="25">
        <f t="shared" si="3232"/>
        <v>32672.19</v>
      </c>
      <c r="APU555" s="51"/>
      <c r="APV555" s="51"/>
      <c r="APW555" s="51"/>
      <c r="APX555" s="25">
        <f t="shared" si="3233"/>
        <v>4743.7</v>
      </c>
      <c r="APY555" s="25">
        <f t="shared" si="3234"/>
        <v>4898.67</v>
      </c>
      <c r="APZ555" s="25">
        <f t="shared" si="3235"/>
        <v>4898.67</v>
      </c>
      <c r="AQA555" s="51"/>
      <c r="AQB555" s="51"/>
      <c r="AQC555" s="51"/>
      <c r="AQD555" s="25">
        <f t="shared" si="2881"/>
        <v>14231.1</v>
      </c>
      <c r="AQE555" s="25">
        <f t="shared" si="2882"/>
        <v>14696.01</v>
      </c>
      <c r="AQF555" s="25">
        <f t="shared" si="2883"/>
        <v>14696.01</v>
      </c>
      <c r="AQG555" s="30">
        <v>9</v>
      </c>
      <c r="AQH555" s="30">
        <v>9</v>
      </c>
      <c r="AQI555" s="30">
        <v>9</v>
      </c>
      <c r="AQJ555" s="51"/>
      <c r="AQK555" s="51"/>
      <c r="AQL555" s="51"/>
      <c r="AQM555" s="25">
        <f t="shared" si="3236"/>
        <v>98016.57</v>
      </c>
      <c r="AQN555" s="25">
        <f t="shared" si="3237"/>
        <v>98016.57</v>
      </c>
      <c r="AQO555" s="25">
        <f t="shared" si="3238"/>
        <v>98016.57</v>
      </c>
      <c r="AQP555" s="51"/>
      <c r="AQQ555" s="51"/>
      <c r="AQR555" s="51"/>
      <c r="AQS555" s="25">
        <f t="shared" si="3239"/>
        <v>4225.91</v>
      </c>
      <c r="AQT555" s="25">
        <f t="shared" si="3240"/>
        <v>4369.05</v>
      </c>
      <c r="AQU555" s="25">
        <f t="shared" si="3241"/>
        <v>4369.05</v>
      </c>
      <c r="AQV555" s="51"/>
      <c r="AQW555" s="51"/>
      <c r="AQX555" s="51"/>
      <c r="AQY555" s="25">
        <f t="shared" si="2884"/>
        <v>38033.19</v>
      </c>
      <c r="AQZ555" s="25">
        <f t="shared" si="2885"/>
        <v>39321.449999999997</v>
      </c>
      <c r="ARA555" s="25">
        <f t="shared" si="2886"/>
        <v>39321.449999999997</v>
      </c>
      <c r="ARB555" s="30">
        <v>4</v>
      </c>
      <c r="ARC555" s="30">
        <v>4</v>
      </c>
      <c r="ARD555" s="30">
        <v>4</v>
      </c>
      <c r="ARE555" s="51"/>
      <c r="ARF555" s="51"/>
      <c r="ARG555" s="51"/>
      <c r="ARH555" s="25">
        <f t="shared" si="3242"/>
        <v>43562.92</v>
      </c>
      <c r="ARI555" s="25">
        <f t="shared" si="3243"/>
        <v>43562.92</v>
      </c>
      <c r="ARJ555" s="25">
        <f t="shared" si="3244"/>
        <v>43562.92</v>
      </c>
      <c r="ARK555" s="51"/>
      <c r="ARL555" s="51"/>
      <c r="ARM555" s="51"/>
      <c r="ARN555" s="25">
        <f t="shared" si="3245"/>
        <v>4925.92</v>
      </c>
      <c r="ARO555" s="25">
        <f t="shared" si="3246"/>
        <v>5068.75</v>
      </c>
      <c r="ARP555" s="25">
        <f t="shared" si="3247"/>
        <v>5068.75</v>
      </c>
      <c r="ARQ555" s="51"/>
      <c r="ARR555" s="51"/>
      <c r="ARS555" s="51"/>
      <c r="ART555" s="25">
        <f t="shared" si="2887"/>
        <v>19703.68</v>
      </c>
      <c r="ARU555" s="25">
        <f t="shared" si="2888"/>
        <v>20275</v>
      </c>
      <c r="ARV555" s="25">
        <f t="shared" si="2889"/>
        <v>20275</v>
      </c>
      <c r="ARW555" s="30">
        <v>16</v>
      </c>
      <c r="ARX555" s="30">
        <v>16</v>
      </c>
      <c r="ARY555" s="30">
        <v>16</v>
      </c>
      <c r="ARZ555" s="51"/>
      <c r="ASA555" s="51"/>
      <c r="ASB555" s="51"/>
      <c r="ASC555" s="25">
        <f t="shared" si="3248"/>
        <v>174251.68</v>
      </c>
      <c r="ASD555" s="25">
        <f t="shared" si="3249"/>
        <v>174251.68</v>
      </c>
      <c r="ASE555" s="25">
        <f t="shared" si="3250"/>
        <v>174251.68</v>
      </c>
      <c r="ASF555" s="51"/>
      <c r="ASG555" s="51"/>
      <c r="ASH555" s="51"/>
      <c r="ASI555" s="25">
        <f t="shared" si="3251"/>
        <v>4867.5600000000004</v>
      </c>
      <c r="ASJ555" s="25">
        <f t="shared" si="3252"/>
        <v>5019.58</v>
      </c>
      <c r="ASK555" s="25">
        <f t="shared" si="3253"/>
        <v>5019.58</v>
      </c>
      <c r="ASL555" s="51"/>
      <c r="ASM555" s="51"/>
      <c r="ASN555" s="51"/>
      <c r="ASO555" s="25">
        <f t="shared" si="2890"/>
        <v>77880.960000000006</v>
      </c>
      <c r="ASP555" s="25">
        <f t="shared" si="2891"/>
        <v>80313.279999999999</v>
      </c>
      <c r="ASQ555" s="25">
        <f t="shared" si="2892"/>
        <v>80313.279999999999</v>
      </c>
      <c r="ASR555" s="30">
        <v>13</v>
      </c>
      <c r="ASS555" s="30">
        <v>13</v>
      </c>
      <c r="AST555" s="30">
        <v>13</v>
      </c>
      <c r="ASU555" s="51"/>
      <c r="ASV555" s="51"/>
      <c r="ASW555" s="51"/>
      <c r="ASX555" s="25">
        <f t="shared" si="3254"/>
        <v>141579.49</v>
      </c>
      <c r="ASY555" s="25">
        <f t="shared" si="3255"/>
        <v>141579.49</v>
      </c>
      <c r="ASZ555" s="25">
        <f t="shared" si="3256"/>
        <v>141579.49</v>
      </c>
      <c r="ATA555" s="51"/>
      <c r="ATB555" s="51"/>
      <c r="ATC555" s="51"/>
      <c r="ATD555" s="25">
        <f t="shared" si="3257"/>
        <v>4286.97</v>
      </c>
      <c r="ATE555" s="25">
        <f t="shared" si="3258"/>
        <v>4418.2</v>
      </c>
      <c r="ATF555" s="25">
        <f t="shared" si="3259"/>
        <v>4418.2</v>
      </c>
      <c r="ATG555" s="51"/>
      <c r="ATH555" s="51"/>
      <c r="ATI555" s="51"/>
      <c r="ATJ555" s="25">
        <f t="shared" si="2893"/>
        <v>55730.61</v>
      </c>
      <c r="ATK555" s="25">
        <f t="shared" si="2894"/>
        <v>57436.6</v>
      </c>
      <c r="ATL555" s="25">
        <f t="shared" si="2895"/>
        <v>57436.6</v>
      </c>
      <c r="ATM555" s="30">
        <v>4</v>
      </c>
      <c r="ATN555" s="30">
        <v>4</v>
      </c>
      <c r="ATO555" s="30">
        <v>4</v>
      </c>
      <c r="ATP555" s="51"/>
      <c r="ATQ555" s="51"/>
      <c r="ATR555" s="51"/>
      <c r="ATS555" s="25">
        <f t="shared" si="3260"/>
        <v>43562.92</v>
      </c>
      <c r="ATT555" s="25">
        <f t="shared" si="3261"/>
        <v>43562.92</v>
      </c>
      <c r="ATU555" s="25">
        <f t="shared" si="3262"/>
        <v>43562.92</v>
      </c>
      <c r="ATV555" s="51"/>
      <c r="ATW555" s="51"/>
      <c r="ATX555" s="51"/>
      <c r="ATY555" s="25">
        <f t="shared" si="3263"/>
        <v>4673.97</v>
      </c>
      <c r="ATZ555" s="25">
        <f t="shared" si="3264"/>
        <v>4813.6000000000004</v>
      </c>
      <c r="AUA555" s="25">
        <f t="shared" si="3265"/>
        <v>4813.6000000000004</v>
      </c>
      <c r="AUB555" s="51"/>
      <c r="AUC555" s="51"/>
      <c r="AUD555" s="51"/>
      <c r="AUE555" s="25">
        <f t="shared" si="2896"/>
        <v>18695.88</v>
      </c>
      <c r="AUF555" s="25">
        <f t="shared" si="2897"/>
        <v>19254.400000000001</v>
      </c>
      <c r="AUG555" s="25">
        <f t="shared" si="2898"/>
        <v>19254.400000000001</v>
      </c>
      <c r="AUH555" s="30">
        <v>8</v>
      </c>
      <c r="AUI555" s="30">
        <v>8</v>
      </c>
      <c r="AUJ555" s="30">
        <v>8</v>
      </c>
      <c r="AUK555" s="51"/>
      <c r="AUL555" s="51"/>
      <c r="AUM555" s="51"/>
      <c r="AUN555" s="25">
        <f t="shared" si="3266"/>
        <v>87125.84</v>
      </c>
      <c r="AUO555" s="25">
        <f t="shared" si="3267"/>
        <v>87125.84</v>
      </c>
      <c r="AUP555" s="25">
        <f t="shared" si="3268"/>
        <v>87125.84</v>
      </c>
      <c r="AUQ555" s="51"/>
      <c r="AUR555" s="51"/>
      <c r="AUS555" s="51"/>
      <c r="AUT555" s="25">
        <f t="shared" si="3269"/>
        <v>5016.88</v>
      </c>
      <c r="AUU555" s="25">
        <f t="shared" si="3270"/>
        <v>5176.18</v>
      </c>
      <c r="AUV555" s="25">
        <f t="shared" si="3271"/>
        <v>5176.18</v>
      </c>
      <c r="AUW555" s="51"/>
      <c r="AUX555" s="51"/>
      <c r="AUY555" s="51"/>
      <c r="AUZ555" s="25">
        <f t="shared" si="2899"/>
        <v>40135.040000000001</v>
      </c>
      <c r="AVA555" s="25">
        <f t="shared" si="2900"/>
        <v>41409.440000000002</v>
      </c>
      <c r="AVB555" s="25">
        <f t="shared" si="2901"/>
        <v>41409.440000000002</v>
      </c>
      <c r="AVC555" s="59">
        <f t="shared" si="2902"/>
        <v>372</v>
      </c>
      <c r="AVD555" s="59">
        <f t="shared" si="2903"/>
        <v>372</v>
      </c>
      <c r="AVE555" s="59">
        <f t="shared" si="2904"/>
        <v>372</v>
      </c>
      <c r="AVF555" s="25">
        <f t="shared" si="2905"/>
        <v>0</v>
      </c>
      <c r="AVG555" s="25">
        <f t="shared" si="2906"/>
        <v>0</v>
      </c>
      <c r="AVH555" s="25">
        <f t="shared" si="2907"/>
        <v>0</v>
      </c>
      <c r="AVI555" s="25">
        <f t="shared" si="2908"/>
        <v>4051351.56</v>
      </c>
      <c r="AVJ555" s="25">
        <f t="shared" si="2909"/>
        <v>4051351.56</v>
      </c>
      <c r="AVK555" s="25">
        <f t="shared" si="2910"/>
        <v>4051351.56</v>
      </c>
      <c r="AVL555" s="51"/>
      <c r="AVM555" s="51"/>
      <c r="AVN555" s="51"/>
      <c r="AVO555" s="25"/>
      <c r="AVP555" s="25"/>
      <c r="AVQ555" s="25"/>
      <c r="AVR555" s="25">
        <f t="shared" si="2911"/>
        <v>0</v>
      </c>
      <c r="AVS555" s="25">
        <f t="shared" si="2912"/>
        <v>0</v>
      </c>
      <c r="AVT555" s="25">
        <f t="shared" si="2913"/>
        <v>0</v>
      </c>
      <c r="AVU555" s="25">
        <f t="shared" si="2914"/>
        <v>1816748.17</v>
      </c>
      <c r="AVV555" s="25">
        <f t="shared" si="2915"/>
        <v>1904107.33</v>
      </c>
      <c r="AVW555" s="25">
        <f t="shared" si="2916"/>
        <v>1904107.33</v>
      </c>
    </row>
    <row r="556" spans="1:1271" ht="36">
      <c r="A556" s="8" t="s">
        <v>185</v>
      </c>
      <c r="B556" s="88" t="s">
        <v>90</v>
      </c>
      <c r="C556" s="5"/>
      <c r="D556" s="99"/>
      <c r="E556" s="77"/>
      <c r="F556" s="38"/>
      <c r="G556" s="38"/>
      <c r="H556" s="38"/>
      <c r="I556" s="25">
        <f t="shared" si="2917"/>
        <v>3927.8</v>
      </c>
      <c r="J556" s="25">
        <f t="shared" si="2917"/>
        <v>3927.8</v>
      </c>
      <c r="K556" s="25">
        <f t="shared" si="2917"/>
        <v>3927.8</v>
      </c>
      <c r="L556" s="30">
        <v>18</v>
      </c>
      <c r="M556" s="30">
        <v>18</v>
      </c>
      <c r="N556" s="30">
        <v>18</v>
      </c>
      <c r="O556" s="51"/>
      <c r="P556" s="51"/>
      <c r="Q556" s="51"/>
      <c r="R556" s="25">
        <f t="shared" si="2918"/>
        <v>70700.399999999994</v>
      </c>
      <c r="S556" s="25">
        <f t="shared" si="2919"/>
        <v>70700.399999999994</v>
      </c>
      <c r="T556" s="25">
        <f t="shared" si="2920"/>
        <v>70700.399999999994</v>
      </c>
      <c r="U556" s="51"/>
      <c r="V556" s="51"/>
      <c r="W556" s="51"/>
      <c r="X556" s="25">
        <f t="shared" si="2921"/>
        <v>3142.88</v>
      </c>
      <c r="Y556" s="25">
        <f t="shared" si="2922"/>
        <v>0</v>
      </c>
      <c r="Z556" s="25">
        <f t="shared" si="2923"/>
        <v>0</v>
      </c>
      <c r="AA556" s="51"/>
      <c r="AB556" s="51"/>
      <c r="AC556" s="51"/>
      <c r="AD556" s="25">
        <f t="shared" si="2727"/>
        <v>56571.839999999997</v>
      </c>
      <c r="AE556" s="25">
        <f t="shared" si="2727"/>
        <v>0</v>
      </c>
      <c r="AF556" s="25">
        <f t="shared" si="2727"/>
        <v>0</v>
      </c>
      <c r="AG556" s="30">
        <v>29</v>
      </c>
      <c r="AH556" s="30">
        <v>29</v>
      </c>
      <c r="AI556" s="30">
        <v>29</v>
      </c>
      <c r="AJ556" s="51"/>
      <c r="AK556" s="51"/>
      <c r="AL556" s="51"/>
      <c r="AM556" s="25">
        <f t="shared" si="2924"/>
        <v>113906.2</v>
      </c>
      <c r="AN556" s="25">
        <f t="shared" si="2925"/>
        <v>113906.2</v>
      </c>
      <c r="AO556" s="25">
        <f t="shared" si="2926"/>
        <v>113906.2</v>
      </c>
      <c r="AP556" s="51"/>
      <c r="AQ556" s="51"/>
      <c r="AR556" s="51"/>
      <c r="AS556" s="25">
        <f t="shared" si="2927"/>
        <v>2157.73</v>
      </c>
      <c r="AT556" s="25">
        <f t="shared" si="2928"/>
        <v>2226.63</v>
      </c>
      <c r="AU556" s="25">
        <f t="shared" si="2929"/>
        <v>2226.63</v>
      </c>
      <c r="AV556" s="51"/>
      <c r="AW556" s="51"/>
      <c r="AX556" s="51"/>
      <c r="AY556" s="25">
        <f t="shared" si="2728"/>
        <v>62574.17</v>
      </c>
      <c r="AZ556" s="25">
        <f t="shared" si="2729"/>
        <v>64572.27</v>
      </c>
      <c r="BA556" s="25">
        <f t="shared" si="2730"/>
        <v>64572.27</v>
      </c>
      <c r="BB556" s="30">
        <v>150</v>
      </c>
      <c r="BC556" s="30">
        <v>150</v>
      </c>
      <c r="BD556" s="30">
        <v>150</v>
      </c>
      <c r="BE556" s="51"/>
      <c r="BF556" s="51"/>
      <c r="BG556" s="51"/>
      <c r="BH556" s="25">
        <f t="shared" si="2930"/>
        <v>589170</v>
      </c>
      <c r="BI556" s="25">
        <f t="shared" si="2931"/>
        <v>589170</v>
      </c>
      <c r="BJ556" s="25">
        <f t="shared" si="2932"/>
        <v>589170</v>
      </c>
      <c r="BK556" s="51"/>
      <c r="BL556" s="51"/>
      <c r="BM556" s="51"/>
      <c r="BN556" s="25">
        <f t="shared" si="2933"/>
        <v>1880.1</v>
      </c>
      <c r="BO556" s="25">
        <f t="shared" si="2934"/>
        <v>1948.17</v>
      </c>
      <c r="BP556" s="25">
        <f t="shared" si="2935"/>
        <v>1948.17</v>
      </c>
      <c r="BQ556" s="51"/>
      <c r="BR556" s="51"/>
      <c r="BS556" s="51"/>
      <c r="BT556" s="25">
        <f t="shared" si="2731"/>
        <v>282015</v>
      </c>
      <c r="BU556" s="25">
        <f t="shared" si="2732"/>
        <v>292225.5</v>
      </c>
      <c r="BV556" s="25">
        <f t="shared" si="2733"/>
        <v>292225.5</v>
      </c>
      <c r="BW556" s="30"/>
      <c r="BX556" s="30"/>
      <c r="BY556" s="30"/>
      <c r="BZ556" s="51"/>
      <c r="CA556" s="51"/>
      <c r="CB556" s="51"/>
      <c r="CC556" s="25">
        <f t="shared" si="2936"/>
        <v>0</v>
      </c>
      <c r="CD556" s="25">
        <f t="shared" si="2937"/>
        <v>0</v>
      </c>
      <c r="CE556" s="25">
        <f t="shared" si="2938"/>
        <v>0</v>
      </c>
      <c r="CF556" s="51"/>
      <c r="CG556" s="51"/>
      <c r="CH556" s="51"/>
      <c r="CI556" s="25">
        <f t="shared" si="2939"/>
        <v>0</v>
      </c>
      <c r="CJ556" s="25">
        <f t="shared" si="2940"/>
        <v>0</v>
      </c>
      <c r="CK556" s="25">
        <f t="shared" si="2941"/>
        <v>0</v>
      </c>
      <c r="CL556" s="51"/>
      <c r="CM556" s="51"/>
      <c r="CN556" s="51"/>
      <c r="CO556" s="25">
        <f t="shared" si="2734"/>
        <v>0</v>
      </c>
      <c r="CP556" s="25">
        <f t="shared" si="2735"/>
        <v>0</v>
      </c>
      <c r="CQ556" s="25">
        <f t="shared" si="2736"/>
        <v>0</v>
      </c>
      <c r="CR556" s="30"/>
      <c r="CS556" s="30"/>
      <c r="CT556" s="30"/>
      <c r="CU556" s="51"/>
      <c r="CV556" s="51"/>
      <c r="CW556" s="51"/>
      <c r="CX556" s="25">
        <f t="shared" si="2942"/>
        <v>0</v>
      </c>
      <c r="CY556" s="25">
        <f t="shared" si="2943"/>
        <v>0</v>
      </c>
      <c r="CZ556" s="25">
        <f t="shared" si="2944"/>
        <v>0</v>
      </c>
      <c r="DA556" s="51"/>
      <c r="DB556" s="51"/>
      <c r="DC556" s="51"/>
      <c r="DD556" s="25">
        <f t="shared" si="2945"/>
        <v>2127.5500000000002</v>
      </c>
      <c r="DE556" s="25">
        <f t="shared" si="2946"/>
        <v>2209.8000000000002</v>
      </c>
      <c r="DF556" s="25">
        <f t="shared" si="2947"/>
        <v>2209.8000000000002</v>
      </c>
      <c r="DG556" s="51"/>
      <c r="DH556" s="51"/>
      <c r="DI556" s="51"/>
      <c r="DJ556" s="25">
        <f t="shared" si="2737"/>
        <v>0</v>
      </c>
      <c r="DK556" s="25">
        <f t="shared" si="2738"/>
        <v>0</v>
      </c>
      <c r="DL556" s="25">
        <f t="shared" si="2739"/>
        <v>0</v>
      </c>
      <c r="DM556" s="30"/>
      <c r="DN556" s="30"/>
      <c r="DO556" s="30"/>
      <c r="DP556" s="51"/>
      <c r="DQ556" s="51"/>
      <c r="DR556" s="51"/>
      <c r="DS556" s="25">
        <f t="shared" si="2948"/>
        <v>0</v>
      </c>
      <c r="DT556" s="25">
        <f t="shared" si="2949"/>
        <v>0</v>
      </c>
      <c r="DU556" s="25">
        <f t="shared" si="2950"/>
        <v>0</v>
      </c>
      <c r="DV556" s="51"/>
      <c r="DW556" s="51"/>
      <c r="DX556" s="51"/>
      <c r="DY556" s="25">
        <f t="shared" si="2951"/>
        <v>2200.0100000000002</v>
      </c>
      <c r="DZ556" s="25">
        <f t="shared" si="2952"/>
        <v>2279.0500000000002</v>
      </c>
      <c r="EA556" s="25">
        <f t="shared" si="2953"/>
        <v>2279.0500000000002</v>
      </c>
      <c r="EB556" s="51"/>
      <c r="EC556" s="51"/>
      <c r="ED556" s="51"/>
      <c r="EE556" s="25">
        <f t="shared" si="2740"/>
        <v>0</v>
      </c>
      <c r="EF556" s="25">
        <f t="shared" si="2741"/>
        <v>0</v>
      </c>
      <c r="EG556" s="25">
        <f t="shared" si="2742"/>
        <v>0</v>
      </c>
      <c r="EH556" s="30"/>
      <c r="EI556" s="30"/>
      <c r="EJ556" s="30"/>
      <c r="EK556" s="51"/>
      <c r="EL556" s="51"/>
      <c r="EM556" s="51"/>
      <c r="EN556" s="25">
        <f t="shared" si="2954"/>
        <v>0</v>
      </c>
      <c r="EO556" s="25">
        <f t="shared" si="2955"/>
        <v>0</v>
      </c>
      <c r="EP556" s="25">
        <f t="shared" si="2956"/>
        <v>0</v>
      </c>
      <c r="EQ556" s="51"/>
      <c r="ER556" s="51"/>
      <c r="ES556" s="51"/>
      <c r="ET556" s="25">
        <f t="shared" si="2957"/>
        <v>2135.11</v>
      </c>
      <c r="EU556" s="25">
        <f t="shared" si="2958"/>
        <v>2197.2800000000002</v>
      </c>
      <c r="EV556" s="25">
        <f t="shared" si="2959"/>
        <v>2197.2800000000002</v>
      </c>
      <c r="EW556" s="51"/>
      <c r="EX556" s="51"/>
      <c r="EY556" s="51"/>
      <c r="EZ556" s="25">
        <f t="shared" si="2743"/>
        <v>0</v>
      </c>
      <c r="FA556" s="25">
        <f t="shared" si="2744"/>
        <v>0</v>
      </c>
      <c r="FB556" s="25">
        <f t="shared" si="2745"/>
        <v>0</v>
      </c>
      <c r="FC556" s="30">
        <v>19</v>
      </c>
      <c r="FD556" s="30">
        <v>19</v>
      </c>
      <c r="FE556" s="30">
        <v>19</v>
      </c>
      <c r="FF556" s="51"/>
      <c r="FG556" s="51"/>
      <c r="FH556" s="51"/>
      <c r="FI556" s="25">
        <f t="shared" si="2960"/>
        <v>74628.2</v>
      </c>
      <c r="FJ556" s="25">
        <f t="shared" si="2961"/>
        <v>74628.2</v>
      </c>
      <c r="FK556" s="25">
        <f t="shared" si="2962"/>
        <v>74628.2</v>
      </c>
      <c r="FL556" s="51"/>
      <c r="FM556" s="51"/>
      <c r="FN556" s="51"/>
      <c r="FO556" s="25">
        <f t="shared" si="2963"/>
        <v>1735.67</v>
      </c>
      <c r="FP556" s="25">
        <f t="shared" si="2964"/>
        <v>1794.46</v>
      </c>
      <c r="FQ556" s="25">
        <f t="shared" si="2965"/>
        <v>1794.46</v>
      </c>
      <c r="FR556" s="51"/>
      <c r="FS556" s="51"/>
      <c r="FT556" s="51"/>
      <c r="FU556" s="25">
        <f t="shared" si="2746"/>
        <v>32977.730000000003</v>
      </c>
      <c r="FV556" s="25">
        <f t="shared" si="2747"/>
        <v>34094.74</v>
      </c>
      <c r="FW556" s="25">
        <f t="shared" si="2748"/>
        <v>34094.74</v>
      </c>
      <c r="FX556" s="30">
        <f>10-10</f>
        <v>0</v>
      </c>
      <c r="FY556" s="30">
        <f t="shared" ref="FY556:FZ556" si="3276">10-10</f>
        <v>0</v>
      </c>
      <c r="FZ556" s="30">
        <f t="shared" si="3276"/>
        <v>0</v>
      </c>
      <c r="GA556" s="51"/>
      <c r="GB556" s="51"/>
      <c r="GC556" s="51"/>
      <c r="GD556" s="25">
        <f t="shared" si="2966"/>
        <v>0</v>
      </c>
      <c r="GE556" s="25">
        <f t="shared" si="2967"/>
        <v>0</v>
      </c>
      <c r="GF556" s="25">
        <f t="shared" si="2968"/>
        <v>0</v>
      </c>
      <c r="GG556" s="51"/>
      <c r="GH556" s="51"/>
      <c r="GI556" s="51"/>
      <c r="GJ556" s="25">
        <f t="shared" si="2969"/>
        <v>0</v>
      </c>
      <c r="GK556" s="25">
        <f t="shared" si="2970"/>
        <v>0</v>
      </c>
      <c r="GL556" s="25">
        <f t="shared" si="2971"/>
        <v>0</v>
      </c>
      <c r="GM556" s="51"/>
      <c r="GN556" s="51"/>
      <c r="GO556" s="51"/>
      <c r="GP556" s="25">
        <f t="shared" si="2749"/>
        <v>0</v>
      </c>
      <c r="GQ556" s="25">
        <f t="shared" si="2750"/>
        <v>0</v>
      </c>
      <c r="GR556" s="25">
        <f t="shared" si="2751"/>
        <v>0</v>
      </c>
      <c r="GS556" s="30"/>
      <c r="GT556" s="30"/>
      <c r="GU556" s="30"/>
      <c r="GV556" s="51"/>
      <c r="GW556" s="51"/>
      <c r="GX556" s="51"/>
      <c r="GY556" s="25">
        <f t="shared" si="2972"/>
        <v>0</v>
      </c>
      <c r="GZ556" s="25">
        <f t="shared" si="2973"/>
        <v>0</v>
      </c>
      <c r="HA556" s="25">
        <f t="shared" si="2974"/>
        <v>0</v>
      </c>
      <c r="HB556" s="51"/>
      <c r="HC556" s="51"/>
      <c r="HD556" s="51"/>
      <c r="HE556" s="25">
        <f t="shared" si="2975"/>
        <v>3337.38</v>
      </c>
      <c r="HF556" s="25">
        <f t="shared" si="2976"/>
        <v>3462.22</v>
      </c>
      <c r="HG556" s="25">
        <f t="shared" si="2977"/>
        <v>3462.22</v>
      </c>
      <c r="HH556" s="51"/>
      <c r="HI556" s="51"/>
      <c r="HJ556" s="51"/>
      <c r="HK556" s="25">
        <f t="shared" si="2752"/>
        <v>0</v>
      </c>
      <c r="HL556" s="25">
        <f t="shared" si="2753"/>
        <v>0</v>
      </c>
      <c r="HM556" s="25">
        <f t="shared" si="2754"/>
        <v>0</v>
      </c>
      <c r="HN556" s="30">
        <f>25+10</f>
        <v>35</v>
      </c>
      <c r="HO556" s="30">
        <f t="shared" ref="HO556:HP556" si="3277">25+10</f>
        <v>35</v>
      </c>
      <c r="HP556" s="30">
        <f t="shared" si="3277"/>
        <v>35</v>
      </c>
      <c r="HQ556" s="51"/>
      <c r="HR556" s="51"/>
      <c r="HS556" s="51"/>
      <c r="HT556" s="25">
        <f t="shared" si="2978"/>
        <v>137473</v>
      </c>
      <c r="HU556" s="25">
        <f t="shared" si="2979"/>
        <v>137473</v>
      </c>
      <c r="HV556" s="25">
        <f t="shared" si="2980"/>
        <v>137473</v>
      </c>
      <c r="HW556" s="51"/>
      <c r="HX556" s="51"/>
      <c r="HY556" s="51"/>
      <c r="HZ556" s="25">
        <f t="shared" si="2981"/>
        <v>1733.87</v>
      </c>
      <c r="IA556" s="25">
        <f t="shared" si="2982"/>
        <v>2142.54</v>
      </c>
      <c r="IB556" s="25">
        <f t="shared" si="2983"/>
        <v>2142.54</v>
      </c>
      <c r="IC556" s="51"/>
      <c r="ID556" s="51"/>
      <c r="IE556" s="51"/>
      <c r="IF556" s="25">
        <f t="shared" si="2755"/>
        <v>60685.45</v>
      </c>
      <c r="IG556" s="25">
        <f t="shared" si="2756"/>
        <v>74988.899999999994</v>
      </c>
      <c r="IH556" s="25">
        <f t="shared" si="2757"/>
        <v>74988.899999999994</v>
      </c>
      <c r="II556" s="30"/>
      <c r="IJ556" s="30"/>
      <c r="IK556" s="30"/>
      <c r="IL556" s="51"/>
      <c r="IM556" s="51"/>
      <c r="IN556" s="51"/>
      <c r="IO556" s="25">
        <f t="shared" si="2984"/>
        <v>0</v>
      </c>
      <c r="IP556" s="25">
        <f t="shared" si="2985"/>
        <v>0</v>
      </c>
      <c r="IQ556" s="25">
        <f t="shared" si="2986"/>
        <v>0</v>
      </c>
      <c r="IR556" s="51"/>
      <c r="IS556" s="51"/>
      <c r="IT556" s="51"/>
      <c r="IU556" s="25">
        <f t="shared" si="2987"/>
        <v>1809.92</v>
      </c>
      <c r="IV556" s="25">
        <f t="shared" si="2988"/>
        <v>1866.31</v>
      </c>
      <c r="IW556" s="25">
        <f t="shared" si="2989"/>
        <v>1866.31</v>
      </c>
      <c r="IX556" s="51"/>
      <c r="IY556" s="51"/>
      <c r="IZ556" s="51"/>
      <c r="JA556" s="25">
        <f t="shared" si="2758"/>
        <v>0</v>
      </c>
      <c r="JB556" s="25">
        <f t="shared" si="2759"/>
        <v>0</v>
      </c>
      <c r="JC556" s="25">
        <f t="shared" si="2760"/>
        <v>0</v>
      </c>
      <c r="JD556" s="30"/>
      <c r="JE556" s="30"/>
      <c r="JF556" s="30"/>
      <c r="JG556" s="51"/>
      <c r="JH556" s="51"/>
      <c r="JI556" s="51"/>
      <c r="JJ556" s="25">
        <f t="shared" si="2990"/>
        <v>0</v>
      </c>
      <c r="JK556" s="25">
        <f t="shared" si="2991"/>
        <v>0</v>
      </c>
      <c r="JL556" s="25">
        <f t="shared" si="2992"/>
        <v>0</v>
      </c>
      <c r="JM556" s="51"/>
      <c r="JN556" s="51"/>
      <c r="JO556" s="51"/>
      <c r="JP556" s="25">
        <f t="shared" si="2993"/>
        <v>2735.14</v>
      </c>
      <c r="JQ556" s="25">
        <f t="shared" si="2994"/>
        <v>2830.64</v>
      </c>
      <c r="JR556" s="25">
        <f t="shared" si="2995"/>
        <v>2830.64</v>
      </c>
      <c r="JS556" s="51"/>
      <c r="JT556" s="51"/>
      <c r="JU556" s="51"/>
      <c r="JV556" s="25">
        <f t="shared" si="2761"/>
        <v>0</v>
      </c>
      <c r="JW556" s="25">
        <f t="shared" si="2762"/>
        <v>0</v>
      </c>
      <c r="JX556" s="25">
        <f t="shared" si="2763"/>
        <v>0</v>
      </c>
      <c r="JY556" s="30">
        <v>33</v>
      </c>
      <c r="JZ556" s="30">
        <v>33</v>
      </c>
      <c r="KA556" s="30">
        <v>33</v>
      </c>
      <c r="KB556" s="51"/>
      <c r="KC556" s="51"/>
      <c r="KD556" s="51"/>
      <c r="KE556" s="25">
        <f t="shared" si="2996"/>
        <v>129617.4</v>
      </c>
      <c r="KF556" s="25">
        <f t="shared" si="2997"/>
        <v>129617.4</v>
      </c>
      <c r="KG556" s="25">
        <f t="shared" si="2998"/>
        <v>129617.4</v>
      </c>
      <c r="KH556" s="51"/>
      <c r="KI556" s="51"/>
      <c r="KJ556" s="51"/>
      <c r="KK556" s="25">
        <f t="shared" si="2999"/>
        <v>1616.42</v>
      </c>
      <c r="KL556" s="25">
        <f t="shared" si="3000"/>
        <v>1670.34</v>
      </c>
      <c r="KM556" s="25">
        <f t="shared" si="3001"/>
        <v>1670.34</v>
      </c>
      <c r="KN556" s="51"/>
      <c r="KO556" s="51"/>
      <c r="KP556" s="51"/>
      <c r="KQ556" s="25">
        <f t="shared" si="2764"/>
        <v>53341.86</v>
      </c>
      <c r="KR556" s="25">
        <f t="shared" si="2765"/>
        <v>55121.22</v>
      </c>
      <c r="KS556" s="25">
        <f t="shared" si="2766"/>
        <v>55121.22</v>
      </c>
      <c r="KT556" s="30">
        <v>42</v>
      </c>
      <c r="KU556" s="30">
        <v>42</v>
      </c>
      <c r="KV556" s="30">
        <v>42</v>
      </c>
      <c r="KW556" s="51"/>
      <c r="KX556" s="51"/>
      <c r="KY556" s="51"/>
      <c r="KZ556" s="25">
        <f t="shared" si="3002"/>
        <v>164967.6</v>
      </c>
      <c r="LA556" s="25">
        <f t="shared" si="3003"/>
        <v>164967.6</v>
      </c>
      <c r="LB556" s="25">
        <f t="shared" si="3004"/>
        <v>164967.6</v>
      </c>
      <c r="LC556" s="51"/>
      <c r="LD556" s="51"/>
      <c r="LE556" s="51"/>
      <c r="LF556" s="25">
        <f t="shared" si="3005"/>
        <v>1498.87</v>
      </c>
      <c r="LG556" s="25">
        <f t="shared" si="3006"/>
        <v>1550.25</v>
      </c>
      <c r="LH556" s="25">
        <f t="shared" si="3007"/>
        <v>1550.25</v>
      </c>
      <c r="LI556" s="51"/>
      <c r="LJ556" s="51"/>
      <c r="LK556" s="51"/>
      <c r="LL556" s="25">
        <f t="shared" si="2767"/>
        <v>62952.54</v>
      </c>
      <c r="LM556" s="25">
        <f t="shared" si="2768"/>
        <v>65110.5</v>
      </c>
      <c r="LN556" s="25">
        <f t="shared" si="2769"/>
        <v>65110.5</v>
      </c>
      <c r="LO556" s="30">
        <v>26</v>
      </c>
      <c r="LP556" s="30">
        <v>26</v>
      </c>
      <c r="LQ556" s="30">
        <v>26</v>
      </c>
      <c r="LR556" s="51"/>
      <c r="LS556" s="51"/>
      <c r="LT556" s="51"/>
      <c r="LU556" s="25">
        <f t="shared" si="3008"/>
        <v>102122.8</v>
      </c>
      <c r="LV556" s="25">
        <f t="shared" si="3009"/>
        <v>102122.8</v>
      </c>
      <c r="LW556" s="25">
        <f t="shared" si="3010"/>
        <v>102122.8</v>
      </c>
      <c r="LX556" s="51"/>
      <c r="LY556" s="51"/>
      <c r="LZ556" s="51"/>
      <c r="MA556" s="25">
        <f t="shared" si="3011"/>
        <v>2366.96</v>
      </c>
      <c r="MB556" s="25">
        <f t="shared" si="3012"/>
        <v>2446.25</v>
      </c>
      <c r="MC556" s="25">
        <f t="shared" si="3013"/>
        <v>2446.25</v>
      </c>
      <c r="MD556" s="51"/>
      <c r="ME556" s="51"/>
      <c r="MF556" s="51"/>
      <c r="MG556" s="25">
        <f t="shared" si="2770"/>
        <v>61540.959999999999</v>
      </c>
      <c r="MH556" s="25">
        <f t="shared" si="2771"/>
        <v>63602.5</v>
      </c>
      <c r="MI556" s="25">
        <f t="shared" si="2772"/>
        <v>63602.5</v>
      </c>
      <c r="MJ556" s="30">
        <v>24</v>
      </c>
      <c r="MK556" s="30">
        <v>24</v>
      </c>
      <c r="ML556" s="30">
        <v>24</v>
      </c>
      <c r="MM556" s="51"/>
      <c r="MN556" s="51"/>
      <c r="MO556" s="51"/>
      <c r="MP556" s="25">
        <f t="shared" si="3014"/>
        <v>94267.199999999997</v>
      </c>
      <c r="MQ556" s="25">
        <f t="shared" si="3015"/>
        <v>94267.199999999997</v>
      </c>
      <c r="MR556" s="25">
        <f t="shared" si="3016"/>
        <v>94267.199999999997</v>
      </c>
      <c r="MS556" s="51"/>
      <c r="MT556" s="51"/>
      <c r="MU556" s="51"/>
      <c r="MV556" s="25">
        <f t="shared" si="3017"/>
        <v>2517.37</v>
      </c>
      <c r="MW556" s="25">
        <f t="shared" si="3018"/>
        <v>2602.91</v>
      </c>
      <c r="MX556" s="25">
        <f t="shared" si="3019"/>
        <v>2602.91</v>
      </c>
      <c r="MY556" s="51"/>
      <c r="MZ556" s="51"/>
      <c r="NA556" s="51"/>
      <c r="NB556" s="25">
        <f t="shared" si="2773"/>
        <v>60416.88</v>
      </c>
      <c r="NC556" s="25">
        <f t="shared" si="2774"/>
        <v>62469.84</v>
      </c>
      <c r="ND556" s="25">
        <f t="shared" si="2775"/>
        <v>62469.84</v>
      </c>
      <c r="NE556" s="30">
        <v>27</v>
      </c>
      <c r="NF556" s="30">
        <v>27</v>
      </c>
      <c r="NG556" s="30">
        <v>27</v>
      </c>
      <c r="NH556" s="51"/>
      <c r="NI556" s="51"/>
      <c r="NJ556" s="51"/>
      <c r="NK556" s="25">
        <f t="shared" si="3020"/>
        <v>106050.6</v>
      </c>
      <c r="NL556" s="25">
        <f t="shared" si="3021"/>
        <v>106050.6</v>
      </c>
      <c r="NM556" s="25">
        <f t="shared" si="3022"/>
        <v>106050.6</v>
      </c>
      <c r="NN556" s="51"/>
      <c r="NO556" s="51"/>
      <c r="NP556" s="51"/>
      <c r="NQ556" s="25">
        <f t="shared" si="3023"/>
        <v>1839.6</v>
      </c>
      <c r="NR556" s="25">
        <f t="shared" si="3024"/>
        <v>1898.57</v>
      </c>
      <c r="NS556" s="25">
        <f t="shared" si="3025"/>
        <v>1898.57</v>
      </c>
      <c r="NT556" s="51"/>
      <c r="NU556" s="51"/>
      <c r="NV556" s="51"/>
      <c r="NW556" s="25">
        <f t="shared" si="2776"/>
        <v>49669.2</v>
      </c>
      <c r="NX556" s="25">
        <f t="shared" si="2777"/>
        <v>51261.39</v>
      </c>
      <c r="NY556" s="25">
        <f t="shared" si="2778"/>
        <v>51261.39</v>
      </c>
      <c r="NZ556" s="30"/>
      <c r="OA556" s="30"/>
      <c r="OB556" s="30"/>
      <c r="OC556" s="51"/>
      <c r="OD556" s="51"/>
      <c r="OE556" s="51"/>
      <c r="OF556" s="25">
        <f t="shared" si="3026"/>
        <v>0</v>
      </c>
      <c r="OG556" s="25">
        <f t="shared" si="3027"/>
        <v>0</v>
      </c>
      <c r="OH556" s="25">
        <f t="shared" si="3028"/>
        <v>0</v>
      </c>
      <c r="OI556" s="51"/>
      <c r="OJ556" s="51"/>
      <c r="OK556" s="51"/>
      <c r="OL556" s="25">
        <f t="shared" si="3029"/>
        <v>2382.36</v>
      </c>
      <c r="OM556" s="25">
        <f t="shared" si="3030"/>
        <v>2462.3000000000002</v>
      </c>
      <c r="ON556" s="25">
        <f t="shared" si="3031"/>
        <v>2462.3000000000002</v>
      </c>
      <c r="OO556" s="51"/>
      <c r="OP556" s="51"/>
      <c r="OQ556" s="51"/>
      <c r="OR556" s="25">
        <f t="shared" si="2779"/>
        <v>0</v>
      </c>
      <c r="OS556" s="25">
        <f t="shared" si="2780"/>
        <v>0</v>
      </c>
      <c r="OT556" s="25">
        <f t="shared" si="2781"/>
        <v>0</v>
      </c>
      <c r="OU556" s="30"/>
      <c r="OV556" s="30"/>
      <c r="OW556" s="30"/>
      <c r="OX556" s="51"/>
      <c r="OY556" s="51"/>
      <c r="OZ556" s="51"/>
      <c r="PA556" s="25">
        <f t="shared" si="3032"/>
        <v>0</v>
      </c>
      <c r="PB556" s="25">
        <f t="shared" si="3033"/>
        <v>0</v>
      </c>
      <c r="PC556" s="25">
        <f t="shared" si="3034"/>
        <v>0</v>
      </c>
      <c r="PD556" s="51"/>
      <c r="PE556" s="51"/>
      <c r="PF556" s="51"/>
      <c r="PG556" s="25">
        <f t="shared" si="3035"/>
        <v>2032.38</v>
      </c>
      <c r="PH556" s="25">
        <f t="shared" si="3036"/>
        <v>2098.2399999999998</v>
      </c>
      <c r="PI556" s="25">
        <f t="shared" si="3037"/>
        <v>2098.2399999999998</v>
      </c>
      <c r="PJ556" s="51"/>
      <c r="PK556" s="51"/>
      <c r="PL556" s="51"/>
      <c r="PM556" s="25">
        <f t="shared" si="2782"/>
        <v>0</v>
      </c>
      <c r="PN556" s="25">
        <f t="shared" si="2783"/>
        <v>0</v>
      </c>
      <c r="PO556" s="25">
        <f t="shared" si="2784"/>
        <v>0</v>
      </c>
      <c r="PP556" s="30">
        <v>44</v>
      </c>
      <c r="PQ556" s="30">
        <v>44</v>
      </c>
      <c r="PR556" s="30">
        <v>44</v>
      </c>
      <c r="PS556" s="51"/>
      <c r="PT556" s="51"/>
      <c r="PU556" s="51"/>
      <c r="PV556" s="25">
        <f t="shared" si="3038"/>
        <v>172823.2</v>
      </c>
      <c r="PW556" s="25">
        <f t="shared" si="3039"/>
        <v>172823.2</v>
      </c>
      <c r="PX556" s="25">
        <f t="shared" si="3040"/>
        <v>172823.2</v>
      </c>
      <c r="PY556" s="51"/>
      <c r="PZ556" s="51"/>
      <c r="QA556" s="51"/>
      <c r="QB556" s="25">
        <f t="shared" si="3041"/>
        <v>2306.7199999999998</v>
      </c>
      <c r="QC556" s="25">
        <f t="shared" si="3042"/>
        <v>2384.39</v>
      </c>
      <c r="QD556" s="25">
        <f t="shared" si="3043"/>
        <v>2384.39</v>
      </c>
      <c r="QE556" s="51"/>
      <c r="QF556" s="51"/>
      <c r="QG556" s="51"/>
      <c r="QH556" s="25">
        <f t="shared" si="2785"/>
        <v>101495.67999999999</v>
      </c>
      <c r="QI556" s="25">
        <f t="shared" si="2786"/>
        <v>104913.16</v>
      </c>
      <c r="QJ556" s="25">
        <f t="shared" si="2787"/>
        <v>104913.16</v>
      </c>
      <c r="QK556" s="30">
        <v>18</v>
      </c>
      <c r="QL556" s="30">
        <v>18</v>
      </c>
      <c r="QM556" s="30">
        <v>18</v>
      </c>
      <c r="QN556" s="51"/>
      <c r="QO556" s="51"/>
      <c r="QP556" s="51"/>
      <c r="QQ556" s="25">
        <f t="shared" si="3044"/>
        <v>70700.399999999994</v>
      </c>
      <c r="QR556" s="25">
        <f t="shared" si="3045"/>
        <v>70700.399999999994</v>
      </c>
      <c r="QS556" s="25">
        <f t="shared" si="3046"/>
        <v>70700.399999999994</v>
      </c>
      <c r="QT556" s="51"/>
      <c r="QU556" s="51"/>
      <c r="QV556" s="51"/>
      <c r="QW556" s="25">
        <f t="shared" si="3047"/>
        <v>2058.17</v>
      </c>
      <c r="QX556" s="25">
        <f t="shared" si="3048"/>
        <v>2123.2399999999998</v>
      </c>
      <c r="QY556" s="25">
        <f t="shared" si="3049"/>
        <v>2123.2399999999998</v>
      </c>
      <c r="QZ556" s="51"/>
      <c r="RA556" s="51"/>
      <c r="RB556" s="51"/>
      <c r="RC556" s="25">
        <f t="shared" si="2788"/>
        <v>37047.06</v>
      </c>
      <c r="RD556" s="25">
        <f t="shared" si="2789"/>
        <v>38218.32</v>
      </c>
      <c r="RE556" s="25">
        <f t="shared" si="2790"/>
        <v>38218.32</v>
      </c>
      <c r="RF556" s="30">
        <v>36</v>
      </c>
      <c r="RG556" s="30">
        <v>36</v>
      </c>
      <c r="RH556" s="30">
        <v>36</v>
      </c>
      <c r="RI556" s="51"/>
      <c r="RJ556" s="51"/>
      <c r="RK556" s="51"/>
      <c r="RL556" s="25">
        <f t="shared" si="3050"/>
        <v>141400.79999999999</v>
      </c>
      <c r="RM556" s="25">
        <f t="shared" si="3051"/>
        <v>141400.79999999999</v>
      </c>
      <c r="RN556" s="25">
        <f t="shared" si="3052"/>
        <v>141400.79999999999</v>
      </c>
      <c r="RO556" s="51"/>
      <c r="RP556" s="51"/>
      <c r="RQ556" s="51"/>
      <c r="RR556" s="25">
        <f t="shared" si="3053"/>
        <v>1501.11</v>
      </c>
      <c r="RS556" s="25">
        <f t="shared" si="3054"/>
        <v>1546.92</v>
      </c>
      <c r="RT556" s="25">
        <f t="shared" si="3055"/>
        <v>1546.92</v>
      </c>
      <c r="RU556" s="51"/>
      <c r="RV556" s="51"/>
      <c r="RW556" s="51"/>
      <c r="RX556" s="25">
        <f t="shared" si="2791"/>
        <v>54039.96</v>
      </c>
      <c r="RY556" s="25">
        <f t="shared" si="2792"/>
        <v>55689.120000000003</v>
      </c>
      <c r="RZ556" s="25">
        <f t="shared" si="2793"/>
        <v>55689.120000000003</v>
      </c>
      <c r="SA556" s="30"/>
      <c r="SB556" s="30"/>
      <c r="SC556" s="30"/>
      <c r="SD556" s="51"/>
      <c r="SE556" s="51"/>
      <c r="SF556" s="51"/>
      <c r="SG556" s="25">
        <f t="shared" si="3056"/>
        <v>0</v>
      </c>
      <c r="SH556" s="25">
        <f t="shared" si="3057"/>
        <v>0</v>
      </c>
      <c r="SI556" s="25">
        <f t="shared" si="3058"/>
        <v>0</v>
      </c>
      <c r="SJ556" s="51"/>
      <c r="SK556" s="51"/>
      <c r="SL556" s="51"/>
      <c r="SM556" s="25">
        <f t="shared" si="3059"/>
        <v>2031.51</v>
      </c>
      <c r="SN556" s="25">
        <f t="shared" si="3060"/>
        <v>2094.02</v>
      </c>
      <c r="SO556" s="25">
        <f t="shared" si="3061"/>
        <v>2094.02</v>
      </c>
      <c r="SP556" s="51"/>
      <c r="SQ556" s="51"/>
      <c r="SR556" s="51"/>
      <c r="SS556" s="25">
        <f t="shared" si="2794"/>
        <v>0</v>
      </c>
      <c r="ST556" s="25">
        <f t="shared" si="2795"/>
        <v>0</v>
      </c>
      <c r="SU556" s="25">
        <f t="shared" si="2796"/>
        <v>0</v>
      </c>
      <c r="SV556" s="30">
        <v>17</v>
      </c>
      <c r="SW556" s="30">
        <v>17</v>
      </c>
      <c r="SX556" s="30">
        <v>17</v>
      </c>
      <c r="SY556" s="51"/>
      <c r="SZ556" s="51"/>
      <c r="TA556" s="51"/>
      <c r="TB556" s="25">
        <f t="shared" si="3062"/>
        <v>66772.600000000006</v>
      </c>
      <c r="TC556" s="25">
        <f t="shared" si="3063"/>
        <v>66772.600000000006</v>
      </c>
      <c r="TD556" s="25">
        <f t="shared" si="3064"/>
        <v>66772.600000000006</v>
      </c>
      <c r="TE556" s="51"/>
      <c r="TF556" s="51"/>
      <c r="TG556" s="51"/>
      <c r="TH556" s="25">
        <f t="shared" si="3065"/>
        <v>1886.24</v>
      </c>
      <c r="TI556" s="25">
        <f t="shared" si="3066"/>
        <v>1949.45</v>
      </c>
      <c r="TJ556" s="25">
        <f t="shared" si="3067"/>
        <v>1949.45</v>
      </c>
      <c r="TK556" s="51"/>
      <c r="TL556" s="51"/>
      <c r="TM556" s="51"/>
      <c r="TN556" s="25">
        <f t="shared" si="2797"/>
        <v>32066.080000000002</v>
      </c>
      <c r="TO556" s="25">
        <f t="shared" si="2798"/>
        <v>33140.65</v>
      </c>
      <c r="TP556" s="25">
        <f t="shared" si="2799"/>
        <v>33140.65</v>
      </c>
      <c r="TQ556" s="30">
        <f>19+22</f>
        <v>41</v>
      </c>
      <c r="TR556" s="30">
        <f t="shared" ref="TR556:TS556" si="3278">19+22</f>
        <v>41</v>
      </c>
      <c r="TS556" s="30">
        <f t="shared" si="3278"/>
        <v>41</v>
      </c>
      <c r="TT556" s="51"/>
      <c r="TU556" s="51"/>
      <c r="TV556" s="51"/>
      <c r="TW556" s="25">
        <f t="shared" si="3068"/>
        <v>161039.79999999999</v>
      </c>
      <c r="TX556" s="25">
        <f t="shared" si="3069"/>
        <v>161039.79999999999</v>
      </c>
      <c r="TY556" s="25">
        <f t="shared" si="3070"/>
        <v>161039.79999999999</v>
      </c>
      <c r="TZ556" s="51"/>
      <c r="UA556" s="51"/>
      <c r="UB556" s="51"/>
      <c r="UC556" s="25">
        <f t="shared" si="3071"/>
        <v>1627.44</v>
      </c>
      <c r="UD556" s="25">
        <f t="shared" si="3072"/>
        <v>2235.2399999999998</v>
      </c>
      <c r="UE556" s="25">
        <f t="shared" si="3073"/>
        <v>2235.2399999999998</v>
      </c>
      <c r="UF556" s="51"/>
      <c r="UG556" s="51"/>
      <c r="UH556" s="51"/>
      <c r="UI556" s="25">
        <f t="shared" si="2800"/>
        <v>66725.039999999994</v>
      </c>
      <c r="UJ556" s="25">
        <f t="shared" si="2801"/>
        <v>91644.84</v>
      </c>
      <c r="UK556" s="25">
        <f t="shared" si="2802"/>
        <v>91644.84</v>
      </c>
      <c r="UL556" s="30">
        <v>69</v>
      </c>
      <c r="UM556" s="30">
        <v>69</v>
      </c>
      <c r="UN556" s="30">
        <v>69</v>
      </c>
      <c r="UO556" s="51"/>
      <c r="UP556" s="51"/>
      <c r="UQ556" s="51"/>
      <c r="UR556" s="25">
        <f t="shared" si="3074"/>
        <v>271018.2</v>
      </c>
      <c r="US556" s="25">
        <f t="shared" si="3075"/>
        <v>271018.2</v>
      </c>
      <c r="UT556" s="25">
        <f t="shared" si="3076"/>
        <v>271018.2</v>
      </c>
      <c r="UU556" s="51"/>
      <c r="UV556" s="51"/>
      <c r="UW556" s="51"/>
      <c r="UX556" s="25">
        <f t="shared" si="3077"/>
        <v>1986.95</v>
      </c>
      <c r="UY556" s="25">
        <f t="shared" si="3078"/>
        <v>2044.65</v>
      </c>
      <c r="UZ556" s="25">
        <f t="shared" si="3079"/>
        <v>2044.65</v>
      </c>
      <c r="VA556" s="51"/>
      <c r="VB556" s="51"/>
      <c r="VC556" s="51"/>
      <c r="VD556" s="25">
        <f t="shared" si="2803"/>
        <v>137099.54999999999</v>
      </c>
      <c r="VE556" s="25">
        <f t="shared" si="2804"/>
        <v>141080.85</v>
      </c>
      <c r="VF556" s="25">
        <f t="shared" si="2805"/>
        <v>141080.85</v>
      </c>
      <c r="VG556" s="30">
        <f>22-22</f>
        <v>0</v>
      </c>
      <c r="VH556" s="30">
        <f t="shared" ref="VH556:VI556" si="3279">22-22</f>
        <v>0</v>
      </c>
      <c r="VI556" s="30">
        <f t="shared" si="3279"/>
        <v>0</v>
      </c>
      <c r="VJ556" s="51"/>
      <c r="VK556" s="51"/>
      <c r="VL556" s="51"/>
      <c r="VM556" s="25">
        <f t="shared" si="3080"/>
        <v>0</v>
      </c>
      <c r="VN556" s="25">
        <f t="shared" si="3081"/>
        <v>0</v>
      </c>
      <c r="VO556" s="25">
        <f t="shared" si="3082"/>
        <v>0</v>
      </c>
      <c r="VP556" s="51"/>
      <c r="VQ556" s="51"/>
      <c r="VR556" s="51"/>
      <c r="VS556" s="25">
        <f t="shared" si="3083"/>
        <v>0</v>
      </c>
      <c r="VT556" s="25">
        <f t="shared" si="3084"/>
        <v>0</v>
      </c>
      <c r="VU556" s="25">
        <f t="shared" si="3085"/>
        <v>0</v>
      </c>
      <c r="VV556" s="51"/>
      <c r="VW556" s="51"/>
      <c r="VX556" s="51"/>
      <c r="VY556" s="25">
        <f t="shared" si="2806"/>
        <v>0</v>
      </c>
      <c r="VZ556" s="25">
        <f t="shared" si="2807"/>
        <v>0</v>
      </c>
      <c r="WA556" s="25">
        <f t="shared" si="2808"/>
        <v>0</v>
      </c>
      <c r="WB556" s="30">
        <v>56</v>
      </c>
      <c r="WC556" s="30">
        <v>56</v>
      </c>
      <c r="WD556" s="30">
        <v>56</v>
      </c>
      <c r="WE556" s="51"/>
      <c r="WF556" s="51"/>
      <c r="WG556" s="51"/>
      <c r="WH556" s="25">
        <f t="shared" si="3086"/>
        <v>219956.8</v>
      </c>
      <c r="WI556" s="25">
        <f t="shared" si="3087"/>
        <v>219956.8</v>
      </c>
      <c r="WJ556" s="25">
        <f t="shared" si="3088"/>
        <v>219956.8</v>
      </c>
      <c r="WK556" s="51"/>
      <c r="WL556" s="51"/>
      <c r="WM556" s="51"/>
      <c r="WN556" s="25">
        <f t="shared" si="3089"/>
        <v>1485.3</v>
      </c>
      <c r="WO556" s="25">
        <f t="shared" si="3090"/>
        <v>1536.44</v>
      </c>
      <c r="WP556" s="25">
        <f t="shared" si="3091"/>
        <v>1536.44</v>
      </c>
      <c r="WQ556" s="51"/>
      <c r="WR556" s="51"/>
      <c r="WS556" s="51"/>
      <c r="WT556" s="25">
        <f t="shared" si="2809"/>
        <v>83176.800000000003</v>
      </c>
      <c r="WU556" s="25">
        <f t="shared" si="2810"/>
        <v>86040.639999999999</v>
      </c>
      <c r="WV556" s="25">
        <f t="shared" si="2811"/>
        <v>86040.639999999999</v>
      </c>
      <c r="WW556" s="30">
        <v>32</v>
      </c>
      <c r="WX556" s="30">
        <v>32</v>
      </c>
      <c r="WY556" s="30">
        <v>32</v>
      </c>
      <c r="WZ556" s="51"/>
      <c r="XA556" s="51"/>
      <c r="XB556" s="51"/>
      <c r="XC556" s="25">
        <f t="shared" si="3092"/>
        <v>125689.60000000001</v>
      </c>
      <c r="XD556" s="25">
        <f t="shared" si="3093"/>
        <v>125689.60000000001</v>
      </c>
      <c r="XE556" s="25">
        <f t="shared" si="3094"/>
        <v>125689.60000000001</v>
      </c>
      <c r="XF556" s="51"/>
      <c r="XG556" s="51"/>
      <c r="XH556" s="51"/>
      <c r="XI556" s="25">
        <f t="shared" si="3095"/>
        <v>1575.63</v>
      </c>
      <c r="XJ556" s="25">
        <f t="shared" si="3096"/>
        <v>1624.17</v>
      </c>
      <c r="XK556" s="25">
        <f t="shared" si="3097"/>
        <v>1624.17</v>
      </c>
      <c r="XL556" s="51"/>
      <c r="XM556" s="51"/>
      <c r="XN556" s="51"/>
      <c r="XO556" s="25">
        <f t="shared" si="2812"/>
        <v>50420.160000000003</v>
      </c>
      <c r="XP556" s="25">
        <f t="shared" si="2813"/>
        <v>51973.440000000002</v>
      </c>
      <c r="XQ556" s="25">
        <f t="shared" si="2814"/>
        <v>51973.440000000002</v>
      </c>
      <c r="XR556" s="30">
        <v>79</v>
      </c>
      <c r="XS556" s="30">
        <v>79</v>
      </c>
      <c r="XT556" s="30">
        <v>79</v>
      </c>
      <c r="XU556" s="51"/>
      <c r="XV556" s="51"/>
      <c r="XW556" s="51"/>
      <c r="XX556" s="25">
        <f t="shared" si="3098"/>
        <v>310296.2</v>
      </c>
      <c r="XY556" s="25">
        <f t="shared" si="3099"/>
        <v>310296.2</v>
      </c>
      <c r="XZ556" s="25">
        <f t="shared" si="3100"/>
        <v>310296.2</v>
      </c>
      <c r="YA556" s="51"/>
      <c r="YB556" s="51"/>
      <c r="YC556" s="51"/>
      <c r="YD556" s="25">
        <f t="shared" si="3101"/>
        <v>1558.07</v>
      </c>
      <c r="YE556" s="25">
        <f t="shared" si="3102"/>
        <v>1606.79</v>
      </c>
      <c r="YF556" s="25">
        <f t="shared" si="3103"/>
        <v>1606.79</v>
      </c>
      <c r="YG556" s="51"/>
      <c r="YH556" s="51"/>
      <c r="YI556" s="51"/>
      <c r="YJ556" s="25">
        <f t="shared" si="2815"/>
        <v>123087.53</v>
      </c>
      <c r="YK556" s="25">
        <f t="shared" si="2816"/>
        <v>126936.41</v>
      </c>
      <c r="YL556" s="25">
        <f t="shared" si="2817"/>
        <v>126936.41</v>
      </c>
      <c r="YM556" s="30">
        <v>21</v>
      </c>
      <c r="YN556" s="30">
        <v>21</v>
      </c>
      <c r="YO556" s="30">
        <v>21</v>
      </c>
      <c r="YP556" s="51"/>
      <c r="YQ556" s="51"/>
      <c r="YR556" s="51"/>
      <c r="YS556" s="25">
        <f t="shared" si="3104"/>
        <v>82483.8</v>
      </c>
      <c r="YT556" s="25">
        <f t="shared" si="3105"/>
        <v>82483.8</v>
      </c>
      <c r="YU556" s="25">
        <f t="shared" si="3106"/>
        <v>82483.8</v>
      </c>
      <c r="YV556" s="51"/>
      <c r="YW556" s="51"/>
      <c r="YX556" s="51"/>
      <c r="YY556" s="25">
        <f t="shared" si="3107"/>
        <v>1725.19</v>
      </c>
      <c r="YZ556" s="25">
        <f t="shared" si="3108"/>
        <v>1781.11</v>
      </c>
      <c r="ZA556" s="25">
        <f t="shared" si="3109"/>
        <v>1781.11</v>
      </c>
      <c r="ZB556" s="51"/>
      <c r="ZC556" s="51"/>
      <c r="ZD556" s="51"/>
      <c r="ZE556" s="25">
        <f t="shared" si="2818"/>
        <v>36228.99</v>
      </c>
      <c r="ZF556" s="25">
        <f t="shared" si="2819"/>
        <v>37403.31</v>
      </c>
      <c r="ZG556" s="25">
        <f t="shared" si="2820"/>
        <v>37403.31</v>
      </c>
      <c r="ZH556" s="30">
        <v>16</v>
      </c>
      <c r="ZI556" s="30">
        <v>16</v>
      </c>
      <c r="ZJ556" s="30">
        <v>16</v>
      </c>
      <c r="ZK556" s="51"/>
      <c r="ZL556" s="51"/>
      <c r="ZM556" s="51"/>
      <c r="ZN556" s="25">
        <f t="shared" si="3110"/>
        <v>62844.800000000003</v>
      </c>
      <c r="ZO556" s="25">
        <f t="shared" si="3111"/>
        <v>62844.800000000003</v>
      </c>
      <c r="ZP556" s="25">
        <f t="shared" si="3112"/>
        <v>62844.800000000003</v>
      </c>
      <c r="ZQ556" s="51"/>
      <c r="ZR556" s="51"/>
      <c r="ZS556" s="51"/>
      <c r="ZT556" s="25">
        <f t="shared" si="3113"/>
        <v>2030.29</v>
      </c>
      <c r="ZU556" s="25">
        <f t="shared" si="3114"/>
        <v>2095.1</v>
      </c>
      <c r="ZV556" s="25">
        <f t="shared" si="3115"/>
        <v>2095.1</v>
      </c>
      <c r="ZW556" s="51"/>
      <c r="ZX556" s="51"/>
      <c r="ZY556" s="51"/>
      <c r="ZZ556" s="25">
        <f t="shared" si="2821"/>
        <v>32484.639999999999</v>
      </c>
      <c r="AAA556" s="25">
        <f t="shared" si="2822"/>
        <v>33521.599999999999</v>
      </c>
      <c r="AAB556" s="25">
        <f t="shared" si="2823"/>
        <v>33521.599999999999</v>
      </c>
      <c r="AAC556" s="30">
        <v>20</v>
      </c>
      <c r="AAD556" s="30">
        <v>20</v>
      </c>
      <c r="AAE556" s="30">
        <v>20</v>
      </c>
      <c r="AAF556" s="51"/>
      <c r="AAG556" s="51"/>
      <c r="AAH556" s="51"/>
      <c r="AAI556" s="25">
        <f t="shared" si="3116"/>
        <v>78556</v>
      </c>
      <c r="AAJ556" s="25">
        <f t="shared" si="3117"/>
        <v>78556</v>
      </c>
      <c r="AAK556" s="25">
        <f t="shared" si="3118"/>
        <v>78556</v>
      </c>
      <c r="AAL556" s="51"/>
      <c r="AAM556" s="51"/>
      <c r="AAN556" s="51"/>
      <c r="AAO556" s="25">
        <f t="shared" si="3119"/>
        <v>1924.25</v>
      </c>
      <c r="AAP556" s="25">
        <f t="shared" si="3120"/>
        <v>1986.95</v>
      </c>
      <c r="AAQ556" s="25">
        <f t="shared" si="3121"/>
        <v>1986.95</v>
      </c>
      <c r="AAR556" s="51"/>
      <c r="AAS556" s="51"/>
      <c r="AAT556" s="51"/>
      <c r="AAU556" s="25">
        <f t="shared" si="2824"/>
        <v>38485</v>
      </c>
      <c r="AAV556" s="25">
        <f t="shared" si="2825"/>
        <v>39739</v>
      </c>
      <c r="AAW556" s="25">
        <f t="shared" si="2826"/>
        <v>39739</v>
      </c>
      <c r="AAX556" s="30">
        <v>21</v>
      </c>
      <c r="AAY556" s="30">
        <v>21</v>
      </c>
      <c r="AAZ556" s="30">
        <v>21</v>
      </c>
      <c r="ABA556" s="51"/>
      <c r="ABB556" s="51"/>
      <c r="ABC556" s="51"/>
      <c r="ABD556" s="25">
        <f t="shared" si="3122"/>
        <v>82483.8</v>
      </c>
      <c r="ABE556" s="25">
        <f t="shared" si="3123"/>
        <v>82483.8</v>
      </c>
      <c r="ABF556" s="25">
        <f t="shared" si="3124"/>
        <v>82483.8</v>
      </c>
      <c r="ABG556" s="51"/>
      <c r="ABH556" s="51"/>
      <c r="ABI556" s="51"/>
      <c r="ABJ556" s="25">
        <f t="shared" si="3125"/>
        <v>1334.36</v>
      </c>
      <c r="ABK556" s="25">
        <f t="shared" si="3126"/>
        <v>1372.41</v>
      </c>
      <c r="ABL556" s="25">
        <f t="shared" si="3127"/>
        <v>1372.41</v>
      </c>
      <c r="ABM556" s="51"/>
      <c r="ABN556" s="51"/>
      <c r="ABO556" s="51"/>
      <c r="ABP556" s="25">
        <f t="shared" si="2827"/>
        <v>28021.56</v>
      </c>
      <c r="ABQ556" s="25">
        <f t="shared" si="2828"/>
        <v>28820.61</v>
      </c>
      <c r="ABR556" s="25">
        <f t="shared" si="2829"/>
        <v>28820.61</v>
      </c>
      <c r="ABS556" s="30">
        <v>10</v>
      </c>
      <c r="ABT556" s="30">
        <v>10</v>
      </c>
      <c r="ABU556" s="30">
        <v>10</v>
      </c>
      <c r="ABV556" s="51"/>
      <c r="ABW556" s="51"/>
      <c r="ABX556" s="51"/>
      <c r="ABY556" s="25">
        <f t="shared" si="3128"/>
        <v>39278</v>
      </c>
      <c r="ABZ556" s="25">
        <f t="shared" si="3129"/>
        <v>39278</v>
      </c>
      <c r="ACA556" s="25">
        <f t="shared" si="3130"/>
        <v>39278</v>
      </c>
      <c r="ACB556" s="51"/>
      <c r="ACC556" s="51"/>
      <c r="ACD556" s="51"/>
      <c r="ACE556" s="25">
        <f t="shared" si="3131"/>
        <v>1452.79</v>
      </c>
      <c r="ACF556" s="25">
        <f t="shared" si="3132"/>
        <v>1498.35</v>
      </c>
      <c r="ACG556" s="25">
        <f t="shared" si="3133"/>
        <v>1498.35</v>
      </c>
      <c r="ACH556" s="51"/>
      <c r="ACI556" s="51"/>
      <c r="ACJ556" s="51"/>
      <c r="ACK556" s="25">
        <f t="shared" si="2830"/>
        <v>14527.9</v>
      </c>
      <c r="ACL556" s="25">
        <f t="shared" si="2831"/>
        <v>14983.5</v>
      </c>
      <c r="ACM556" s="25">
        <f t="shared" si="2832"/>
        <v>14983.5</v>
      </c>
      <c r="ACN556" s="30">
        <v>26</v>
      </c>
      <c r="ACO556" s="30">
        <v>26</v>
      </c>
      <c r="ACP556" s="30">
        <v>26</v>
      </c>
      <c r="ACQ556" s="51"/>
      <c r="ACR556" s="51"/>
      <c r="ACS556" s="51"/>
      <c r="ACT556" s="25">
        <f t="shared" si="3134"/>
        <v>102122.8</v>
      </c>
      <c r="ACU556" s="25">
        <f t="shared" si="3135"/>
        <v>102122.8</v>
      </c>
      <c r="ACV556" s="25">
        <f t="shared" si="3136"/>
        <v>102122.8</v>
      </c>
      <c r="ACW556" s="51"/>
      <c r="ACX556" s="51"/>
      <c r="ACY556" s="51"/>
      <c r="ACZ556" s="25">
        <f t="shared" si="3137"/>
        <v>1943.17</v>
      </c>
      <c r="ADA556" s="25">
        <f t="shared" si="3138"/>
        <v>2006.41</v>
      </c>
      <c r="ADB556" s="25">
        <f t="shared" si="3139"/>
        <v>2006.41</v>
      </c>
      <c r="ADC556" s="51"/>
      <c r="ADD556" s="51"/>
      <c r="ADE556" s="51"/>
      <c r="ADF556" s="25">
        <f t="shared" si="2833"/>
        <v>50522.42</v>
      </c>
      <c r="ADG556" s="25">
        <f t="shared" si="2834"/>
        <v>52166.66</v>
      </c>
      <c r="ADH556" s="25">
        <f t="shared" si="2835"/>
        <v>52166.66</v>
      </c>
      <c r="ADI556" s="30">
        <v>53</v>
      </c>
      <c r="ADJ556" s="30">
        <v>53</v>
      </c>
      <c r="ADK556" s="30">
        <v>53</v>
      </c>
      <c r="ADL556" s="51"/>
      <c r="ADM556" s="51"/>
      <c r="ADN556" s="51"/>
      <c r="ADO556" s="25">
        <f t="shared" si="3140"/>
        <v>208173.4</v>
      </c>
      <c r="ADP556" s="25">
        <f t="shared" si="3141"/>
        <v>208173.4</v>
      </c>
      <c r="ADQ556" s="25">
        <f t="shared" si="3142"/>
        <v>208173.4</v>
      </c>
      <c r="ADR556" s="51"/>
      <c r="ADS556" s="51"/>
      <c r="ADT556" s="51"/>
      <c r="ADU556" s="25">
        <f t="shared" si="3143"/>
        <v>1174.99</v>
      </c>
      <c r="ADV556" s="25">
        <f t="shared" si="3144"/>
        <v>1217.69</v>
      </c>
      <c r="ADW556" s="25">
        <f t="shared" si="3145"/>
        <v>1217.69</v>
      </c>
      <c r="ADX556" s="51"/>
      <c r="ADY556" s="51"/>
      <c r="ADZ556" s="51"/>
      <c r="AEA556" s="25">
        <f t="shared" si="2836"/>
        <v>62274.47</v>
      </c>
      <c r="AEB556" s="25">
        <f t="shared" si="2837"/>
        <v>64537.57</v>
      </c>
      <c r="AEC556" s="25">
        <f t="shared" si="2838"/>
        <v>64537.57</v>
      </c>
      <c r="AED556" s="30">
        <v>24</v>
      </c>
      <c r="AEE556" s="30">
        <v>24</v>
      </c>
      <c r="AEF556" s="30">
        <v>24</v>
      </c>
      <c r="AEG556" s="51"/>
      <c r="AEH556" s="51"/>
      <c r="AEI556" s="51"/>
      <c r="AEJ556" s="25">
        <f t="shared" si="3146"/>
        <v>94267.199999999997</v>
      </c>
      <c r="AEK556" s="25">
        <f t="shared" si="3147"/>
        <v>94267.199999999997</v>
      </c>
      <c r="AEL556" s="25">
        <f t="shared" si="3148"/>
        <v>94267.199999999997</v>
      </c>
      <c r="AEM556" s="51"/>
      <c r="AEN556" s="51"/>
      <c r="AEO556" s="51"/>
      <c r="AEP556" s="25">
        <f t="shared" si="3149"/>
        <v>1751.81</v>
      </c>
      <c r="AEQ556" s="25">
        <f t="shared" si="3150"/>
        <v>1804.8</v>
      </c>
      <c r="AER556" s="25">
        <f t="shared" si="3151"/>
        <v>1804.8</v>
      </c>
      <c r="AES556" s="51"/>
      <c r="AET556" s="51"/>
      <c r="AEU556" s="51"/>
      <c r="AEV556" s="25">
        <f t="shared" si="2839"/>
        <v>42043.44</v>
      </c>
      <c r="AEW556" s="25">
        <f t="shared" si="2840"/>
        <v>43315.199999999997</v>
      </c>
      <c r="AEX556" s="25">
        <f t="shared" si="2841"/>
        <v>43315.199999999997</v>
      </c>
      <c r="AEY556" s="30"/>
      <c r="AEZ556" s="30"/>
      <c r="AFA556" s="30"/>
      <c r="AFB556" s="51"/>
      <c r="AFC556" s="51"/>
      <c r="AFD556" s="51"/>
      <c r="AFE556" s="25">
        <f t="shared" si="3152"/>
        <v>0</v>
      </c>
      <c r="AFF556" s="25">
        <f t="shared" si="3153"/>
        <v>0</v>
      </c>
      <c r="AFG556" s="25">
        <f t="shared" si="3154"/>
        <v>0</v>
      </c>
      <c r="AFH556" s="51"/>
      <c r="AFI556" s="51"/>
      <c r="AFJ556" s="51"/>
      <c r="AFK556" s="25">
        <f t="shared" si="3155"/>
        <v>1740.11</v>
      </c>
      <c r="AFL556" s="25">
        <f t="shared" si="3156"/>
        <v>1802.99</v>
      </c>
      <c r="AFM556" s="25">
        <f t="shared" si="3157"/>
        <v>1802.99</v>
      </c>
      <c r="AFN556" s="51"/>
      <c r="AFO556" s="51"/>
      <c r="AFP556" s="51"/>
      <c r="AFQ556" s="25">
        <f t="shared" si="2842"/>
        <v>0</v>
      </c>
      <c r="AFR556" s="25">
        <f t="shared" si="2843"/>
        <v>0</v>
      </c>
      <c r="AFS556" s="25">
        <f t="shared" si="2844"/>
        <v>0</v>
      </c>
      <c r="AFT556" s="30">
        <v>28</v>
      </c>
      <c r="AFU556" s="30">
        <v>28</v>
      </c>
      <c r="AFV556" s="30">
        <v>28</v>
      </c>
      <c r="AFW556" s="51"/>
      <c r="AFX556" s="51"/>
      <c r="AFY556" s="51"/>
      <c r="AFZ556" s="25">
        <f t="shared" si="3158"/>
        <v>109978.4</v>
      </c>
      <c r="AGA556" s="25">
        <f t="shared" si="3159"/>
        <v>109978.4</v>
      </c>
      <c r="AGB556" s="25">
        <f t="shared" si="3160"/>
        <v>109978.4</v>
      </c>
      <c r="AGC556" s="51"/>
      <c r="AGD556" s="51"/>
      <c r="AGE556" s="51"/>
      <c r="AGF556" s="25">
        <f t="shared" si="3161"/>
        <v>1831.87</v>
      </c>
      <c r="AGG556" s="25">
        <f t="shared" si="3162"/>
        <v>1891.72</v>
      </c>
      <c r="AGH556" s="25">
        <f t="shared" si="3163"/>
        <v>1891.72</v>
      </c>
      <c r="AGI556" s="51"/>
      <c r="AGJ556" s="51"/>
      <c r="AGK556" s="51"/>
      <c r="AGL556" s="25">
        <f t="shared" si="2845"/>
        <v>51292.36</v>
      </c>
      <c r="AGM556" s="25">
        <f t="shared" si="2846"/>
        <v>52968.160000000003</v>
      </c>
      <c r="AGN556" s="25">
        <f t="shared" si="2847"/>
        <v>52968.160000000003</v>
      </c>
      <c r="AGO556" s="30"/>
      <c r="AGP556" s="30"/>
      <c r="AGQ556" s="30"/>
      <c r="AGR556" s="51"/>
      <c r="AGS556" s="51"/>
      <c r="AGT556" s="51"/>
      <c r="AGU556" s="25">
        <f t="shared" si="3164"/>
        <v>0</v>
      </c>
      <c r="AGV556" s="25">
        <f t="shared" si="3165"/>
        <v>0</v>
      </c>
      <c r="AGW556" s="25">
        <f t="shared" si="3166"/>
        <v>0</v>
      </c>
      <c r="AGX556" s="51"/>
      <c r="AGY556" s="51"/>
      <c r="AGZ556" s="51"/>
      <c r="AHA556" s="25">
        <f t="shared" si="3167"/>
        <v>3005.61</v>
      </c>
      <c r="AHB556" s="25">
        <f t="shared" si="3168"/>
        <v>3110.28</v>
      </c>
      <c r="AHC556" s="25">
        <f t="shared" si="3169"/>
        <v>3110.28</v>
      </c>
      <c r="AHD556" s="51"/>
      <c r="AHE556" s="51"/>
      <c r="AHF556" s="51"/>
      <c r="AHG556" s="25">
        <f t="shared" si="2848"/>
        <v>0</v>
      </c>
      <c r="AHH556" s="25">
        <f t="shared" si="2849"/>
        <v>0</v>
      </c>
      <c r="AHI556" s="25">
        <f t="shared" si="2850"/>
        <v>0</v>
      </c>
      <c r="AHJ556" s="30">
        <v>45</v>
      </c>
      <c r="AHK556" s="30">
        <v>45</v>
      </c>
      <c r="AHL556" s="30">
        <v>45</v>
      </c>
      <c r="AHM556" s="51"/>
      <c r="AHN556" s="51"/>
      <c r="AHO556" s="51"/>
      <c r="AHP556" s="25">
        <f t="shared" si="3170"/>
        <v>176751</v>
      </c>
      <c r="AHQ556" s="25">
        <f t="shared" si="3171"/>
        <v>176751</v>
      </c>
      <c r="AHR556" s="25">
        <f t="shared" si="3172"/>
        <v>176751</v>
      </c>
      <c r="AHS556" s="51"/>
      <c r="AHT556" s="51"/>
      <c r="AHU556" s="51"/>
      <c r="AHV556" s="25">
        <f t="shared" si="3173"/>
        <v>1685.32</v>
      </c>
      <c r="AHW556" s="25">
        <f t="shared" si="3174"/>
        <v>1741.17</v>
      </c>
      <c r="AHX556" s="25">
        <f t="shared" si="3175"/>
        <v>1741.17</v>
      </c>
      <c r="AHY556" s="51"/>
      <c r="AHZ556" s="51"/>
      <c r="AIA556" s="51"/>
      <c r="AIB556" s="25">
        <f t="shared" si="2851"/>
        <v>75839.399999999994</v>
      </c>
      <c r="AIC556" s="25">
        <f t="shared" si="2852"/>
        <v>78352.649999999994</v>
      </c>
      <c r="AID556" s="25">
        <f t="shared" si="2853"/>
        <v>78352.649999999994</v>
      </c>
      <c r="AIE556" s="30">
        <v>23</v>
      </c>
      <c r="AIF556" s="30">
        <v>23</v>
      </c>
      <c r="AIG556" s="30">
        <v>23</v>
      </c>
      <c r="AIH556" s="51"/>
      <c r="AII556" s="51"/>
      <c r="AIJ556" s="51"/>
      <c r="AIK556" s="25">
        <f t="shared" si="3176"/>
        <v>90339.4</v>
      </c>
      <c r="AIL556" s="25">
        <f t="shared" si="3177"/>
        <v>90339.4</v>
      </c>
      <c r="AIM556" s="25">
        <f t="shared" si="3178"/>
        <v>90339.4</v>
      </c>
      <c r="AIN556" s="51"/>
      <c r="AIO556" s="51"/>
      <c r="AIP556" s="51"/>
      <c r="AIQ556" s="25">
        <f t="shared" si="3179"/>
        <v>1828.27</v>
      </c>
      <c r="AIR556" s="25">
        <f t="shared" si="3180"/>
        <v>1890.53</v>
      </c>
      <c r="AIS556" s="25">
        <f t="shared" si="3181"/>
        <v>1890.53</v>
      </c>
      <c r="AIT556" s="51"/>
      <c r="AIU556" s="51"/>
      <c r="AIV556" s="51"/>
      <c r="AIW556" s="25">
        <f t="shared" si="2854"/>
        <v>42050.21</v>
      </c>
      <c r="AIX556" s="25">
        <f t="shared" si="2855"/>
        <v>43482.19</v>
      </c>
      <c r="AIY556" s="25">
        <f t="shared" si="2856"/>
        <v>43482.19</v>
      </c>
      <c r="AIZ556" s="30">
        <v>25</v>
      </c>
      <c r="AJA556" s="30">
        <v>25</v>
      </c>
      <c r="AJB556" s="30">
        <v>25</v>
      </c>
      <c r="AJC556" s="51"/>
      <c r="AJD556" s="51"/>
      <c r="AJE556" s="51"/>
      <c r="AJF556" s="25">
        <f t="shared" si="3182"/>
        <v>98195</v>
      </c>
      <c r="AJG556" s="25">
        <f t="shared" si="3183"/>
        <v>98195</v>
      </c>
      <c r="AJH556" s="25">
        <f t="shared" si="3184"/>
        <v>98195</v>
      </c>
      <c r="AJI556" s="51"/>
      <c r="AJJ556" s="51"/>
      <c r="AJK556" s="51"/>
      <c r="AJL556" s="25">
        <f t="shared" si="3185"/>
        <v>1790.61</v>
      </c>
      <c r="AJM556" s="25">
        <f t="shared" si="3186"/>
        <v>1848.72</v>
      </c>
      <c r="AJN556" s="25">
        <f t="shared" si="3187"/>
        <v>1848.72</v>
      </c>
      <c r="AJO556" s="51"/>
      <c r="AJP556" s="51"/>
      <c r="AJQ556" s="51"/>
      <c r="AJR556" s="25">
        <f t="shared" si="2857"/>
        <v>44765.25</v>
      </c>
      <c r="AJS556" s="25">
        <f t="shared" si="2858"/>
        <v>46218</v>
      </c>
      <c r="AJT556" s="25">
        <f t="shared" si="2859"/>
        <v>46218</v>
      </c>
      <c r="AJU556" s="30">
        <v>17</v>
      </c>
      <c r="AJV556" s="30">
        <v>17</v>
      </c>
      <c r="AJW556" s="30">
        <v>17</v>
      </c>
      <c r="AJX556" s="51"/>
      <c r="AJY556" s="51"/>
      <c r="AJZ556" s="51"/>
      <c r="AKA556" s="25">
        <f t="shared" si="3188"/>
        <v>66772.600000000006</v>
      </c>
      <c r="AKB556" s="25">
        <f t="shared" si="3189"/>
        <v>66772.600000000006</v>
      </c>
      <c r="AKC556" s="25">
        <f t="shared" si="3190"/>
        <v>66772.600000000006</v>
      </c>
      <c r="AKD556" s="51"/>
      <c r="AKE556" s="51"/>
      <c r="AKF556" s="51"/>
      <c r="AKG556" s="25">
        <f t="shared" si="3191"/>
        <v>1698.32</v>
      </c>
      <c r="AKH556" s="25">
        <f t="shared" si="3192"/>
        <v>1755.53</v>
      </c>
      <c r="AKI556" s="25">
        <f t="shared" si="3193"/>
        <v>1755.53</v>
      </c>
      <c r="AKJ556" s="51"/>
      <c r="AKK556" s="51"/>
      <c r="AKL556" s="51"/>
      <c r="AKM556" s="25">
        <f t="shared" si="2860"/>
        <v>28871.439999999999</v>
      </c>
      <c r="AKN556" s="25">
        <f t="shared" si="2861"/>
        <v>29844.01</v>
      </c>
      <c r="AKO556" s="25">
        <f t="shared" si="2862"/>
        <v>29844.01</v>
      </c>
      <c r="AKP556" s="30">
        <v>21</v>
      </c>
      <c r="AKQ556" s="30">
        <v>21</v>
      </c>
      <c r="AKR556" s="30">
        <v>21</v>
      </c>
      <c r="AKS556" s="51"/>
      <c r="AKT556" s="51"/>
      <c r="AKU556" s="51"/>
      <c r="AKV556" s="25">
        <f t="shared" si="3194"/>
        <v>82483.8</v>
      </c>
      <c r="AKW556" s="25">
        <f t="shared" si="3195"/>
        <v>82483.8</v>
      </c>
      <c r="AKX556" s="25">
        <f t="shared" si="3196"/>
        <v>82483.8</v>
      </c>
      <c r="AKY556" s="51"/>
      <c r="AKZ556" s="51"/>
      <c r="ALA556" s="51"/>
      <c r="ALB556" s="25">
        <f t="shared" si="3197"/>
        <v>1803.25</v>
      </c>
      <c r="ALC556" s="25">
        <f t="shared" si="3198"/>
        <v>1862.33</v>
      </c>
      <c r="ALD556" s="25">
        <f t="shared" si="3199"/>
        <v>1862.33</v>
      </c>
      <c r="ALE556" s="51"/>
      <c r="ALF556" s="51"/>
      <c r="ALG556" s="51"/>
      <c r="ALH556" s="25">
        <f t="shared" si="2863"/>
        <v>37868.25</v>
      </c>
      <c r="ALI556" s="25">
        <f t="shared" si="2864"/>
        <v>39108.93</v>
      </c>
      <c r="ALJ556" s="25">
        <f t="shared" si="2865"/>
        <v>39108.93</v>
      </c>
      <c r="ALK556" s="30">
        <v>21</v>
      </c>
      <c r="ALL556" s="30">
        <v>21</v>
      </c>
      <c r="ALM556" s="30">
        <v>21</v>
      </c>
      <c r="ALN556" s="51"/>
      <c r="ALO556" s="51"/>
      <c r="ALP556" s="51"/>
      <c r="ALQ556" s="25">
        <f t="shared" si="3200"/>
        <v>82483.8</v>
      </c>
      <c r="ALR556" s="25">
        <f t="shared" si="3201"/>
        <v>82483.8</v>
      </c>
      <c r="ALS556" s="25">
        <f t="shared" si="3202"/>
        <v>82483.8</v>
      </c>
      <c r="ALT556" s="51"/>
      <c r="ALU556" s="51"/>
      <c r="ALV556" s="51"/>
      <c r="ALW556" s="25">
        <f t="shared" si="3203"/>
        <v>2029.44</v>
      </c>
      <c r="ALX556" s="25">
        <f t="shared" si="3204"/>
        <v>2093.35</v>
      </c>
      <c r="ALY556" s="25">
        <f t="shared" si="3205"/>
        <v>2093.35</v>
      </c>
      <c r="ALZ556" s="51"/>
      <c r="AMA556" s="51"/>
      <c r="AMB556" s="51"/>
      <c r="AMC556" s="25">
        <f t="shared" si="2866"/>
        <v>42618.239999999998</v>
      </c>
      <c r="AMD556" s="25">
        <f t="shared" si="2867"/>
        <v>43960.35</v>
      </c>
      <c r="AME556" s="25">
        <f t="shared" si="2868"/>
        <v>43960.35</v>
      </c>
      <c r="AMF556" s="30">
        <v>18</v>
      </c>
      <c r="AMG556" s="30">
        <v>18</v>
      </c>
      <c r="AMH556" s="30">
        <v>18</v>
      </c>
      <c r="AMI556" s="51"/>
      <c r="AMJ556" s="51"/>
      <c r="AMK556" s="51"/>
      <c r="AML556" s="25">
        <f t="shared" si="3206"/>
        <v>70700.399999999994</v>
      </c>
      <c r="AMM556" s="25">
        <f t="shared" si="3207"/>
        <v>70700.399999999994</v>
      </c>
      <c r="AMN556" s="25">
        <f t="shared" si="3208"/>
        <v>70700.399999999994</v>
      </c>
      <c r="AMO556" s="51"/>
      <c r="AMP556" s="51"/>
      <c r="AMQ556" s="51"/>
      <c r="AMR556" s="25">
        <f t="shared" si="3209"/>
        <v>1700.19</v>
      </c>
      <c r="AMS556" s="25">
        <f t="shared" si="3210"/>
        <v>1752.75</v>
      </c>
      <c r="AMT556" s="25">
        <f t="shared" si="3211"/>
        <v>1752.75</v>
      </c>
      <c r="AMU556" s="51"/>
      <c r="AMV556" s="51"/>
      <c r="AMW556" s="51"/>
      <c r="AMX556" s="25">
        <f t="shared" si="2869"/>
        <v>30603.42</v>
      </c>
      <c r="AMY556" s="25">
        <f t="shared" si="2870"/>
        <v>31549.5</v>
      </c>
      <c r="AMZ556" s="25">
        <f t="shared" si="2871"/>
        <v>31549.5</v>
      </c>
      <c r="ANA556" s="30"/>
      <c r="ANB556" s="30"/>
      <c r="ANC556" s="30"/>
      <c r="AND556" s="51"/>
      <c r="ANE556" s="51"/>
      <c r="ANF556" s="51"/>
      <c r="ANG556" s="25">
        <f t="shared" si="3212"/>
        <v>0</v>
      </c>
      <c r="ANH556" s="25">
        <f t="shared" si="3213"/>
        <v>0</v>
      </c>
      <c r="ANI556" s="25">
        <f t="shared" si="3214"/>
        <v>0</v>
      </c>
      <c r="ANJ556" s="51"/>
      <c r="ANK556" s="51"/>
      <c r="ANL556" s="51"/>
      <c r="ANM556" s="25">
        <f t="shared" si="3215"/>
        <v>0</v>
      </c>
      <c r="ANN556" s="25">
        <f t="shared" si="3216"/>
        <v>0</v>
      </c>
      <c r="ANO556" s="25">
        <f t="shared" si="3217"/>
        <v>0</v>
      </c>
      <c r="ANP556" s="51"/>
      <c r="ANQ556" s="51"/>
      <c r="ANR556" s="51"/>
      <c r="ANS556" s="25">
        <f t="shared" si="2872"/>
        <v>0</v>
      </c>
      <c r="ANT556" s="25">
        <f t="shared" si="2873"/>
        <v>0</v>
      </c>
      <c r="ANU556" s="25">
        <f t="shared" si="2874"/>
        <v>0</v>
      </c>
      <c r="ANV556" s="30">
        <v>17</v>
      </c>
      <c r="ANW556" s="30">
        <v>17</v>
      </c>
      <c r="ANX556" s="30">
        <v>17</v>
      </c>
      <c r="ANY556" s="51"/>
      <c r="ANZ556" s="51"/>
      <c r="AOA556" s="51"/>
      <c r="AOB556" s="25">
        <f t="shared" si="3218"/>
        <v>66772.600000000006</v>
      </c>
      <c r="AOC556" s="25">
        <f t="shared" si="3219"/>
        <v>66772.600000000006</v>
      </c>
      <c r="AOD556" s="25">
        <f t="shared" si="3220"/>
        <v>66772.600000000006</v>
      </c>
      <c r="AOE556" s="51"/>
      <c r="AOF556" s="51"/>
      <c r="AOG556" s="51"/>
      <c r="AOH556" s="25">
        <f t="shared" si="3221"/>
        <v>1727.23</v>
      </c>
      <c r="AOI556" s="25">
        <f t="shared" si="3222"/>
        <v>1781.01</v>
      </c>
      <c r="AOJ556" s="25">
        <f t="shared" si="3223"/>
        <v>1781.01</v>
      </c>
      <c r="AOK556" s="51"/>
      <c r="AOL556" s="51"/>
      <c r="AOM556" s="51"/>
      <c r="AON556" s="25">
        <f t="shared" si="2875"/>
        <v>29362.91</v>
      </c>
      <c r="AOO556" s="25">
        <f t="shared" si="2876"/>
        <v>30277.17</v>
      </c>
      <c r="AOP556" s="25">
        <f t="shared" si="2877"/>
        <v>30277.17</v>
      </c>
      <c r="AOQ556" s="30">
        <v>36</v>
      </c>
      <c r="AOR556" s="30">
        <v>36</v>
      </c>
      <c r="AOS556" s="30">
        <v>36</v>
      </c>
      <c r="AOT556" s="51"/>
      <c r="AOU556" s="51"/>
      <c r="AOV556" s="51"/>
      <c r="AOW556" s="25">
        <f t="shared" si="3224"/>
        <v>141400.79999999999</v>
      </c>
      <c r="AOX556" s="25">
        <f t="shared" si="3225"/>
        <v>141400.79999999999</v>
      </c>
      <c r="AOY556" s="25">
        <f t="shared" si="3226"/>
        <v>141400.79999999999</v>
      </c>
      <c r="AOZ556" s="51"/>
      <c r="APA556" s="51"/>
      <c r="APB556" s="51"/>
      <c r="APC556" s="25">
        <f t="shared" si="3227"/>
        <v>2053.7199999999998</v>
      </c>
      <c r="APD556" s="25">
        <f t="shared" si="3228"/>
        <v>2117.84</v>
      </c>
      <c r="APE556" s="25">
        <f t="shared" si="3229"/>
        <v>2117.84</v>
      </c>
      <c r="APF556" s="51"/>
      <c r="APG556" s="51"/>
      <c r="APH556" s="51"/>
      <c r="API556" s="25">
        <f t="shared" si="2878"/>
        <v>73933.919999999998</v>
      </c>
      <c r="APJ556" s="25">
        <f t="shared" si="2879"/>
        <v>76242.240000000005</v>
      </c>
      <c r="APK556" s="25">
        <f t="shared" si="2880"/>
        <v>76242.240000000005</v>
      </c>
      <c r="APL556" s="30">
        <v>16</v>
      </c>
      <c r="APM556" s="30">
        <v>16</v>
      </c>
      <c r="APN556" s="30">
        <v>16</v>
      </c>
      <c r="APO556" s="51"/>
      <c r="APP556" s="51"/>
      <c r="APQ556" s="51"/>
      <c r="APR556" s="25">
        <f t="shared" si="3230"/>
        <v>62844.800000000003</v>
      </c>
      <c r="APS556" s="25">
        <f t="shared" si="3231"/>
        <v>62844.800000000003</v>
      </c>
      <c r="APT556" s="25">
        <f t="shared" si="3232"/>
        <v>62844.800000000003</v>
      </c>
      <c r="APU556" s="51"/>
      <c r="APV556" s="51"/>
      <c r="APW556" s="51"/>
      <c r="APX556" s="25">
        <f t="shared" si="3233"/>
        <v>1710.84</v>
      </c>
      <c r="APY556" s="25">
        <f t="shared" si="3234"/>
        <v>1766.73</v>
      </c>
      <c r="APZ556" s="25">
        <f t="shared" si="3235"/>
        <v>1766.73</v>
      </c>
      <c r="AQA556" s="51"/>
      <c r="AQB556" s="51"/>
      <c r="AQC556" s="51"/>
      <c r="AQD556" s="25">
        <f t="shared" si="2881"/>
        <v>27373.439999999999</v>
      </c>
      <c r="AQE556" s="25">
        <f t="shared" si="2882"/>
        <v>28267.68</v>
      </c>
      <c r="AQF556" s="25">
        <f t="shared" si="2883"/>
        <v>28267.68</v>
      </c>
      <c r="AQG556" s="30">
        <v>18</v>
      </c>
      <c r="AQH556" s="30">
        <v>18</v>
      </c>
      <c r="AQI556" s="30">
        <v>18</v>
      </c>
      <c r="AQJ556" s="51"/>
      <c r="AQK556" s="51"/>
      <c r="AQL556" s="51"/>
      <c r="AQM556" s="25">
        <f t="shared" si="3236"/>
        <v>70700.399999999994</v>
      </c>
      <c r="AQN556" s="25">
        <f t="shared" si="3237"/>
        <v>70700.399999999994</v>
      </c>
      <c r="AQO556" s="25">
        <f t="shared" si="3238"/>
        <v>70700.399999999994</v>
      </c>
      <c r="AQP556" s="51"/>
      <c r="AQQ556" s="51"/>
      <c r="AQR556" s="51"/>
      <c r="AQS556" s="25">
        <f t="shared" si="3239"/>
        <v>1524.1</v>
      </c>
      <c r="AQT556" s="25">
        <f t="shared" si="3240"/>
        <v>1575.72</v>
      </c>
      <c r="AQU556" s="25">
        <f t="shared" si="3241"/>
        <v>1575.72</v>
      </c>
      <c r="AQV556" s="51"/>
      <c r="AQW556" s="51"/>
      <c r="AQX556" s="51"/>
      <c r="AQY556" s="25">
        <f t="shared" si="2884"/>
        <v>27433.8</v>
      </c>
      <c r="AQZ556" s="25">
        <f t="shared" si="2885"/>
        <v>28362.959999999999</v>
      </c>
      <c r="ARA556" s="25">
        <f t="shared" si="2886"/>
        <v>28362.959999999999</v>
      </c>
      <c r="ARB556" s="30">
        <v>23</v>
      </c>
      <c r="ARC556" s="30">
        <v>23</v>
      </c>
      <c r="ARD556" s="30">
        <v>23</v>
      </c>
      <c r="ARE556" s="51"/>
      <c r="ARF556" s="51"/>
      <c r="ARG556" s="51"/>
      <c r="ARH556" s="25">
        <f t="shared" si="3242"/>
        <v>90339.4</v>
      </c>
      <c r="ARI556" s="25">
        <f t="shared" si="3243"/>
        <v>90339.4</v>
      </c>
      <c r="ARJ556" s="25">
        <f t="shared" si="3244"/>
        <v>90339.4</v>
      </c>
      <c r="ARK556" s="51"/>
      <c r="ARL556" s="51"/>
      <c r="ARM556" s="51"/>
      <c r="ARN556" s="25">
        <f t="shared" si="3245"/>
        <v>1776.56</v>
      </c>
      <c r="ARO556" s="25">
        <f t="shared" si="3246"/>
        <v>1828.07</v>
      </c>
      <c r="ARP556" s="25">
        <f t="shared" si="3247"/>
        <v>1828.07</v>
      </c>
      <c r="ARQ556" s="51"/>
      <c r="ARR556" s="51"/>
      <c r="ARS556" s="51"/>
      <c r="ART556" s="25">
        <f t="shared" si="2887"/>
        <v>40860.879999999997</v>
      </c>
      <c r="ARU556" s="25">
        <f t="shared" si="2888"/>
        <v>42045.61</v>
      </c>
      <c r="ARV556" s="25">
        <f t="shared" si="2889"/>
        <v>42045.61</v>
      </c>
      <c r="ARW556" s="30">
        <v>14</v>
      </c>
      <c r="ARX556" s="30">
        <v>14</v>
      </c>
      <c r="ARY556" s="30">
        <v>14</v>
      </c>
      <c r="ARZ556" s="51"/>
      <c r="ASA556" s="51"/>
      <c r="ASB556" s="51"/>
      <c r="ASC556" s="25">
        <f t="shared" si="3248"/>
        <v>54989.2</v>
      </c>
      <c r="ASD556" s="25">
        <f t="shared" si="3249"/>
        <v>54989.2</v>
      </c>
      <c r="ASE556" s="25">
        <f t="shared" si="3250"/>
        <v>54989.2</v>
      </c>
      <c r="ASF556" s="51"/>
      <c r="ASG556" s="51"/>
      <c r="ASH556" s="51"/>
      <c r="ASI556" s="25">
        <f t="shared" si="3251"/>
        <v>1755.51</v>
      </c>
      <c r="ASJ556" s="25">
        <f t="shared" si="3252"/>
        <v>1810.34</v>
      </c>
      <c r="ASK556" s="25">
        <f t="shared" si="3253"/>
        <v>1810.34</v>
      </c>
      <c r="ASL556" s="51"/>
      <c r="ASM556" s="51"/>
      <c r="ASN556" s="51"/>
      <c r="ASO556" s="25">
        <f t="shared" si="2890"/>
        <v>24577.14</v>
      </c>
      <c r="ASP556" s="25">
        <f t="shared" si="2891"/>
        <v>25344.76</v>
      </c>
      <c r="ASQ556" s="25">
        <f t="shared" si="2892"/>
        <v>25344.76</v>
      </c>
      <c r="ASR556" s="30">
        <v>40</v>
      </c>
      <c r="ASS556" s="30">
        <v>40</v>
      </c>
      <c r="AST556" s="30">
        <v>40</v>
      </c>
      <c r="ASU556" s="51"/>
      <c r="ASV556" s="51"/>
      <c r="ASW556" s="51"/>
      <c r="ASX556" s="25">
        <f t="shared" si="3254"/>
        <v>157112</v>
      </c>
      <c r="ASY556" s="25">
        <f t="shared" si="3255"/>
        <v>157112</v>
      </c>
      <c r="ASZ556" s="25">
        <f t="shared" si="3256"/>
        <v>157112</v>
      </c>
      <c r="ATA556" s="51"/>
      <c r="ATB556" s="51"/>
      <c r="ATC556" s="51"/>
      <c r="ATD556" s="25">
        <f t="shared" si="3257"/>
        <v>1546.12</v>
      </c>
      <c r="ATE556" s="25">
        <f t="shared" si="3258"/>
        <v>1593.45</v>
      </c>
      <c r="ATF556" s="25">
        <f t="shared" si="3259"/>
        <v>1593.45</v>
      </c>
      <c r="ATG556" s="51"/>
      <c r="ATH556" s="51"/>
      <c r="ATI556" s="51"/>
      <c r="ATJ556" s="25">
        <f t="shared" si="2893"/>
        <v>61844.800000000003</v>
      </c>
      <c r="ATK556" s="25">
        <f t="shared" si="2894"/>
        <v>63738</v>
      </c>
      <c r="ATL556" s="25">
        <f t="shared" si="2895"/>
        <v>63738</v>
      </c>
      <c r="ATM556" s="30">
        <v>46</v>
      </c>
      <c r="ATN556" s="30">
        <v>46</v>
      </c>
      <c r="ATO556" s="30">
        <v>46</v>
      </c>
      <c r="ATP556" s="51"/>
      <c r="ATQ556" s="51"/>
      <c r="ATR556" s="51"/>
      <c r="ATS556" s="25">
        <f t="shared" si="3260"/>
        <v>180678.8</v>
      </c>
      <c r="ATT556" s="25">
        <f t="shared" si="3261"/>
        <v>180678.8</v>
      </c>
      <c r="ATU556" s="25">
        <f t="shared" si="3262"/>
        <v>180678.8</v>
      </c>
      <c r="ATV556" s="51"/>
      <c r="ATW556" s="51"/>
      <c r="ATX556" s="51"/>
      <c r="ATY556" s="25">
        <f t="shared" si="3263"/>
        <v>1685.69</v>
      </c>
      <c r="ATZ556" s="25">
        <f t="shared" si="3264"/>
        <v>1736.05</v>
      </c>
      <c r="AUA556" s="25">
        <f t="shared" si="3265"/>
        <v>1736.05</v>
      </c>
      <c r="AUB556" s="51"/>
      <c r="AUC556" s="51"/>
      <c r="AUD556" s="51"/>
      <c r="AUE556" s="25">
        <f t="shared" si="2896"/>
        <v>77541.740000000005</v>
      </c>
      <c r="AUF556" s="25">
        <f t="shared" si="2897"/>
        <v>79858.3</v>
      </c>
      <c r="AUG556" s="25">
        <f t="shared" si="2898"/>
        <v>79858.3</v>
      </c>
      <c r="AUH556" s="30">
        <v>44</v>
      </c>
      <c r="AUI556" s="30">
        <v>44</v>
      </c>
      <c r="AUJ556" s="30">
        <v>44</v>
      </c>
      <c r="AUK556" s="51"/>
      <c r="AUL556" s="51"/>
      <c r="AUM556" s="51"/>
      <c r="AUN556" s="25">
        <f t="shared" si="3266"/>
        <v>172823.2</v>
      </c>
      <c r="AUO556" s="25">
        <f t="shared" si="3267"/>
        <v>172823.2</v>
      </c>
      <c r="AUP556" s="25">
        <f t="shared" si="3268"/>
        <v>172823.2</v>
      </c>
      <c r="AUQ556" s="51"/>
      <c r="AUR556" s="51"/>
      <c r="AUS556" s="51"/>
      <c r="AUT556" s="25">
        <f t="shared" si="3269"/>
        <v>1809.36</v>
      </c>
      <c r="AUU556" s="25">
        <f t="shared" si="3270"/>
        <v>1866.82</v>
      </c>
      <c r="AUV556" s="25">
        <f t="shared" si="3271"/>
        <v>1866.82</v>
      </c>
      <c r="AUW556" s="51"/>
      <c r="AUX556" s="51"/>
      <c r="AUY556" s="51"/>
      <c r="AUZ556" s="25">
        <f t="shared" si="2899"/>
        <v>79611.839999999997</v>
      </c>
      <c r="AVA556" s="25">
        <f t="shared" si="2900"/>
        <v>82140.08</v>
      </c>
      <c r="AVB556" s="25">
        <f t="shared" si="2901"/>
        <v>82140.08</v>
      </c>
      <c r="AVC556" s="59">
        <f t="shared" si="2902"/>
        <v>1438</v>
      </c>
      <c r="AVD556" s="59">
        <f t="shared" si="2903"/>
        <v>1438</v>
      </c>
      <c r="AVE556" s="59">
        <f t="shared" si="2904"/>
        <v>1438</v>
      </c>
      <c r="AVF556" s="25">
        <f t="shared" si="2905"/>
        <v>0</v>
      </c>
      <c r="AVG556" s="25">
        <f t="shared" si="2906"/>
        <v>0</v>
      </c>
      <c r="AVH556" s="25">
        <f t="shared" si="2907"/>
        <v>0</v>
      </c>
      <c r="AVI556" s="25">
        <f t="shared" si="2908"/>
        <v>5648176.4000000004</v>
      </c>
      <c r="AVJ556" s="25">
        <f t="shared" si="2909"/>
        <v>5648176.4000000004</v>
      </c>
      <c r="AVK556" s="25">
        <f t="shared" si="2910"/>
        <v>5648176.4000000004</v>
      </c>
      <c r="AVL556" s="51"/>
      <c r="AVM556" s="51"/>
      <c r="AVN556" s="51"/>
      <c r="AVO556" s="25"/>
      <c r="AVP556" s="25"/>
      <c r="AVQ556" s="25"/>
      <c r="AVR556" s="25">
        <f t="shared" si="2911"/>
        <v>0</v>
      </c>
      <c r="AVS556" s="25">
        <f t="shared" si="2912"/>
        <v>0</v>
      </c>
      <c r="AVT556" s="25">
        <f t="shared" si="2913"/>
        <v>0</v>
      </c>
      <c r="AVU556" s="25">
        <f t="shared" si="2914"/>
        <v>2568940.9500000002</v>
      </c>
      <c r="AVV556" s="25">
        <f t="shared" si="2915"/>
        <v>2629332.33</v>
      </c>
      <c r="AVW556" s="25">
        <f t="shared" si="2916"/>
        <v>2629332.33</v>
      </c>
    </row>
    <row r="557" spans="1:1271" ht="36">
      <c r="A557" s="26" t="s">
        <v>186</v>
      </c>
      <c r="B557" s="88" t="s">
        <v>91</v>
      </c>
      <c r="C557" s="5"/>
      <c r="D557" s="99"/>
      <c r="E557" s="77"/>
      <c r="F557" s="38"/>
      <c r="G557" s="38"/>
      <c r="H557" s="38"/>
      <c r="I557" s="25">
        <f t="shared" si="2917"/>
        <v>21370.45</v>
      </c>
      <c r="J557" s="25">
        <f t="shared" si="2917"/>
        <v>21370.45</v>
      </c>
      <c r="K557" s="25">
        <f t="shared" si="2917"/>
        <v>21370.45</v>
      </c>
      <c r="L557" s="30"/>
      <c r="M557" s="30"/>
      <c r="N557" s="30"/>
      <c r="O557" s="51"/>
      <c r="P557" s="51"/>
      <c r="Q557" s="51"/>
      <c r="R557" s="25">
        <f t="shared" si="2918"/>
        <v>0</v>
      </c>
      <c r="S557" s="25">
        <f t="shared" si="2919"/>
        <v>0</v>
      </c>
      <c r="T557" s="25">
        <f t="shared" si="2920"/>
        <v>0</v>
      </c>
      <c r="U557" s="51"/>
      <c r="V557" s="51"/>
      <c r="W557" s="51"/>
      <c r="X557" s="25">
        <f t="shared" si="2921"/>
        <v>17099.82</v>
      </c>
      <c r="Y557" s="25">
        <f t="shared" si="2922"/>
        <v>0</v>
      </c>
      <c r="Z557" s="25">
        <f t="shared" si="2923"/>
        <v>0</v>
      </c>
      <c r="AA557" s="51"/>
      <c r="AB557" s="51"/>
      <c r="AC557" s="51"/>
      <c r="AD557" s="25">
        <f t="shared" si="2727"/>
        <v>0</v>
      </c>
      <c r="AE557" s="25">
        <f t="shared" si="2727"/>
        <v>0</v>
      </c>
      <c r="AF557" s="25">
        <f t="shared" si="2727"/>
        <v>0</v>
      </c>
      <c r="AG557" s="30"/>
      <c r="AH557" s="30"/>
      <c r="AI557" s="30"/>
      <c r="AJ557" s="51"/>
      <c r="AK557" s="51"/>
      <c r="AL557" s="51"/>
      <c r="AM557" s="25">
        <f t="shared" si="2924"/>
        <v>0</v>
      </c>
      <c r="AN557" s="25">
        <f t="shared" si="2925"/>
        <v>0</v>
      </c>
      <c r="AO557" s="25">
        <f t="shared" si="2926"/>
        <v>0</v>
      </c>
      <c r="AP557" s="51"/>
      <c r="AQ557" s="51"/>
      <c r="AR557" s="51"/>
      <c r="AS557" s="25">
        <f t="shared" si="2927"/>
        <v>11739.82</v>
      </c>
      <c r="AT557" s="25">
        <f t="shared" si="2928"/>
        <v>12114.7</v>
      </c>
      <c r="AU557" s="25">
        <f t="shared" si="2929"/>
        <v>12114.7</v>
      </c>
      <c r="AV557" s="51"/>
      <c r="AW557" s="51"/>
      <c r="AX557" s="51"/>
      <c r="AY557" s="25">
        <f t="shared" si="2728"/>
        <v>0</v>
      </c>
      <c r="AZ557" s="25">
        <f t="shared" si="2729"/>
        <v>0</v>
      </c>
      <c r="BA557" s="25">
        <f t="shared" si="2730"/>
        <v>0</v>
      </c>
      <c r="BB557" s="30"/>
      <c r="BC557" s="30"/>
      <c r="BD557" s="30"/>
      <c r="BE557" s="51"/>
      <c r="BF557" s="51"/>
      <c r="BG557" s="51"/>
      <c r="BH557" s="25">
        <f t="shared" si="2930"/>
        <v>0</v>
      </c>
      <c r="BI557" s="25">
        <f t="shared" si="2931"/>
        <v>0</v>
      </c>
      <c r="BJ557" s="25">
        <f t="shared" si="2932"/>
        <v>0</v>
      </c>
      <c r="BK557" s="51"/>
      <c r="BL557" s="51"/>
      <c r="BM557" s="51"/>
      <c r="BN557" s="25">
        <f t="shared" si="2933"/>
        <v>10229.290000000001</v>
      </c>
      <c r="BO557" s="25">
        <f t="shared" si="2934"/>
        <v>10599.65</v>
      </c>
      <c r="BP557" s="25">
        <f t="shared" si="2935"/>
        <v>10599.65</v>
      </c>
      <c r="BQ557" s="51"/>
      <c r="BR557" s="51"/>
      <c r="BS557" s="51"/>
      <c r="BT557" s="25">
        <f t="shared" si="2731"/>
        <v>0</v>
      </c>
      <c r="BU557" s="25">
        <f t="shared" si="2732"/>
        <v>0</v>
      </c>
      <c r="BV557" s="25">
        <f t="shared" si="2733"/>
        <v>0</v>
      </c>
      <c r="BW557" s="30"/>
      <c r="BX557" s="30"/>
      <c r="BY557" s="30"/>
      <c r="BZ557" s="51"/>
      <c r="CA557" s="51"/>
      <c r="CB557" s="51"/>
      <c r="CC557" s="25">
        <f t="shared" si="2936"/>
        <v>0</v>
      </c>
      <c r="CD557" s="25">
        <f t="shared" si="2937"/>
        <v>0</v>
      </c>
      <c r="CE557" s="25">
        <f t="shared" si="2938"/>
        <v>0</v>
      </c>
      <c r="CF557" s="51"/>
      <c r="CG557" s="51"/>
      <c r="CH557" s="51"/>
      <c r="CI557" s="25">
        <f t="shared" si="2939"/>
        <v>0</v>
      </c>
      <c r="CJ557" s="25">
        <f t="shared" si="2940"/>
        <v>0</v>
      </c>
      <c r="CK557" s="25">
        <f t="shared" si="2941"/>
        <v>0</v>
      </c>
      <c r="CL557" s="51"/>
      <c r="CM557" s="51"/>
      <c r="CN557" s="51"/>
      <c r="CO557" s="25">
        <f t="shared" si="2734"/>
        <v>0</v>
      </c>
      <c r="CP557" s="25">
        <f t="shared" si="2735"/>
        <v>0</v>
      </c>
      <c r="CQ557" s="25">
        <f t="shared" si="2736"/>
        <v>0</v>
      </c>
      <c r="CR557" s="30"/>
      <c r="CS557" s="30"/>
      <c r="CT557" s="30"/>
      <c r="CU557" s="51"/>
      <c r="CV557" s="51"/>
      <c r="CW557" s="51"/>
      <c r="CX557" s="25">
        <f t="shared" si="2942"/>
        <v>0</v>
      </c>
      <c r="CY557" s="25">
        <f t="shared" si="2943"/>
        <v>0</v>
      </c>
      <c r="CZ557" s="25">
        <f t="shared" si="2944"/>
        <v>0</v>
      </c>
      <c r="DA557" s="51"/>
      <c r="DB557" s="51"/>
      <c r="DC557" s="51"/>
      <c r="DD557" s="25">
        <f t="shared" si="2945"/>
        <v>11575.61</v>
      </c>
      <c r="DE557" s="25">
        <f t="shared" si="2946"/>
        <v>12023.11</v>
      </c>
      <c r="DF557" s="25">
        <f t="shared" si="2947"/>
        <v>12023.11</v>
      </c>
      <c r="DG557" s="51"/>
      <c r="DH557" s="51"/>
      <c r="DI557" s="51"/>
      <c r="DJ557" s="25">
        <f t="shared" si="2737"/>
        <v>0</v>
      </c>
      <c r="DK557" s="25">
        <f t="shared" si="2738"/>
        <v>0</v>
      </c>
      <c r="DL557" s="25">
        <f t="shared" si="2739"/>
        <v>0</v>
      </c>
      <c r="DM557" s="30"/>
      <c r="DN557" s="30"/>
      <c r="DO557" s="30"/>
      <c r="DP557" s="51"/>
      <c r="DQ557" s="51"/>
      <c r="DR557" s="51"/>
      <c r="DS557" s="25">
        <f t="shared" si="2948"/>
        <v>0</v>
      </c>
      <c r="DT557" s="25">
        <f t="shared" si="2949"/>
        <v>0</v>
      </c>
      <c r="DU557" s="25">
        <f t="shared" si="2950"/>
        <v>0</v>
      </c>
      <c r="DV557" s="51"/>
      <c r="DW557" s="51"/>
      <c r="DX557" s="51"/>
      <c r="DY557" s="25">
        <f t="shared" si="2951"/>
        <v>11969.87</v>
      </c>
      <c r="DZ557" s="25">
        <f t="shared" si="2952"/>
        <v>12399.9</v>
      </c>
      <c r="EA557" s="25">
        <f t="shared" si="2953"/>
        <v>12399.9</v>
      </c>
      <c r="EB557" s="51"/>
      <c r="EC557" s="51"/>
      <c r="ED557" s="51"/>
      <c r="EE557" s="25">
        <f t="shared" si="2740"/>
        <v>0</v>
      </c>
      <c r="EF557" s="25">
        <f t="shared" si="2741"/>
        <v>0</v>
      </c>
      <c r="EG557" s="25">
        <f t="shared" si="2742"/>
        <v>0</v>
      </c>
      <c r="EH557" s="30"/>
      <c r="EI557" s="30"/>
      <c r="EJ557" s="30"/>
      <c r="EK557" s="51"/>
      <c r="EL557" s="51"/>
      <c r="EM557" s="51"/>
      <c r="EN557" s="25">
        <f t="shared" si="2954"/>
        <v>0</v>
      </c>
      <c r="EO557" s="25">
        <f t="shared" si="2955"/>
        <v>0</v>
      </c>
      <c r="EP557" s="25">
        <f t="shared" si="2956"/>
        <v>0</v>
      </c>
      <c r="EQ557" s="51"/>
      <c r="ER557" s="51"/>
      <c r="ES557" s="51"/>
      <c r="ET557" s="25">
        <f t="shared" si="2957"/>
        <v>11616.75</v>
      </c>
      <c r="EU557" s="25">
        <f t="shared" si="2958"/>
        <v>11955.02</v>
      </c>
      <c r="EV557" s="25">
        <f t="shared" si="2959"/>
        <v>11955.02</v>
      </c>
      <c r="EW557" s="51"/>
      <c r="EX557" s="51"/>
      <c r="EY557" s="51"/>
      <c r="EZ557" s="25">
        <f t="shared" si="2743"/>
        <v>0</v>
      </c>
      <c r="FA557" s="25">
        <f t="shared" si="2744"/>
        <v>0</v>
      </c>
      <c r="FB557" s="25">
        <f t="shared" si="2745"/>
        <v>0</v>
      </c>
      <c r="FC557" s="30"/>
      <c r="FD557" s="30"/>
      <c r="FE557" s="30"/>
      <c r="FF557" s="51"/>
      <c r="FG557" s="51"/>
      <c r="FH557" s="51"/>
      <c r="FI557" s="25">
        <f t="shared" si="2960"/>
        <v>0</v>
      </c>
      <c r="FJ557" s="25">
        <f t="shared" si="2961"/>
        <v>0</v>
      </c>
      <c r="FK557" s="25">
        <f t="shared" si="2962"/>
        <v>0</v>
      </c>
      <c r="FL557" s="51"/>
      <c r="FM557" s="51"/>
      <c r="FN557" s="51"/>
      <c r="FO557" s="25">
        <f t="shared" si="2963"/>
        <v>9443.4500000000007</v>
      </c>
      <c r="FP557" s="25">
        <f t="shared" si="2964"/>
        <v>9763.33</v>
      </c>
      <c r="FQ557" s="25">
        <f t="shared" si="2965"/>
        <v>9763.33</v>
      </c>
      <c r="FR557" s="51"/>
      <c r="FS557" s="51"/>
      <c r="FT557" s="51"/>
      <c r="FU557" s="25">
        <f t="shared" si="2746"/>
        <v>0</v>
      </c>
      <c r="FV557" s="25">
        <f t="shared" si="2747"/>
        <v>0</v>
      </c>
      <c r="FW557" s="25">
        <f t="shared" si="2748"/>
        <v>0</v>
      </c>
      <c r="FX557" s="30"/>
      <c r="FY557" s="30"/>
      <c r="FZ557" s="30"/>
      <c r="GA557" s="51"/>
      <c r="GB557" s="51"/>
      <c r="GC557" s="51"/>
      <c r="GD557" s="25">
        <f t="shared" si="2966"/>
        <v>0</v>
      </c>
      <c r="GE557" s="25">
        <f t="shared" si="2967"/>
        <v>0</v>
      </c>
      <c r="GF557" s="25">
        <f t="shared" si="2968"/>
        <v>0</v>
      </c>
      <c r="GG557" s="51"/>
      <c r="GH557" s="51"/>
      <c r="GI557" s="51"/>
      <c r="GJ557" s="25">
        <f t="shared" si="2969"/>
        <v>0</v>
      </c>
      <c r="GK557" s="25">
        <f t="shared" si="2970"/>
        <v>0</v>
      </c>
      <c r="GL557" s="25">
        <f t="shared" si="2971"/>
        <v>0</v>
      </c>
      <c r="GM557" s="51"/>
      <c r="GN557" s="51"/>
      <c r="GO557" s="51"/>
      <c r="GP557" s="25">
        <f t="shared" si="2749"/>
        <v>0</v>
      </c>
      <c r="GQ557" s="25">
        <f t="shared" si="2750"/>
        <v>0</v>
      </c>
      <c r="GR557" s="25">
        <f t="shared" si="2751"/>
        <v>0</v>
      </c>
      <c r="GS557" s="30"/>
      <c r="GT557" s="30"/>
      <c r="GU557" s="30"/>
      <c r="GV557" s="51"/>
      <c r="GW557" s="51"/>
      <c r="GX557" s="51"/>
      <c r="GY557" s="25">
        <f t="shared" si="2972"/>
        <v>0</v>
      </c>
      <c r="GZ557" s="25">
        <f t="shared" si="2973"/>
        <v>0</v>
      </c>
      <c r="HA557" s="25">
        <f t="shared" si="2974"/>
        <v>0</v>
      </c>
      <c r="HB557" s="51"/>
      <c r="HC557" s="51"/>
      <c r="HD557" s="51"/>
      <c r="HE557" s="25">
        <f t="shared" si="2975"/>
        <v>18158.060000000001</v>
      </c>
      <c r="HF557" s="25">
        <f t="shared" si="2976"/>
        <v>18837.32</v>
      </c>
      <c r="HG557" s="25">
        <f t="shared" si="2977"/>
        <v>18837.32</v>
      </c>
      <c r="HH557" s="51"/>
      <c r="HI557" s="51"/>
      <c r="HJ557" s="51"/>
      <c r="HK557" s="25">
        <f t="shared" si="2752"/>
        <v>0</v>
      </c>
      <c r="HL557" s="25">
        <f t="shared" si="2753"/>
        <v>0</v>
      </c>
      <c r="HM557" s="25">
        <f t="shared" si="2754"/>
        <v>0</v>
      </c>
      <c r="HN557" s="30"/>
      <c r="HO557" s="30"/>
      <c r="HP557" s="30"/>
      <c r="HQ557" s="51"/>
      <c r="HR557" s="51"/>
      <c r="HS557" s="51"/>
      <c r="HT557" s="25">
        <f t="shared" si="2978"/>
        <v>0</v>
      </c>
      <c r="HU557" s="25">
        <f t="shared" si="2979"/>
        <v>0</v>
      </c>
      <c r="HV557" s="25">
        <f t="shared" si="2980"/>
        <v>0</v>
      </c>
      <c r="HW557" s="51"/>
      <c r="HX557" s="51"/>
      <c r="HY557" s="51"/>
      <c r="HZ557" s="25">
        <f t="shared" si="2981"/>
        <v>9433.69</v>
      </c>
      <c r="IA557" s="25">
        <f t="shared" si="2982"/>
        <v>11657.15</v>
      </c>
      <c r="IB557" s="25">
        <f t="shared" si="2983"/>
        <v>11657.15</v>
      </c>
      <c r="IC557" s="51"/>
      <c r="ID557" s="51"/>
      <c r="IE557" s="51"/>
      <c r="IF557" s="25">
        <f t="shared" si="2755"/>
        <v>0</v>
      </c>
      <c r="IG557" s="25">
        <f t="shared" si="2756"/>
        <v>0</v>
      </c>
      <c r="IH557" s="25">
        <f t="shared" si="2757"/>
        <v>0</v>
      </c>
      <c r="II557" s="30"/>
      <c r="IJ557" s="30"/>
      <c r="IK557" s="30"/>
      <c r="IL557" s="51"/>
      <c r="IM557" s="51"/>
      <c r="IN557" s="51"/>
      <c r="IO557" s="25">
        <f t="shared" si="2984"/>
        <v>0</v>
      </c>
      <c r="IP557" s="25">
        <f t="shared" si="2985"/>
        <v>0</v>
      </c>
      <c r="IQ557" s="25">
        <f t="shared" si="2986"/>
        <v>0</v>
      </c>
      <c r="IR557" s="51"/>
      <c r="IS557" s="51"/>
      <c r="IT557" s="51"/>
      <c r="IU557" s="25">
        <f t="shared" si="2987"/>
        <v>9847.4599999999991</v>
      </c>
      <c r="IV557" s="25">
        <f t="shared" si="2988"/>
        <v>10154.25</v>
      </c>
      <c r="IW557" s="25">
        <f t="shared" si="2989"/>
        <v>10154.25</v>
      </c>
      <c r="IX557" s="51"/>
      <c r="IY557" s="51"/>
      <c r="IZ557" s="51"/>
      <c r="JA557" s="25">
        <f t="shared" si="2758"/>
        <v>0</v>
      </c>
      <c r="JB557" s="25">
        <f t="shared" si="2759"/>
        <v>0</v>
      </c>
      <c r="JC557" s="25">
        <f t="shared" si="2760"/>
        <v>0</v>
      </c>
      <c r="JD557" s="30"/>
      <c r="JE557" s="30"/>
      <c r="JF557" s="30"/>
      <c r="JG557" s="51"/>
      <c r="JH557" s="51"/>
      <c r="JI557" s="51"/>
      <c r="JJ557" s="25">
        <f t="shared" si="2990"/>
        <v>0</v>
      </c>
      <c r="JK557" s="25">
        <f t="shared" si="2991"/>
        <v>0</v>
      </c>
      <c r="JL557" s="25">
        <f t="shared" si="2992"/>
        <v>0</v>
      </c>
      <c r="JM557" s="51"/>
      <c r="JN557" s="51"/>
      <c r="JO557" s="51"/>
      <c r="JP557" s="25">
        <f t="shared" si="2993"/>
        <v>14881.4</v>
      </c>
      <c r="JQ557" s="25">
        <f t="shared" si="2994"/>
        <v>15401</v>
      </c>
      <c r="JR557" s="25">
        <f t="shared" si="2995"/>
        <v>15401</v>
      </c>
      <c r="JS557" s="51"/>
      <c r="JT557" s="51"/>
      <c r="JU557" s="51"/>
      <c r="JV557" s="25">
        <f t="shared" si="2761"/>
        <v>0</v>
      </c>
      <c r="JW557" s="25">
        <f t="shared" si="2762"/>
        <v>0</v>
      </c>
      <c r="JX557" s="25">
        <f t="shared" si="2763"/>
        <v>0</v>
      </c>
      <c r="JY557" s="30"/>
      <c r="JZ557" s="30"/>
      <c r="KA557" s="30"/>
      <c r="KB557" s="51"/>
      <c r="KC557" s="51"/>
      <c r="KD557" s="51"/>
      <c r="KE557" s="25">
        <f t="shared" si="2996"/>
        <v>0</v>
      </c>
      <c r="KF557" s="25">
        <f t="shared" si="2997"/>
        <v>0</v>
      </c>
      <c r="KG557" s="25">
        <f t="shared" si="2998"/>
        <v>0</v>
      </c>
      <c r="KH557" s="51"/>
      <c r="KI557" s="51"/>
      <c r="KJ557" s="51"/>
      <c r="KK557" s="25">
        <f t="shared" si="2999"/>
        <v>8794.68</v>
      </c>
      <c r="KL557" s="25">
        <f t="shared" si="3000"/>
        <v>9088.01</v>
      </c>
      <c r="KM557" s="25">
        <f t="shared" si="3001"/>
        <v>9088.01</v>
      </c>
      <c r="KN557" s="51"/>
      <c r="KO557" s="51"/>
      <c r="KP557" s="51"/>
      <c r="KQ557" s="25">
        <f t="shared" si="2764"/>
        <v>0</v>
      </c>
      <c r="KR557" s="25">
        <f t="shared" si="2765"/>
        <v>0</v>
      </c>
      <c r="KS557" s="25">
        <f t="shared" si="2766"/>
        <v>0</v>
      </c>
      <c r="KT557" s="30"/>
      <c r="KU557" s="30"/>
      <c r="KV557" s="30"/>
      <c r="KW557" s="51"/>
      <c r="KX557" s="51"/>
      <c r="KY557" s="51"/>
      <c r="KZ557" s="25">
        <f t="shared" si="3002"/>
        <v>0</v>
      </c>
      <c r="LA557" s="25">
        <f t="shared" si="3003"/>
        <v>0</v>
      </c>
      <c r="LB557" s="25">
        <f t="shared" si="3004"/>
        <v>0</v>
      </c>
      <c r="LC557" s="51"/>
      <c r="LD557" s="51"/>
      <c r="LE557" s="51"/>
      <c r="LF557" s="25">
        <f t="shared" si="3005"/>
        <v>8155.09</v>
      </c>
      <c r="LG557" s="25">
        <f t="shared" si="3006"/>
        <v>8434.61</v>
      </c>
      <c r="LH557" s="25">
        <f t="shared" si="3007"/>
        <v>8434.61</v>
      </c>
      <c r="LI557" s="51"/>
      <c r="LJ557" s="51"/>
      <c r="LK557" s="51"/>
      <c r="LL557" s="25">
        <f t="shared" si="2767"/>
        <v>0</v>
      </c>
      <c r="LM557" s="25">
        <f t="shared" si="2768"/>
        <v>0</v>
      </c>
      <c r="LN557" s="25">
        <f t="shared" si="2769"/>
        <v>0</v>
      </c>
      <c r="LO557" s="30"/>
      <c r="LP557" s="30"/>
      <c r="LQ557" s="30"/>
      <c r="LR557" s="51"/>
      <c r="LS557" s="51"/>
      <c r="LT557" s="51"/>
      <c r="LU557" s="25">
        <f t="shared" si="3008"/>
        <v>0</v>
      </c>
      <c r="LV557" s="25">
        <f t="shared" si="3009"/>
        <v>0</v>
      </c>
      <c r="LW557" s="25">
        <f t="shared" si="3010"/>
        <v>0</v>
      </c>
      <c r="LX557" s="51"/>
      <c r="LY557" s="51"/>
      <c r="LZ557" s="51"/>
      <c r="MA557" s="25">
        <f t="shared" si="3011"/>
        <v>12878.19</v>
      </c>
      <c r="MB557" s="25">
        <f t="shared" si="3012"/>
        <v>13309.62</v>
      </c>
      <c r="MC557" s="25">
        <f t="shared" si="3013"/>
        <v>13309.62</v>
      </c>
      <c r="MD557" s="51"/>
      <c r="ME557" s="51"/>
      <c r="MF557" s="51"/>
      <c r="MG557" s="25">
        <f t="shared" si="2770"/>
        <v>0</v>
      </c>
      <c r="MH557" s="25">
        <f t="shared" si="2771"/>
        <v>0</v>
      </c>
      <c r="MI557" s="25">
        <f t="shared" si="2772"/>
        <v>0</v>
      </c>
      <c r="MJ557" s="30"/>
      <c r="MK557" s="30"/>
      <c r="ML557" s="30"/>
      <c r="MM557" s="51"/>
      <c r="MN557" s="51"/>
      <c r="MO557" s="51"/>
      <c r="MP557" s="25">
        <f t="shared" si="3014"/>
        <v>0</v>
      </c>
      <c r="MQ557" s="25">
        <f t="shared" si="3015"/>
        <v>0</v>
      </c>
      <c r="MR557" s="25">
        <f t="shared" si="3016"/>
        <v>0</v>
      </c>
      <c r="MS557" s="51"/>
      <c r="MT557" s="51"/>
      <c r="MU557" s="51"/>
      <c r="MV557" s="25">
        <f t="shared" si="3017"/>
        <v>13696.57</v>
      </c>
      <c r="MW557" s="25">
        <f t="shared" si="3018"/>
        <v>14161.98</v>
      </c>
      <c r="MX557" s="25">
        <f t="shared" si="3019"/>
        <v>14161.98</v>
      </c>
      <c r="MY557" s="51"/>
      <c r="MZ557" s="51"/>
      <c r="NA557" s="51"/>
      <c r="NB557" s="25">
        <f t="shared" si="2773"/>
        <v>0</v>
      </c>
      <c r="NC557" s="25">
        <f t="shared" si="2774"/>
        <v>0</v>
      </c>
      <c r="ND557" s="25">
        <f t="shared" si="2775"/>
        <v>0</v>
      </c>
      <c r="NE557" s="30"/>
      <c r="NF557" s="30"/>
      <c r="NG557" s="30"/>
      <c r="NH557" s="51"/>
      <c r="NI557" s="51"/>
      <c r="NJ557" s="51"/>
      <c r="NK557" s="25">
        <f t="shared" si="3020"/>
        <v>0</v>
      </c>
      <c r="NL557" s="25">
        <f t="shared" si="3021"/>
        <v>0</v>
      </c>
      <c r="NM557" s="25">
        <f t="shared" si="3022"/>
        <v>0</v>
      </c>
      <c r="NN557" s="51"/>
      <c r="NO557" s="51"/>
      <c r="NP557" s="51"/>
      <c r="NQ557" s="25">
        <f t="shared" si="3023"/>
        <v>10008.959999999999</v>
      </c>
      <c r="NR557" s="25">
        <f t="shared" si="3024"/>
        <v>10329.780000000001</v>
      </c>
      <c r="NS557" s="25">
        <f t="shared" si="3025"/>
        <v>10329.780000000001</v>
      </c>
      <c r="NT557" s="51"/>
      <c r="NU557" s="51"/>
      <c r="NV557" s="51"/>
      <c r="NW557" s="25">
        <f t="shared" si="2776"/>
        <v>0</v>
      </c>
      <c r="NX557" s="25">
        <f t="shared" si="2777"/>
        <v>0</v>
      </c>
      <c r="NY557" s="25">
        <f t="shared" si="2778"/>
        <v>0</v>
      </c>
      <c r="NZ557" s="30"/>
      <c r="OA557" s="30"/>
      <c r="OB557" s="30"/>
      <c r="OC557" s="51"/>
      <c r="OD557" s="51"/>
      <c r="OE557" s="51"/>
      <c r="OF557" s="25">
        <f t="shared" si="3026"/>
        <v>0</v>
      </c>
      <c r="OG557" s="25">
        <f t="shared" si="3027"/>
        <v>0</v>
      </c>
      <c r="OH557" s="25">
        <f t="shared" si="3028"/>
        <v>0</v>
      </c>
      <c r="OI557" s="51"/>
      <c r="OJ557" s="51"/>
      <c r="OK557" s="51"/>
      <c r="OL557" s="25">
        <f t="shared" si="3029"/>
        <v>12961.98</v>
      </c>
      <c r="OM557" s="25">
        <f t="shared" si="3030"/>
        <v>13396.95</v>
      </c>
      <c r="ON557" s="25">
        <f t="shared" si="3031"/>
        <v>13396.95</v>
      </c>
      <c r="OO557" s="51"/>
      <c r="OP557" s="51"/>
      <c r="OQ557" s="51"/>
      <c r="OR557" s="25">
        <f t="shared" si="2779"/>
        <v>0</v>
      </c>
      <c r="OS557" s="25">
        <f t="shared" si="2780"/>
        <v>0</v>
      </c>
      <c r="OT557" s="25">
        <f t="shared" si="2781"/>
        <v>0</v>
      </c>
      <c r="OU557" s="30"/>
      <c r="OV557" s="30"/>
      <c r="OW557" s="30"/>
      <c r="OX557" s="51"/>
      <c r="OY557" s="51"/>
      <c r="OZ557" s="51"/>
      <c r="PA557" s="25">
        <f t="shared" si="3032"/>
        <v>0</v>
      </c>
      <c r="PB557" s="25">
        <f t="shared" si="3033"/>
        <v>0</v>
      </c>
      <c r="PC557" s="25">
        <f t="shared" si="3034"/>
        <v>0</v>
      </c>
      <c r="PD557" s="51"/>
      <c r="PE557" s="51"/>
      <c r="PF557" s="51"/>
      <c r="PG557" s="25">
        <f t="shared" si="3035"/>
        <v>11057.84</v>
      </c>
      <c r="PH557" s="25">
        <f t="shared" si="3036"/>
        <v>11416.15</v>
      </c>
      <c r="PI557" s="25">
        <f t="shared" si="3037"/>
        <v>11416.15</v>
      </c>
      <c r="PJ557" s="51"/>
      <c r="PK557" s="51"/>
      <c r="PL557" s="51"/>
      <c r="PM557" s="25">
        <f t="shared" si="2782"/>
        <v>0</v>
      </c>
      <c r="PN557" s="25">
        <f t="shared" si="2783"/>
        <v>0</v>
      </c>
      <c r="PO557" s="25">
        <f t="shared" si="2784"/>
        <v>0</v>
      </c>
      <c r="PP557" s="30"/>
      <c r="PQ557" s="30"/>
      <c r="PR557" s="30"/>
      <c r="PS557" s="51"/>
      <c r="PT557" s="51"/>
      <c r="PU557" s="51"/>
      <c r="PV557" s="25">
        <f t="shared" si="3038"/>
        <v>0</v>
      </c>
      <c r="PW557" s="25">
        <f t="shared" si="3039"/>
        <v>0</v>
      </c>
      <c r="PX557" s="25">
        <f t="shared" si="3040"/>
        <v>0</v>
      </c>
      <c r="PY557" s="51"/>
      <c r="PZ557" s="51"/>
      <c r="QA557" s="51"/>
      <c r="QB557" s="25">
        <f t="shared" si="3041"/>
        <v>12550.45</v>
      </c>
      <c r="QC557" s="25">
        <f t="shared" si="3042"/>
        <v>12973.03</v>
      </c>
      <c r="QD557" s="25">
        <f t="shared" si="3043"/>
        <v>12973.03</v>
      </c>
      <c r="QE557" s="51"/>
      <c r="QF557" s="51"/>
      <c r="QG557" s="51"/>
      <c r="QH557" s="25">
        <f t="shared" si="2785"/>
        <v>0</v>
      </c>
      <c r="QI557" s="25">
        <f t="shared" si="2786"/>
        <v>0</v>
      </c>
      <c r="QJ557" s="25">
        <f t="shared" si="2787"/>
        <v>0</v>
      </c>
      <c r="QK557" s="30"/>
      <c r="QL557" s="30"/>
      <c r="QM557" s="30"/>
      <c r="QN557" s="51"/>
      <c r="QO557" s="51"/>
      <c r="QP557" s="51"/>
      <c r="QQ557" s="25">
        <f t="shared" si="3044"/>
        <v>0</v>
      </c>
      <c r="QR557" s="25">
        <f t="shared" si="3045"/>
        <v>0</v>
      </c>
      <c r="QS557" s="25">
        <f t="shared" si="3046"/>
        <v>0</v>
      </c>
      <c r="QT557" s="51"/>
      <c r="QU557" s="51"/>
      <c r="QV557" s="51"/>
      <c r="QW557" s="25">
        <f t="shared" si="3047"/>
        <v>11198.15</v>
      </c>
      <c r="QX557" s="25">
        <f t="shared" si="3048"/>
        <v>11552.15</v>
      </c>
      <c r="QY557" s="25">
        <f t="shared" si="3049"/>
        <v>11552.15</v>
      </c>
      <c r="QZ557" s="51"/>
      <c r="RA557" s="51"/>
      <c r="RB557" s="51"/>
      <c r="RC557" s="25">
        <f t="shared" si="2788"/>
        <v>0</v>
      </c>
      <c r="RD557" s="25">
        <f t="shared" si="2789"/>
        <v>0</v>
      </c>
      <c r="RE557" s="25">
        <f t="shared" si="2790"/>
        <v>0</v>
      </c>
      <c r="RF557" s="30"/>
      <c r="RG557" s="30"/>
      <c r="RH557" s="30"/>
      <c r="RI557" s="51"/>
      <c r="RJ557" s="51"/>
      <c r="RK557" s="51"/>
      <c r="RL557" s="25">
        <f t="shared" si="3050"/>
        <v>0</v>
      </c>
      <c r="RM557" s="25">
        <f t="shared" si="3051"/>
        <v>0</v>
      </c>
      <c r="RN557" s="25">
        <f t="shared" si="3052"/>
        <v>0</v>
      </c>
      <c r="RO557" s="51"/>
      <c r="RP557" s="51"/>
      <c r="RQ557" s="51"/>
      <c r="RR557" s="25">
        <f t="shared" si="3053"/>
        <v>8167.26</v>
      </c>
      <c r="RS557" s="25">
        <f t="shared" si="3054"/>
        <v>8416.5300000000007</v>
      </c>
      <c r="RT557" s="25">
        <f t="shared" si="3055"/>
        <v>8416.5300000000007</v>
      </c>
      <c r="RU557" s="51"/>
      <c r="RV557" s="51"/>
      <c r="RW557" s="51"/>
      <c r="RX557" s="25">
        <f t="shared" si="2791"/>
        <v>0</v>
      </c>
      <c r="RY557" s="25">
        <f t="shared" si="2792"/>
        <v>0</v>
      </c>
      <c r="RZ557" s="25">
        <f t="shared" si="2793"/>
        <v>0</v>
      </c>
      <c r="SA557" s="30"/>
      <c r="SB557" s="30"/>
      <c r="SC557" s="30"/>
      <c r="SD557" s="51"/>
      <c r="SE557" s="51"/>
      <c r="SF557" s="51"/>
      <c r="SG557" s="25">
        <f t="shared" si="3056"/>
        <v>0</v>
      </c>
      <c r="SH557" s="25">
        <f t="shared" si="3057"/>
        <v>0</v>
      </c>
      <c r="SI557" s="25">
        <f t="shared" si="3058"/>
        <v>0</v>
      </c>
      <c r="SJ557" s="51"/>
      <c r="SK557" s="51"/>
      <c r="SL557" s="51"/>
      <c r="SM557" s="25">
        <f t="shared" si="3059"/>
        <v>11053.09</v>
      </c>
      <c r="SN557" s="25">
        <f t="shared" si="3060"/>
        <v>11393.17</v>
      </c>
      <c r="SO557" s="25">
        <f t="shared" si="3061"/>
        <v>11393.17</v>
      </c>
      <c r="SP557" s="51"/>
      <c r="SQ557" s="51"/>
      <c r="SR557" s="51"/>
      <c r="SS557" s="25">
        <f t="shared" si="2794"/>
        <v>0</v>
      </c>
      <c r="ST557" s="25">
        <f t="shared" si="2795"/>
        <v>0</v>
      </c>
      <c r="SU557" s="25">
        <f t="shared" si="2796"/>
        <v>0</v>
      </c>
      <c r="SV557" s="30"/>
      <c r="SW557" s="30"/>
      <c r="SX557" s="30"/>
      <c r="SY557" s="51"/>
      <c r="SZ557" s="51"/>
      <c r="TA557" s="51"/>
      <c r="TB557" s="25">
        <f t="shared" si="3062"/>
        <v>0</v>
      </c>
      <c r="TC557" s="25">
        <f t="shared" si="3063"/>
        <v>0</v>
      </c>
      <c r="TD557" s="25">
        <f t="shared" si="3064"/>
        <v>0</v>
      </c>
      <c r="TE557" s="51"/>
      <c r="TF557" s="51"/>
      <c r="TG557" s="51"/>
      <c r="TH557" s="25">
        <f t="shared" si="3065"/>
        <v>10262.68</v>
      </c>
      <c r="TI557" s="25">
        <f t="shared" si="3066"/>
        <v>10606.61</v>
      </c>
      <c r="TJ557" s="25">
        <f t="shared" si="3067"/>
        <v>10606.61</v>
      </c>
      <c r="TK557" s="51"/>
      <c r="TL557" s="51"/>
      <c r="TM557" s="51"/>
      <c r="TN557" s="25">
        <f t="shared" si="2797"/>
        <v>0</v>
      </c>
      <c r="TO557" s="25">
        <f t="shared" si="2798"/>
        <v>0</v>
      </c>
      <c r="TP557" s="25">
        <f t="shared" si="2799"/>
        <v>0</v>
      </c>
      <c r="TQ557" s="30"/>
      <c r="TR557" s="30"/>
      <c r="TS557" s="30"/>
      <c r="TT557" s="51"/>
      <c r="TU557" s="51"/>
      <c r="TV557" s="51"/>
      <c r="TW557" s="25">
        <f t="shared" si="3068"/>
        <v>0</v>
      </c>
      <c r="TX557" s="25">
        <f t="shared" si="3069"/>
        <v>0</v>
      </c>
      <c r="TY557" s="25">
        <f t="shared" si="3070"/>
        <v>0</v>
      </c>
      <c r="TZ557" s="51"/>
      <c r="UA557" s="51"/>
      <c r="UB557" s="51"/>
      <c r="UC557" s="25">
        <f t="shared" si="3071"/>
        <v>8854.6200000000008</v>
      </c>
      <c r="UD557" s="25">
        <f t="shared" si="3072"/>
        <v>12161.54</v>
      </c>
      <c r="UE557" s="25">
        <f t="shared" si="3073"/>
        <v>12161.54</v>
      </c>
      <c r="UF557" s="51"/>
      <c r="UG557" s="51"/>
      <c r="UH557" s="51"/>
      <c r="UI557" s="25">
        <f t="shared" si="2800"/>
        <v>0</v>
      </c>
      <c r="UJ557" s="25">
        <f t="shared" si="2801"/>
        <v>0</v>
      </c>
      <c r="UK557" s="25">
        <f t="shared" si="2802"/>
        <v>0</v>
      </c>
      <c r="UL557" s="30">
        <v>25</v>
      </c>
      <c r="UM557" s="30">
        <v>25</v>
      </c>
      <c r="UN557" s="30">
        <v>25</v>
      </c>
      <c r="UO557" s="51"/>
      <c r="UP557" s="51"/>
      <c r="UQ557" s="51"/>
      <c r="UR557" s="25">
        <f t="shared" si="3074"/>
        <v>534261.25</v>
      </c>
      <c r="US557" s="25">
        <f t="shared" si="3075"/>
        <v>534261.25</v>
      </c>
      <c r="UT557" s="25">
        <f t="shared" si="3076"/>
        <v>534261.25</v>
      </c>
      <c r="UU557" s="51"/>
      <c r="UV557" s="51"/>
      <c r="UW557" s="51"/>
      <c r="UX557" s="25">
        <f t="shared" si="3077"/>
        <v>10810.66</v>
      </c>
      <c r="UY557" s="25">
        <f t="shared" si="3078"/>
        <v>11124.56</v>
      </c>
      <c r="UZ557" s="25">
        <f t="shared" si="3079"/>
        <v>11124.56</v>
      </c>
      <c r="VA557" s="51"/>
      <c r="VB557" s="51"/>
      <c r="VC557" s="51"/>
      <c r="VD557" s="25">
        <f t="shared" si="2803"/>
        <v>270266.5</v>
      </c>
      <c r="VE557" s="25">
        <f t="shared" si="2804"/>
        <v>278114</v>
      </c>
      <c r="VF557" s="25">
        <f t="shared" si="2805"/>
        <v>278114</v>
      </c>
      <c r="VG557" s="30"/>
      <c r="VH557" s="30"/>
      <c r="VI557" s="30"/>
      <c r="VJ557" s="51"/>
      <c r="VK557" s="51"/>
      <c r="VL557" s="51"/>
      <c r="VM557" s="25">
        <f t="shared" si="3080"/>
        <v>0</v>
      </c>
      <c r="VN557" s="25">
        <f t="shared" si="3081"/>
        <v>0</v>
      </c>
      <c r="VO557" s="25">
        <f t="shared" si="3082"/>
        <v>0</v>
      </c>
      <c r="VP557" s="51"/>
      <c r="VQ557" s="51"/>
      <c r="VR557" s="51"/>
      <c r="VS557" s="25">
        <f t="shared" si="3083"/>
        <v>0</v>
      </c>
      <c r="VT557" s="25">
        <f t="shared" si="3084"/>
        <v>0</v>
      </c>
      <c r="VU557" s="25">
        <f t="shared" si="3085"/>
        <v>0</v>
      </c>
      <c r="VV557" s="51"/>
      <c r="VW557" s="51"/>
      <c r="VX557" s="51"/>
      <c r="VY557" s="25">
        <f t="shared" si="2806"/>
        <v>0</v>
      </c>
      <c r="VZ557" s="25">
        <f t="shared" si="2807"/>
        <v>0</v>
      </c>
      <c r="WA557" s="25">
        <f t="shared" si="2808"/>
        <v>0</v>
      </c>
      <c r="WB557" s="30"/>
      <c r="WC557" s="30"/>
      <c r="WD557" s="30"/>
      <c r="WE557" s="51"/>
      <c r="WF557" s="51"/>
      <c r="WG557" s="51"/>
      <c r="WH557" s="25">
        <f t="shared" si="3086"/>
        <v>0</v>
      </c>
      <c r="WI557" s="25">
        <f t="shared" si="3087"/>
        <v>0</v>
      </c>
      <c r="WJ557" s="25">
        <f t="shared" si="3088"/>
        <v>0</v>
      </c>
      <c r="WK557" s="51"/>
      <c r="WL557" s="51"/>
      <c r="WM557" s="51"/>
      <c r="WN557" s="25">
        <f t="shared" si="3089"/>
        <v>8081.27</v>
      </c>
      <c r="WO557" s="25">
        <f t="shared" si="3090"/>
        <v>8359.49</v>
      </c>
      <c r="WP557" s="25">
        <f t="shared" si="3091"/>
        <v>8359.49</v>
      </c>
      <c r="WQ557" s="51"/>
      <c r="WR557" s="51"/>
      <c r="WS557" s="51"/>
      <c r="WT557" s="25">
        <f t="shared" si="2809"/>
        <v>0</v>
      </c>
      <c r="WU557" s="25">
        <f t="shared" si="2810"/>
        <v>0</v>
      </c>
      <c r="WV557" s="25">
        <f t="shared" si="2811"/>
        <v>0</v>
      </c>
      <c r="WW557" s="30"/>
      <c r="WX557" s="30"/>
      <c r="WY557" s="30"/>
      <c r="WZ557" s="51"/>
      <c r="XA557" s="51"/>
      <c r="XB557" s="51"/>
      <c r="XC557" s="25">
        <f t="shared" si="3092"/>
        <v>0</v>
      </c>
      <c r="XD557" s="25">
        <f t="shared" si="3093"/>
        <v>0</v>
      </c>
      <c r="XE557" s="25">
        <f t="shared" si="3094"/>
        <v>0</v>
      </c>
      <c r="XF557" s="51"/>
      <c r="XG557" s="51"/>
      <c r="XH557" s="51"/>
      <c r="XI557" s="25">
        <f t="shared" si="3095"/>
        <v>8572.7000000000007</v>
      </c>
      <c r="XJ557" s="25">
        <f t="shared" si="3096"/>
        <v>8836.81</v>
      </c>
      <c r="XK557" s="25">
        <f t="shared" si="3097"/>
        <v>8836.81</v>
      </c>
      <c r="XL557" s="51"/>
      <c r="XM557" s="51"/>
      <c r="XN557" s="51"/>
      <c r="XO557" s="25">
        <f t="shared" si="2812"/>
        <v>0</v>
      </c>
      <c r="XP557" s="25">
        <f t="shared" si="2813"/>
        <v>0</v>
      </c>
      <c r="XQ557" s="25">
        <f t="shared" si="2814"/>
        <v>0</v>
      </c>
      <c r="XR557" s="30"/>
      <c r="XS557" s="30"/>
      <c r="XT557" s="30"/>
      <c r="XU557" s="51"/>
      <c r="XV557" s="51"/>
      <c r="XW557" s="51"/>
      <c r="XX557" s="25">
        <f t="shared" si="3098"/>
        <v>0</v>
      </c>
      <c r="XY557" s="25">
        <f t="shared" si="3099"/>
        <v>0</v>
      </c>
      <c r="XZ557" s="25">
        <f t="shared" si="3100"/>
        <v>0</v>
      </c>
      <c r="YA557" s="51"/>
      <c r="YB557" s="51"/>
      <c r="YC557" s="51"/>
      <c r="YD557" s="25">
        <f t="shared" si="3101"/>
        <v>8477.16</v>
      </c>
      <c r="YE557" s="25">
        <f t="shared" si="3102"/>
        <v>8742.25</v>
      </c>
      <c r="YF557" s="25">
        <f t="shared" si="3103"/>
        <v>8742.25</v>
      </c>
      <c r="YG557" s="51"/>
      <c r="YH557" s="51"/>
      <c r="YI557" s="51"/>
      <c r="YJ557" s="25">
        <f t="shared" si="2815"/>
        <v>0</v>
      </c>
      <c r="YK557" s="25">
        <f t="shared" si="2816"/>
        <v>0</v>
      </c>
      <c r="YL557" s="25">
        <f t="shared" si="2817"/>
        <v>0</v>
      </c>
      <c r="YM557" s="30"/>
      <c r="YN557" s="30"/>
      <c r="YO557" s="30"/>
      <c r="YP557" s="51"/>
      <c r="YQ557" s="51"/>
      <c r="YR557" s="51"/>
      <c r="YS557" s="25">
        <f t="shared" si="3104"/>
        <v>0</v>
      </c>
      <c r="YT557" s="25">
        <f t="shared" si="3105"/>
        <v>0</v>
      </c>
      <c r="YU557" s="25">
        <f t="shared" si="3106"/>
        <v>0</v>
      </c>
      <c r="YV557" s="51"/>
      <c r="YW557" s="51"/>
      <c r="YX557" s="51"/>
      <c r="YY557" s="25">
        <f t="shared" si="3107"/>
        <v>9386.4699999999993</v>
      </c>
      <c r="YZ557" s="25">
        <f t="shared" si="3108"/>
        <v>9690.69</v>
      </c>
      <c r="ZA557" s="25">
        <f t="shared" si="3109"/>
        <v>9690.69</v>
      </c>
      <c r="ZB557" s="51"/>
      <c r="ZC557" s="51"/>
      <c r="ZD557" s="51"/>
      <c r="ZE557" s="25">
        <f t="shared" si="2818"/>
        <v>0</v>
      </c>
      <c r="ZF557" s="25">
        <f t="shared" si="2819"/>
        <v>0</v>
      </c>
      <c r="ZG557" s="25">
        <f t="shared" si="2820"/>
        <v>0</v>
      </c>
      <c r="ZH557" s="30"/>
      <c r="ZI557" s="30"/>
      <c r="ZJ557" s="30"/>
      <c r="ZK557" s="51"/>
      <c r="ZL557" s="51"/>
      <c r="ZM557" s="51"/>
      <c r="ZN557" s="25">
        <f t="shared" si="3110"/>
        <v>0</v>
      </c>
      <c r="ZO557" s="25">
        <f t="shared" si="3111"/>
        <v>0</v>
      </c>
      <c r="ZP557" s="25">
        <f t="shared" si="3112"/>
        <v>0</v>
      </c>
      <c r="ZQ557" s="51"/>
      <c r="ZR557" s="51"/>
      <c r="ZS557" s="51"/>
      <c r="ZT557" s="25">
        <f t="shared" si="3113"/>
        <v>11046.44</v>
      </c>
      <c r="ZU557" s="25">
        <f t="shared" si="3114"/>
        <v>11399.08</v>
      </c>
      <c r="ZV557" s="25">
        <f t="shared" si="3115"/>
        <v>11399.08</v>
      </c>
      <c r="ZW557" s="51"/>
      <c r="ZX557" s="51"/>
      <c r="ZY557" s="51"/>
      <c r="ZZ557" s="25">
        <f t="shared" si="2821"/>
        <v>0</v>
      </c>
      <c r="AAA557" s="25">
        <f t="shared" si="2822"/>
        <v>0</v>
      </c>
      <c r="AAB557" s="25">
        <f t="shared" si="2823"/>
        <v>0</v>
      </c>
      <c r="AAC557" s="30"/>
      <c r="AAD557" s="30"/>
      <c r="AAE557" s="30"/>
      <c r="AAF557" s="51"/>
      <c r="AAG557" s="51"/>
      <c r="AAH557" s="51"/>
      <c r="AAI557" s="25">
        <f t="shared" si="3116"/>
        <v>0</v>
      </c>
      <c r="AAJ557" s="25">
        <f t="shared" si="3117"/>
        <v>0</v>
      </c>
      <c r="AAK557" s="25">
        <f t="shared" si="3118"/>
        <v>0</v>
      </c>
      <c r="AAL557" s="51"/>
      <c r="AAM557" s="51"/>
      <c r="AAN557" s="51"/>
      <c r="AAO557" s="25">
        <f t="shared" si="3119"/>
        <v>10469.48</v>
      </c>
      <c r="AAP557" s="25">
        <f t="shared" si="3120"/>
        <v>10810.63</v>
      </c>
      <c r="AAQ557" s="25">
        <f t="shared" si="3121"/>
        <v>10810.63</v>
      </c>
      <c r="AAR557" s="51"/>
      <c r="AAS557" s="51"/>
      <c r="AAT557" s="51"/>
      <c r="AAU557" s="25">
        <f t="shared" si="2824"/>
        <v>0</v>
      </c>
      <c r="AAV557" s="25">
        <f t="shared" si="2825"/>
        <v>0</v>
      </c>
      <c r="AAW557" s="25">
        <f t="shared" si="2826"/>
        <v>0</v>
      </c>
      <c r="AAX557" s="30"/>
      <c r="AAY557" s="30"/>
      <c r="AAZ557" s="30"/>
      <c r="ABA557" s="51"/>
      <c r="ABB557" s="51"/>
      <c r="ABC557" s="51"/>
      <c r="ABD557" s="25">
        <f t="shared" si="3122"/>
        <v>0</v>
      </c>
      <c r="ABE557" s="25">
        <f t="shared" si="3123"/>
        <v>0</v>
      </c>
      <c r="ABF557" s="25">
        <f t="shared" si="3124"/>
        <v>0</v>
      </c>
      <c r="ABG557" s="51"/>
      <c r="ABH557" s="51"/>
      <c r="ABI557" s="51"/>
      <c r="ABJ557" s="25">
        <f t="shared" si="3125"/>
        <v>7259.99</v>
      </c>
      <c r="ABK557" s="25">
        <f t="shared" si="3126"/>
        <v>7467.02</v>
      </c>
      <c r="ABL557" s="25">
        <f t="shared" si="3127"/>
        <v>7467.02</v>
      </c>
      <c r="ABM557" s="51"/>
      <c r="ABN557" s="51"/>
      <c r="ABO557" s="51"/>
      <c r="ABP557" s="25">
        <f t="shared" si="2827"/>
        <v>0</v>
      </c>
      <c r="ABQ557" s="25">
        <f t="shared" si="2828"/>
        <v>0</v>
      </c>
      <c r="ABR557" s="25">
        <f t="shared" si="2829"/>
        <v>0</v>
      </c>
      <c r="ABS557" s="30"/>
      <c r="ABT557" s="30"/>
      <c r="ABU557" s="30"/>
      <c r="ABV557" s="51"/>
      <c r="ABW557" s="51"/>
      <c r="ABX557" s="51"/>
      <c r="ABY557" s="25">
        <f t="shared" si="3128"/>
        <v>0</v>
      </c>
      <c r="ABZ557" s="25">
        <f t="shared" si="3129"/>
        <v>0</v>
      </c>
      <c r="ACA557" s="25">
        <f t="shared" si="3130"/>
        <v>0</v>
      </c>
      <c r="ACB557" s="51"/>
      <c r="ACC557" s="51"/>
      <c r="ACD557" s="51"/>
      <c r="ACE557" s="25">
        <f t="shared" si="3131"/>
        <v>7904.37</v>
      </c>
      <c r="ACF557" s="25">
        <f t="shared" si="3132"/>
        <v>8152.25</v>
      </c>
      <c r="ACG557" s="25">
        <f t="shared" si="3133"/>
        <v>8152.25</v>
      </c>
      <c r="ACH557" s="51"/>
      <c r="ACI557" s="51"/>
      <c r="ACJ557" s="51"/>
      <c r="ACK557" s="25">
        <f t="shared" si="2830"/>
        <v>0</v>
      </c>
      <c r="ACL557" s="25">
        <f t="shared" si="2831"/>
        <v>0</v>
      </c>
      <c r="ACM557" s="25">
        <f t="shared" si="2832"/>
        <v>0</v>
      </c>
      <c r="ACN557" s="30"/>
      <c r="ACO557" s="30"/>
      <c r="ACP557" s="30"/>
      <c r="ACQ557" s="51"/>
      <c r="ACR557" s="51"/>
      <c r="ACS557" s="51"/>
      <c r="ACT557" s="25">
        <f t="shared" si="3134"/>
        <v>0</v>
      </c>
      <c r="ACU557" s="25">
        <f t="shared" si="3135"/>
        <v>0</v>
      </c>
      <c r="ACV557" s="25">
        <f t="shared" si="3136"/>
        <v>0</v>
      </c>
      <c r="ACW557" s="51"/>
      <c r="ACX557" s="51"/>
      <c r="ACY557" s="51"/>
      <c r="ACZ557" s="25">
        <f t="shared" si="3137"/>
        <v>10572.44</v>
      </c>
      <c r="ADA557" s="25">
        <f t="shared" si="3138"/>
        <v>10916.52</v>
      </c>
      <c r="ADB557" s="25">
        <f t="shared" si="3139"/>
        <v>10916.52</v>
      </c>
      <c r="ADC557" s="51"/>
      <c r="ADD557" s="51"/>
      <c r="ADE557" s="51"/>
      <c r="ADF557" s="25">
        <f t="shared" si="2833"/>
        <v>0</v>
      </c>
      <c r="ADG557" s="25">
        <f t="shared" si="2834"/>
        <v>0</v>
      </c>
      <c r="ADH557" s="25">
        <f t="shared" si="2835"/>
        <v>0</v>
      </c>
      <c r="ADI557" s="30"/>
      <c r="ADJ557" s="30"/>
      <c r="ADK557" s="30"/>
      <c r="ADL557" s="51"/>
      <c r="ADM557" s="51"/>
      <c r="ADN557" s="51"/>
      <c r="ADO557" s="25">
        <f t="shared" si="3140"/>
        <v>0</v>
      </c>
      <c r="ADP557" s="25">
        <f t="shared" si="3141"/>
        <v>0</v>
      </c>
      <c r="ADQ557" s="25">
        <f t="shared" si="3142"/>
        <v>0</v>
      </c>
      <c r="ADR557" s="51"/>
      <c r="ADS557" s="51"/>
      <c r="ADT557" s="51"/>
      <c r="ADU557" s="25">
        <f t="shared" si="3143"/>
        <v>6392.93</v>
      </c>
      <c r="ADV557" s="25">
        <f t="shared" si="3144"/>
        <v>6625.24</v>
      </c>
      <c r="ADW557" s="25">
        <f t="shared" si="3145"/>
        <v>6625.24</v>
      </c>
      <c r="ADX557" s="51"/>
      <c r="ADY557" s="51"/>
      <c r="ADZ557" s="51"/>
      <c r="AEA557" s="25">
        <f t="shared" si="2836"/>
        <v>0</v>
      </c>
      <c r="AEB557" s="25">
        <f t="shared" si="2837"/>
        <v>0</v>
      </c>
      <c r="AEC557" s="25">
        <f t="shared" si="2838"/>
        <v>0</v>
      </c>
      <c r="AED557" s="30"/>
      <c r="AEE557" s="30"/>
      <c r="AEF557" s="30"/>
      <c r="AEG557" s="51"/>
      <c r="AEH557" s="51"/>
      <c r="AEI557" s="51"/>
      <c r="AEJ557" s="25">
        <f t="shared" si="3146"/>
        <v>0</v>
      </c>
      <c r="AEK557" s="25">
        <f t="shared" si="3147"/>
        <v>0</v>
      </c>
      <c r="AEL557" s="25">
        <f t="shared" si="3148"/>
        <v>0</v>
      </c>
      <c r="AEM557" s="51"/>
      <c r="AEN557" s="51"/>
      <c r="AEO557" s="51"/>
      <c r="AEP557" s="25">
        <f t="shared" si="3149"/>
        <v>9531.2900000000009</v>
      </c>
      <c r="AEQ557" s="25">
        <f t="shared" si="3150"/>
        <v>9819.6200000000008</v>
      </c>
      <c r="AER557" s="25">
        <f t="shared" si="3151"/>
        <v>9819.6200000000008</v>
      </c>
      <c r="AES557" s="51"/>
      <c r="AET557" s="51"/>
      <c r="AEU557" s="51"/>
      <c r="AEV557" s="25">
        <f t="shared" si="2839"/>
        <v>0</v>
      </c>
      <c r="AEW557" s="25">
        <f t="shared" si="2840"/>
        <v>0</v>
      </c>
      <c r="AEX557" s="25">
        <f t="shared" si="2841"/>
        <v>0</v>
      </c>
      <c r="AEY557" s="30"/>
      <c r="AEZ557" s="30"/>
      <c r="AFA557" s="30"/>
      <c r="AFB557" s="51"/>
      <c r="AFC557" s="51"/>
      <c r="AFD557" s="51"/>
      <c r="AFE557" s="25">
        <f t="shared" si="3152"/>
        <v>0</v>
      </c>
      <c r="AFF557" s="25">
        <f t="shared" si="3153"/>
        <v>0</v>
      </c>
      <c r="AFG557" s="25">
        <f t="shared" si="3154"/>
        <v>0</v>
      </c>
      <c r="AFH557" s="51"/>
      <c r="AFI557" s="51"/>
      <c r="AFJ557" s="51"/>
      <c r="AFK557" s="25">
        <f t="shared" si="3155"/>
        <v>9467.64</v>
      </c>
      <c r="AFL557" s="25">
        <f t="shared" si="3156"/>
        <v>9809.7199999999993</v>
      </c>
      <c r="AFM557" s="25">
        <f t="shared" si="3157"/>
        <v>9809.7199999999993</v>
      </c>
      <c r="AFN557" s="51"/>
      <c r="AFO557" s="51"/>
      <c r="AFP557" s="51"/>
      <c r="AFQ557" s="25">
        <f t="shared" si="2842"/>
        <v>0</v>
      </c>
      <c r="AFR557" s="25">
        <f t="shared" si="2843"/>
        <v>0</v>
      </c>
      <c r="AFS557" s="25">
        <f t="shared" si="2844"/>
        <v>0</v>
      </c>
      <c r="AFT557" s="30"/>
      <c r="AFU557" s="30"/>
      <c r="AFV557" s="30"/>
      <c r="AFW557" s="51"/>
      <c r="AFX557" s="51"/>
      <c r="AFY557" s="51"/>
      <c r="AFZ557" s="25">
        <f t="shared" si="3158"/>
        <v>0</v>
      </c>
      <c r="AGA557" s="25">
        <f t="shared" si="3159"/>
        <v>0</v>
      </c>
      <c r="AGB557" s="25">
        <f t="shared" si="3160"/>
        <v>0</v>
      </c>
      <c r="AGC557" s="51"/>
      <c r="AGD557" s="51"/>
      <c r="AGE557" s="51"/>
      <c r="AGF557" s="25">
        <f t="shared" si="3161"/>
        <v>9966.89</v>
      </c>
      <c r="AGG557" s="25">
        <f t="shared" si="3162"/>
        <v>10292.530000000001</v>
      </c>
      <c r="AGH557" s="25">
        <f t="shared" si="3163"/>
        <v>10292.530000000001</v>
      </c>
      <c r="AGI557" s="51"/>
      <c r="AGJ557" s="51"/>
      <c r="AGK557" s="51"/>
      <c r="AGL557" s="25">
        <f t="shared" si="2845"/>
        <v>0</v>
      </c>
      <c r="AGM557" s="25">
        <f t="shared" si="2846"/>
        <v>0</v>
      </c>
      <c r="AGN557" s="25">
        <f t="shared" si="2847"/>
        <v>0</v>
      </c>
      <c r="AGO557" s="30"/>
      <c r="AGP557" s="30"/>
      <c r="AGQ557" s="30"/>
      <c r="AGR557" s="51"/>
      <c r="AGS557" s="51"/>
      <c r="AGT557" s="51"/>
      <c r="AGU557" s="25">
        <f t="shared" si="3164"/>
        <v>0</v>
      </c>
      <c r="AGV557" s="25">
        <f t="shared" si="3165"/>
        <v>0</v>
      </c>
      <c r="AGW557" s="25">
        <f t="shared" si="3166"/>
        <v>0</v>
      </c>
      <c r="AGX557" s="51"/>
      <c r="AGY557" s="51"/>
      <c r="AGZ557" s="51"/>
      <c r="AHA557" s="25">
        <f t="shared" si="3167"/>
        <v>16352.96</v>
      </c>
      <c r="AHB557" s="25">
        <f t="shared" si="3168"/>
        <v>16922.46</v>
      </c>
      <c r="AHC557" s="25">
        <f t="shared" si="3169"/>
        <v>16922.46</v>
      </c>
      <c r="AHD557" s="51"/>
      <c r="AHE557" s="51"/>
      <c r="AHF557" s="51"/>
      <c r="AHG557" s="25">
        <f t="shared" si="2848"/>
        <v>0</v>
      </c>
      <c r="AHH557" s="25">
        <f t="shared" si="2849"/>
        <v>0</v>
      </c>
      <c r="AHI557" s="25">
        <f t="shared" si="2850"/>
        <v>0</v>
      </c>
      <c r="AHJ557" s="30"/>
      <c r="AHK557" s="30"/>
      <c r="AHL557" s="30"/>
      <c r="AHM557" s="51"/>
      <c r="AHN557" s="51"/>
      <c r="AHO557" s="51"/>
      <c r="AHP557" s="25">
        <f t="shared" si="3170"/>
        <v>0</v>
      </c>
      <c r="AHQ557" s="25">
        <f t="shared" si="3171"/>
        <v>0</v>
      </c>
      <c r="AHR557" s="25">
        <f t="shared" si="3172"/>
        <v>0</v>
      </c>
      <c r="AHS557" s="51"/>
      <c r="AHT557" s="51"/>
      <c r="AHU557" s="51"/>
      <c r="AHV557" s="25">
        <f t="shared" si="3173"/>
        <v>9169.5400000000009</v>
      </c>
      <c r="AHW557" s="25">
        <f t="shared" si="3174"/>
        <v>9473.39</v>
      </c>
      <c r="AHX557" s="25">
        <f t="shared" si="3175"/>
        <v>9473.39</v>
      </c>
      <c r="AHY557" s="51"/>
      <c r="AHZ557" s="51"/>
      <c r="AIA557" s="51"/>
      <c r="AIB557" s="25">
        <f t="shared" si="2851"/>
        <v>0</v>
      </c>
      <c r="AIC557" s="25">
        <f t="shared" si="2852"/>
        <v>0</v>
      </c>
      <c r="AID557" s="25">
        <f t="shared" si="2853"/>
        <v>0</v>
      </c>
      <c r="AIE557" s="30"/>
      <c r="AIF557" s="30"/>
      <c r="AIG557" s="30"/>
      <c r="AIH557" s="51"/>
      <c r="AII557" s="51"/>
      <c r="AIJ557" s="51"/>
      <c r="AIK557" s="25">
        <f t="shared" si="3176"/>
        <v>0</v>
      </c>
      <c r="AIL557" s="25">
        <f t="shared" si="3177"/>
        <v>0</v>
      </c>
      <c r="AIM557" s="25">
        <f t="shared" si="3178"/>
        <v>0</v>
      </c>
      <c r="AIN557" s="51"/>
      <c r="AIO557" s="51"/>
      <c r="AIP557" s="51"/>
      <c r="AIQ557" s="25">
        <f t="shared" si="3179"/>
        <v>9947.2999999999993</v>
      </c>
      <c r="AIR557" s="25">
        <f t="shared" si="3180"/>
        <v>10286.030000000001</v>
      </c>
      <c r="AIS557" s="25">
        <f t="shared" si="3181"/>
        <v>10286.030000000001</v>
      </c>
      <c r="AIT557" s="51"/>
      <c r="AIU557" s="51"/>
      <c r="AIV557" s="51"/>
      <c r="AIW557" s="25">
        <f t="shared" si="2854"/>
        <v>0</v>
      </c>
      <c r="AIX557" s="25">
        <f t="shared" si="2855"/>
        <v>0</v>
      </c>
      <c r="AIY557" s="25">
        <f t="shared" si="2856"/>
        <v>0</v>
      </c>
      <c r="AIZ557" s="30"/>
      <c r="AJA557" s="30"/>
      <c r="AJB557" s="30"/>
      <c r="AJC557" s="51"/>
      <c r="AJD557" s="51"/>
      <c r="AJE557" s="51"/>
      <c r="AJF557" s="25">
        <f t="shared" si="3182"/>
        <v>0</v>
      </c>
      <c r="AJG557" s="25">
        <f t="shared" si="3183"/>
        <v>0</v>
      </c>
      <c r="AJH557" s="25">
        <f t="shared" si="3184"/>
        <v>0</v>
      </c>
      <c r="AJI557" s="51"/>
      <c r="AJJ557" s="51"/>
      <c r="AJK557" s="51"/>
      <c r="AJL557" s="25">
        <f t="shared" si="3185"/>
        <v>9742.3799999999992</v>
      </c>
      <c r="AJM557" s="25">
        <f t="shared" si="3186"/>
        <v>10058.58</v>
      </c>
      <c r="AJN557" s="25">
        <f t="shared" si="3187"/>
        <v>10058.58</v>
      </c>
      <c r="AJO557" s="51"/>
      <c r="AJP557" s="51"/>
      <c r="AJQ557" s="51"/>
      <c r="AJR557" s="25">
        <f t="shared" si="2857"/>
        <v>0</v>
      </c>
      <c r="AJS557" s="25">
        <f t="shared" si="2858"/>
        <v>0</v>
      </c>
      <c r="AJT557" s="25">
        <f t="shared" si="2859"/>
        <v>0</v>
      </c>
      <c r="AJU557" s="30"/>
      <c r="AJV557" s="30"/>
      <c r="AJW557" s="30"/>
      <c r="AJX557" s="51"/>
      <c r="AJY557" s="51"/>
      <c r="AJZ557" s="51"/>
      <c r="AKA557" s="25">
        <f t="shared" si="3188"/>
        <v>0</v>
      </c>
      <c r="AKB557" s="25">
        <f t="shared" si="3189"/>
        <v>0</v>
      </c>
      <c r="AKC557" s="25">
        <f t="shared" si="3190"/>
        <v>0</v>
      </c>
      <c r="AKD557" s="51"/>
      <c r="AKE557" s="51"/>
      <c r="AKF557" s="51"/>
      <c r="AKG557" s="25">
        <f t="shared" si="3191"/>
        <v>9240.23</v>
      </c>
      <c r="AKH557" s="25">
        <f t="shared" si="3192"/>
        <v>9551.5499999999993</v>
      </c>
      <c r="AKI557" s="25">
        <f t="shared" si="3193"/>
        <v>9551.5499999999993</v>
      </c>
      <c r="AKJ557" s="51"/>
      <c r="AKK557" s="51"/>
      <c r="AKL557" s="51"/>
      <c r="AKM557" s="25">
        <f t="shared" si="2860"/>
        <v>0</v>
      </c>
      <c r="AKN557" s="25">
        <f t="shared" si="2861"/>
        <v>0</v>
      </c>
      <c r="AKO557" s="25">
        <f t="shared" si="2862"/>
        <v>0</v>
      </c>
      <c r="AKP557" s="30"/>
      <c r="AKQ557" s="30"/>
      <c r="AKR557" s="30"/>
      <c r="AKS557" s="51"/>
      <c r="AKT557" s="51"/>
      <c r="AKU557" s="51"/>
      <c r="AKV557" s="25">
        <f t="shared" si="3194"/>
        <v>0</v>
      </c>
      <c r="AKW557" s="25">
        <f t="shared" si="3195"/>
        <v>0</v>
      </c>
      <c r="AKX557" s="25">
        <f t="shared" si="3196"/>
        <v>0</v>
      </c>
      <c r="AKY557" s="51"/>
      <c r="AKZ557" s="51"/>
      <c r="ALA557" s="51"/>
      <c r="ALB557" s="25">
        <f t="shared" si="3197"/>
        <v>9811.17</v>
      </c>
      <c r="ALC557" s="25">
        <f t="shared" si="3198"/>
        <v>10132.57</v>
      </c>
      <c r="ALD557" s="25">
        <f t="shared" si="3199"/>
        <v>10132.57</v>
      </c>
      <c r="ALE557" s="51"/>
      <c r="ALF557" s="51"/>
      <c r="ALG557" s="51"/>
      <c r="ALH557" s="25">
        <f t="shared" si="2863"/>
        <v>0</v>
      </c>
      <c r="ALI557" s="25">
        <f t="shared" si="2864"/>
        <v>0</v>
      </c>
      <c r="ALJ557" s="25">
        <f t="shared" si="2865"/>
        <v>0</v>
      </c>
      <c r="ALK557" s="30"/>
      <c r="ALL557" s="30"/>
      <c r="ALM557" s="30"/>
      <c r="ALN557" s="51"/>
      <c r="ALO557" s="51"/>
      <c r="ALP557" s="51"/>
      <c r="ALQ557" s="25">
        <f t="shared" si="3200"/>
        <v>0</v>
      </c>
      <c r="ALR557" s="25">
        <f t="shared" si="3201"/>
        <v>0</v>
      </c>
      <c r="ALS557" s="25">
        <f t="shared" si="3202"/>
        <v>0</v>
      </c>
      <c r="ALT557" s="51"/>
      <c r="ALU557" s="51"/>
      <c r="ALV557" s="51"/>
      <c r="ALW557" s="25">
        <f t="shared" si="3203"/>
        <v>11041.84</v>
      </c>
      <c r="ALX557" s="25">
        <f t="shared" si="3204"/>
        <v>11389.56</v>
      </c>
      <c r="ALY557" s="25">
        <f t="shared" si="3205"/>
        <v>11389.56</v>
      </c>
      <c r="ALZ557" s="51"/>
      <c r="AMA557" s="51"/>
      <c r="AMB557" s="51"/>
      <c r="AMC557" s="25">
        <f t="shared" si="2866"/>
        <v>0</v>
      </c>
      <c r="AMD557" s="25">
        <f t="shared" si="2867"/>
        <v>0</v>
      </c>
      <c r="AME557" s="25">
        <f t="shared" si="2868"/>
        <v>0</v>
      </c>
      <c r="AMF557" s="30"/>
      <c r="AMG557" s="30"/>
      <c r="AMH557" s="30"/>
      <c r="AMI557" s="51"/>
      <c r="AMJ557" s="51"/>
      <c r="AMK557" s="51"/>
      <c r="AML557" s="25">
        <f t="shared" si="3206"/>
        <v>0</v>
      </c>
      <c r="AMM557" s="25">
        <f t="shared" si="3207"/>
        <v>0</v>
      </c>
      <c r="AMN557" s="25">
        <f t="shared" si="3208"/>
        <v>0</v>
      </c>
      <c r="AMO557" s="51"/>
      <c r="AMP557" s="51"/>
      <c r="AMQ557" s="51"/>
      <c r="AMR557" s="25">
        <f t="shared" si="3209"/>
        <v>9250.44</v>
      </c>
      <c r="AMS557" s="25">
        <f t="shared" si="3210"/>
        <v>9536.41</v>
      </c>
      <c r="AMT557" s="25">
        <f t="shared" si="3211"/>
        <v>9536.41</v>
      </c>
      <c r="AMU557" s="51"/>
      <c r="AMV557" s="51"/>
      <c r="AMW557" s="51"/>
      <c r="AMX557" s="25">
        <f t="shared" si="2869"/>
        <v>0</v>
      </c>
      <c r="AMY557" s="25">
        <f t="shared" si="2870"/>
        <v>0</v>
      </c>
      <c r="AMZ557" s="25">
        <f t="shared" si="2871"/>
        <v>0</v>
      </c>
      <c r="ANA557" s="30"/>
      <c r="ANB557" s="30"/>
      <c r="ANC557" s="30"/>
      <c r="AND557" s="51"/>
      <c r="ANE557" s="51"/>
      <c r="ANF557" s="51"/>
      <c r="ANG557" s="25">
        <f t="shared" si="3212"/>
        <v>0</v>
      </c>
      <c r="ANH557" s="25">
        <f t="shared" si="3213"/>
        <v>0</v>
      </c>
      <c r="ANI557" s="25">
        <f t="shared" si="3214"/>
        <v>0</v>
      </c>
      <c r="ANJ557" s="51"/>
      <c r="ANK557" s="51"/>
      <c r="ANL557" s="51"/>
      <c r="ANM557" s="25">
        <f t="shared" si="3215"/>
        <v>0</v>
      </c>
      <c r="ANN557" s="25">
        <f t="shared" si="3216"/>
        <v>0</v>
      </c>
      <c r="ANO557" s="25">
        <f t="shared" si="3217"/>
        <v>0</v>
      </c>
      <c r="ANP557" s="51"/>
      <c r="ANQ557" s="51"/>
      <c r="ANR557" s="51"/>
      <c r="ANS557" s="25">
        <f t="shared" si="2872"/>
        <v>0</v>
      </c>
      <c r="ANT557" s="25">
        <f t="shared" si="2873"/>
        <v>0</v>
      </c>
      <c r="ANU557" s="25">
        <f t="shared" si="2874"/>
        <v>0</v>
      </c>
      <c r="ANV557" s="30"/>
      <c r="ANW557" s="30"/>
      <c r="ANX557" s="30"/>
      <c r="ANY557" s="51"/>
      <c r="ANZ557" s="51"/>
      <c r="AOA557" s="51"/>
      <c r="AOB557" s="25">
        <f t="shared" si="3218"/>
        <v>0</v>
      </c>
      <c r="AOC557" s="25">
        <f t="shared" si="3219"/>
        <v>0</v>
      </c>
      <c r="AOD557" s="25">
        <f t="shared" si="3220"/>
        <v>0</v>
      </c>
      <c r="AOE557" s="51"/>
      <c r="AOF557" s="51"/>
      <c r="AOG557" s="51"/>
      <c r="AOH557" s="25">
        <f t="shared" si="3221"/>
        <v>9397.57</v>
      </c>
      <c r="AOI557" s="25">
        <f t="shared" si="3222"/>
        <v>9690.15</v>
      </c>
      <c r="AOJ557" s="25">
        <f t="shared" si="3223"/>
        <v>9690.15</v>
      </c>
      <c r="AOK557" s="51"/>
      <c r="AOL557" s="51"/>
      <c r="AOM557" s="51"/>
      <c r="AON557" s="25">
        <f t="shared" si="2875"/>
        <v>0</v>
      </c>
      <c r="AOO557" s="25">
        <f t="shared" si="2876"/>
        <v>0</v>
      </c>
      <c r="AOP557" s="25">
        <f t="shared" si="2877"/>
        <v>0</v>
      </c>
      <c r="AOQ557" s="30"/>
      <c r="AOR557" s="30"/>
      <c r="AOS557" s="30"/>
      <c r="AOT557" s="51"/>
      <c r="AOU557" s="51"/>
      <c r="AOV557" s="51"/>
      <c r="AOW557" s="25">
        <f t="shared" si="3224"/>
        <v>0</v>
      </c>
      <c r="AOX557" s="25">
        <f t="shared" si="3225"/>
        <v>0</v>
      </c>
      <c r="AOY557" s="25">
        <f t="shared" si="3226"/>
        <v>0</v>
      </c>
      <c r="AOZ557" s="51"/>
      <c r="APA557" s="51"/>
      <c r="APB557" s="51"/>
      <c r="APC557" s="25">
        <f t="shared" si="3227"/>
        <v>11173.94</v>
      </c>
      <c r="APD557" s="25">
        <f t="shared" si="3228"/>
        <v>11522.79</v>
      </c>
      <c r="APE557" s="25">
        <f t="shared" si="3229"/>
        <v>11522.79</v>
      </c>
      <c r="APF557" s="51"/>
      <c r="APG557" s="51"/>
      <c r="APH557" s="51"/>
      <c r="API557" s="25">
        <f t="shared" si="2878"/>
        <v>0</v>
      </c>
      <c r="APJ557" s="25">
        <f t="shared" si="2879"/>
        <v>0</v>
      </c>
      <c r="APK557" s="25">
        <f t="shared" si="2880"/>
        <v>0</v>
      </c>
      <c r="APL557" s="30"/>
      <c r="APM557" s="30"/>
      <c r="APN557" s="30"/>
      <c r="APO557" s="51"/>
      <c r="APP557" s="51"/>
      <c r="APQ557" s="51"/>
      <c r="APR557" s="25">
        <f t="shared" si="3230"/>
        <v>0</v>
      </c>
      <c r="APS557" s="25">
        <f t="shared" si="3231"/>
        <v>0</v>
      </c>
      <c r="APT557" s="25">
        <f t="shared" si="3232"/>
        <v>0</v>
      </c>
      <c r="APU557" s="51"/>
      <c r="APV557" s="51"/>
      <c r="APW557" s="51"/>
      <c r="APX557" s="25">
        <f t="shared" si="3233"/>
        <v>9308.3799999999992</v>
      </c>
      <c r="APY557" s="25">
        <f t="shared" si="3234"/>
        <v>9612.4699999999993</v>
      </c>
      <c r="APZ557" s="25">
        <f t="shared" si="3235"/>
        <v>9612.4699999999993</v>
      </c>
      <c r="AQA557" s="51"/>
      <c r="AQB557" s="51"/>
      <c r="AQC557" s="51"/>
      <c r="AQD557" s="25">
        <f t="shared" si="2881"/>
        <v>0</v>
      </c>
      <c r="AQE557" s="25">
        <f t="shared" si="2882"/>
        <v>0</v>
      </c>
      <c r="AQF557" s="25">
        <f t="shared" si="2883"/>
        <v>0</v>
      </c>
      <c r="AQG557" s="30"/>
      <c r="AQH557" s="30"/>
      <c r="AQI557" s="30"/>
      <c r="AQJ557" s="51"/>
      <c r="AQK557" s="51"/>
      <c r="AQL557" s="51"/>
      <c r="AQM557" s="25">
        <f t="shared" si="3236"/>
        <v>0</v>
      </c>
      <c r="AQN557" s="25">
        <f t="shared" si="3237"/>
        <v>0</v>
      </c>
      <c r="AQO557" s="25">
        <f t="shared" si="3238"/>
        <v>0</v>
      </c>
      <c r="AQP557" s="51"/>
      <c r="AQQ557" s="51"/>
      <c r="AQR557" s="51"/>
      <c r="AQS557" s="25">
        <f t="shared" si="3239"/>
        <v>8292.33</v>
      </c>
      <c r="AQT557" s="25">
        <f t="shared" si="3240"/>
        <v>8573.2099999999991</v>
      </c>
      <c r="AQU557" s="25">
        <f t="shared" si="3241"/>
        <v>8573.2099999999991</v>
      </c>
      <c r="AQV557" s="51"/>
      <c r="AQW557" s="51"/>
      <c r="AQX557" s="51"/>
      <c r="AQY557" s="25">
        <f t="shared" si="2884"/>
        <v>0</v>
      </c>
      <c r="AQZ557" s="25">
        <f t="shared" si="2885"/>
        <v>0</v>
      </c>
      <c r="ARA557" s="25">
        <f t="shared" si="2886"/>
        <v>0</v>
      </c>
      <c r="ARB557" s="30"/>
      <c r="ARC557" s="30"/>
      <c r="ARD557" s="30"/>
      <c r="ARE557" s="51"/>
      <c r="ARF557" s="51"/>
      <c r="ARG557" s="51"/>
      <c r="ARH557" s="25">
        <f t="shared" si="3242"/>
        <v>0</v>
      </c>
      <c r="ARI557" s="25">
        <f t="shared" si="3243"/>
        <v>0</v>
      </c>
      <c r="ARJ557" s="25">
        <f t="shared" si="3244"/>
        <v>0</v>
      </c>
      <c r="ARK557" s="51"/>
      <c r="ARL557" s="51"/>
      <c r="ARM557" s="51"/>
      <c r="ARN557" s="25">
        <f t="shared" si="3245"/>
        <v>9665.94</v>
      </c>
      <c r="ARO557" s="25">
        <f t="shared" si="3246"/>
        <v>9946.2000000000007</v>
      </c>
      <c r="ARP557" s="25">
        <f t="shared" si="3247"/>
        <v>9946.2000000000007</v>
      </c>
      <c r="ARQ557" s="51"/>
      <c r="ARR557" s="51"/>
      <c r="ARS557" s="51"/>
      <c r="ART557" s="25">
        <f t="shared" si="2887"/>
        <v>0</v>
      </c>
      <c r="ARU557" s="25">
        <f t="shared" si="2888"/>
        <v>0</v>
      </c>
      <c r="ARV557" s="25">
        <f t="shared" si="2889"/>
        <v>0</v>
      </c>
      <c r="ARW557" s="30"/>
      <c r="ARX557" s="30"/>
      <c r="ARY557" s="30"/>
      <c r="ARZ557" s="51"/>
      <c r="ASA557" s="51"/>
      <c r="ASB557" s="51"/>
      <c r="ASC557" s="25">
        <f t="shared" si="3248"/>
        <v>0</v>
      </c>
      <c r="ASD557" s="25">
        <f t="shared" si="3249"/>
        <v>0</v>
      </c>
      <c r="ASE557" s="25">
        <f t="shared" si="3250"/>
        <v>0</v>
      </c>
      <c r="ASF557" s="51"/>
      <c r="ASG557" s="51"/>
      <c r="ASH557" s="51"/>
      <c r="ASI557" s="25">
        <f t="shared" si="3251"/>
        <v>9551.43</v>
      </c>
      <c r="ASJ557" s="25">
        <f t="shared" si="3252"/>
        <v>9849.7199999999993</v>
      </c>
      <c r="ASK557" s="25">
        <f t="shared" si="3253"/>
        <v>9849.7199999999993</v>
      </c>
      <c r="ASL557" s="51"/>
      <c r="ASM557" s="51"/>
      <c r="ASN557" s="51"/>
      <c r="ASO557" s="25">
        <f t="shared" si="2890"/>
        <v>0</v>
      </c>
      <c r="ASP557" s="25">
        <f t="shared" si="2891"/>
        <v>0</v>
      </c>
      <c r="ASQ557" s="25">
        <f t="shared" si="2892"/>
        <v>0</v>
      </c>
      <c r="ASR557" s="30"/>
      <c r="ASS557" s="30"/>
      <c r="AST557" s="30"/>
      <c r="ASU557" s="51"/>
      <c r="ASV557" s="51"/>
      <c r="ASW557" s="51"/>
      <c r="ASX557" s="25">
        <f t="shared" si="3254"/>
        <v>0</v>
      </c>
      <c r="ASY557" s="25">
        <f t="shared" si="3255"/>
        <v>0</v>
      </c>
      <c r="ASZ557" s="25">
        <f t="shared" si="3256"/>
        <v>0</v>
      </c>
      <c r="ATA557" s="51"/>
      <c r="ATB557" s="51"/>
      <c r="ATC557" s="51"/>
      <c r="ATD557" s="25">
        <f t="shared" si="3257"/>
        <v>8412.16</v>
      </c>
      <c r="ATE557" s="25">
        <f t="shared" si="3258"/>
        <v>8669.65</v>
      </c>
      <c r="ATF557" s="25">
        <f t="shared" si="3259"/>
        <v>8669.65</v>
      </c>
      <c r="ATG557" s="51"/>
      <c r="ATH557" s="51"/>
      <c r="ATI557" s="51"/>
      <c r="ATJ557" s="25">
        <f t="shared" si="2893"/>
        <v>0</v>
      </c>
      <c r="ATK557" s="25">
        <f t="shared" si="2894"/>
        <v>0</v>
      </c>
      <c r="ATL557" s="25">
        <f t="shared" si="2895"/>
        <v>0</v>
      </c>
      <c r="ATM557" s="30"/>
      <c r="ATN557" s="30"/>
      <c r="ATO557" s="30"/>
      <c r="ATP557" s="51"/>
      <c r="ATQ557" s="51"/>
      <c r="ATR557" s="51"/>
      <c r="ATS557" s="25">
        <f t="shared" si="3260"/>
        <v>0</v>
      </c>
      <c r="ATT557" s="25">
        <f t="shared" si="3261"/>
        <v>0</v>
      </c>
      <c r="ATU557" s="25">
        <f t="shared" si="3262"/>
        <v>0</v>
      </c>
      <c r="ATV557" s="51"/>
      <c r="ATW557" s="51"/>
      <c r="ATX557" s="51"/>
      <c r="ATY557" s="25">
        <f t="shared" si="3263"/>
        <v>9171.5499999999993</v>
      </c>
      <c r="ATZ557" s="25">
        <f t="shared" si="3264"/>
        <v>9445.5300000000007</v>
      </c>
      <c r="AUA557" s="25">
        <f t="shared" si="3265"/>
        <v>9445.5300000000007</v>
      </c>
      <c r="AUB557" s="51"/>
      <c r="AUC557" s="51"/>
      <c r="AUD557" s="51"/>
      <c r="AUE557" s="25">
        <f t="shared" si="2896"/>
        <v>0</v>
      </c>
      <c r="AUF557" s="25">
        <f t="shared" si="2897"/>
        <v>0</v>
      </c>
      <c r="AUG557" s="25">
        <f t="shared" si="2898"/>
        <v>0</v>
      </c>
      <c r="AUH557" s="30"/>
      <c r="AUI557" s="30"/>
      <c r="AUJ557" s="30"/>
      <c r="AUK557" s="51"/>
      <c r="AUL557" s="51"/>
      <c r="AUM557" s="51"/>
      <c r="AUN557" s="25">
        <f t="shared" si="3266"/>
        <v>0</v>
      </c>
      <c r="AUO557" s="25">
        <f t="shared" si="3267"/>
        <v>0</v>
      </c>
      <c r="AUP557" s="25">
        <f t="shared" si="3268"/>
        <v>0</v>
      </c>
      <c r="AUQ557" s="51"/>
      <c r="AUR557" s="51"/>
      <c r="AUS557" s="51"/>
      <c r="AUT557" s="25">
        <f t="shared" si="3269"/>
        <v>9844.42</v>
      </c>
      <c r="AUU557" s="25">
        <f t="shared" si="3270"/>
        <v>10157.01</v>
      </c>
      <c r="AUV557" s="25">
        <f t="shared" si="3271"/>
        <v>10157.01</v>
      </c>
      <c r="AUW557" s="51"/>
      <c r="AUX557" s="51"/>
      <c r="AUY557" s="51"/>
      <c r="AUZ557" s="25">
        <f t="shared" si="2899"/>
        <v>0</v>
      </c>
      <c r="AVA557" s="25">
        <f t="shared" si="2900"/>
        <v>0</v>
      </c>
      <c r="AVB557" s="25">
        <f t="shared" si="2901"/>
        <v>0</v>
      </c>
      <c r="AVC557" s="59">
        <f t="shared" si="2902"/>
        <v>25</v>
      </c>
      <c r="AVD557" s="59">
        <f t="shared" si="2903"/>
        <v>25</v>
      </c>
      <c r="AVE557" s="59">
        <f t="shared" si="2904"/>
        <v>25</v>
      </c>
      <c r="AVF557" s="25">
        <f t="shared" si="2905"/>
        <v>0</v>
      </c>
      <c r="AVG557" s="25">
        <f t="shared" si="2906"/>
        <v>0</v>
      </c>
      <c r="AVH557" s="25">
        <f t="shared" si="2907"/>
        <v>0</v>
      </c>
      <c r="AVI557" s="25">
        <f t="shared" si="2908"/>
        <v>534261.25</v>
      </c>
      <c r="AVJ557" s="25">
        <f t="shared" si="2909"/>
        <v>534261.25</v>
      </c>
      <c r="AVK557" s="25">
        <f t="shared" si="2910"/>
        <v>534261.25</v>
      </c>
      <c r="AVL557" s="51"/>
      <c r="AVM557" s="51"/>
      <c r="AVN557" s="51"/>
      <c r="AVO557" s="25"/>
      <c r="AVP557" s="25"/>
      <c r="AVQ557" s="25"/>
      <c r="AVR557" s="25">
        <f t="shared" si="2911"/>
        <v>0</v>
      </c>
      <c r="AVS557" s="25">
        <f t="shared" si="2912"/>
        <v>0</v>
      </c>
      <c r="AVT557" s="25">
        <f t="shared" si="2913"/>
        <v>0</v>
      </c>
      <c r="AVU557" s="25">
        <f t="shared" si="2914"/>
        <v>270266.5</v>
      </c>
      <c r="AVV557" s="25">
        <f t="shared" si="2915"/>
        <v>278114</v>
      </c>
      <c r="AVW557" s="25">
        <f t="shared" si="2916"/>
        <v>278114</v>
      </c>
    </row>
    <row r="558" spans="1:1271" ht="36">
      <c r="A558" s="26" t="s">
        <v>187</v>
      </c>
      <c r="B558" s="88" t="s">
        <v>92</v>
      </c>
      <c r="C558" s="5"/>
      <c r="D558" s="99"/>
      <c r="E558" s="77"/>
      <c r="F558" s="38"/>
      <c r="G558" s="38"/>
      <c r="H558" s="38"/>
      <c r="I558" s="25">
        <f t="shared" si="2917"/>
        <v>21370.45</v>
      </c>
      <c r="J558" s="25">
        <f t="shared" si="2917"/>
        <v>21370.45</v>
      </c>
      <c r="K558" s="25">
        <f t="shared" si="2917"/>
        <v>21370.45</v>
      </c>
      <c r="L558" s="30"/>
      <c r="M558" s="30"/>
      <c r="N558" s="30"/>
      <c r="O558" s="51"/>
      <c r="P558" s="51"/>
      <c r="Q558" s="51"/>
      <c r="R558" s="25">
        <f t="shared" si="2918"/>
        <v>0</v>
      </c>
      <c r="S558" s="25">
        <f t="shared" si="2919"/>
        <v>0</v>
      </c>
      <c r="T558" s="25">
        <f t="shared" si="2920"/>
        <v>0</v>
      </c>
      <c r="U558" s="51"/>
      <c r="V558" s="51"/>
      <c r="W558" s="51"/>
      <c r="X558" s="25">
        <f t="shared" si="2921"/>
        <v>17099.82</v>
      </c>
      <c r="Y558" s="25">
        <f t="shared" si="2922"/>
        <v>0</v>
      </c>
      <c r="Z558" s="25">
        <f t="shared" si="2923"/>
        <v>0</v>
      </c>
      <c r="AA558" s="51"/>
      <c r="AB558" s="51"/>
      <c r="AC558" s="51"/>
      <c r="AD558" s="25">
        <f t="shared" si="2727"/>
        <v>0</v>
      </c>
      <c r="AE558" s="25">
        <f t="shared" si="2727"/>
        <v>0</v>
      </c>
      <c r="AF558" s="25">
        <f t="shared" si="2727"/>
        <v>0</v>
      </c>
      <c r="AG558" s="30"/>
      <c r="AH558" s="30"/>
      <c r="AI558" s="30"/>
      <c r="AJ558" s="51"/>
      <c r="AK558" s="51"/>
      <c r="AL558" s="51"/>
      <c r="AM558" s="25">
        <f t="shared" si="2924"/>
        <v>0</v>
      </c>
      <c r="AN558" s="25">
        <f t="shared" si="2925"/>
        <v>0</v>
      </c>
      <c r="AO558" s="25">
        <f t="shared" si="2926"/>
        <v>0</v>
      </c>
      <c r="AP558" s="51"/>
      <c r="AQ558" s="51"/>
      <c r="AR558" s="51"/>
      <c r="AS558" s="25">
        <f t="shared" si="2927"/>
        <v>11739.82</v>
      </c>
      <c r="AT558" s="25">
        <f t="shared" si="2928"/>
        <v>12114.7</v>
      </c>
      <c r="AU558" s="25">
        <f t="shared" si="2929"/>
        <v>12114.7</v>
      </c>
      <c r="AV558" s="51"/>
      <c r="AW558" s="51"/>
      <c r="AX558" s="51"/>
      <c r="AY558" s="25">
        <f t="shared" si="2728"/>
        <v>0</v>
      </c>
      <c r="AZ558" s="25">
        <f t="shared" si="2729"/>
        <v>0</v>
      </c>
      <c r="BA558" s="25">
        <f t="shared" si="2730"/>
        <v>0</v>
      </c>
      <c r="BB558" s="30"/>
      <c r="BC558" s="30"/>
      <c r="BD558" s="30"/>
      <c r="BE558" s="51"/>
      <c r="BF558" s="51"/>
      <c r="BG558" s="51"/>
      <c r="BH558" s="25">
        <f t="shared" si="2930"/>
        <v>0</v>
      </c>
      <c r="BI558" s="25">
        <f t="shared" si="2931"/>
        <v>0</v>
      </c>
      <c r="BJ558" s="25">
        <f t="shared" si="2932"/>
        <v>0</v>
      </c>
      <c r="BK558" s="51"/>
      <c r="BL558" s="51"/>
      <c r="BM558" s="51"/>
      <c r="BN558" s="25">
        <f t="shared" si="2933"/>
        <v>10229.290000000001</v>
      </c>
      <c r="BO558" s="25">
        <f t="shared" si="2934"/>
        <v>10599.65</v>
      </c>
      <c r="BP558" s="25">
        <f t="shared" si="2935"/>
        <v>10599.65</v>
      </c>
      <c r="BQ558" s="51"/>
      <c r="BR558" s="51"/>
      <c r="BS558" s="51"/>
      <c r="BT558" s="25">
        <f t="shared" si="2731"/>
        <v>0</v>
      </c>
      <c r="BU558" s="25">
        <f t="shared" si="2732"/>
        <v>0</v>
      </c>
      <c r="BV558" s="25">
        <f t="shared" si="2733"/>
        <v>0</v>
      </c>
      <c r="BW558" s="30"/>
      <c r="BX558" s="30"/>
      <c r="BY558" s="30"/>
      <c r="BZ558" s="51"/>
      <c r="CA558" s="51"/>
      <c r="CB558" s="51"/>
      <c r="CC558" s="25">
        <f t="shared" si="2936"/>
        <v>0</v>
      </c>
      <c r="CD558" s="25">
        <f t="shared" si="2937"/>
        <v>0</v>
      </c>
      <c r="CE558" s="25">
        <f t="shared" si="2938"/>
        <v>0</v>
      </c>
      <c r="CF558" s="51"/>
      <c r="CG558" s="51"/>
      <c r="CH558" s="51"/>
      <c r="CI558" s="25">
        <f t="shared" si="2939"/>
        <v>0</v>
      </c>
      <c r="CJ558" s="25">
        <f t="shared" si="2940"/>
        <v>0</v>
      </c>
      <c r="CK558" s="25">
        <f t="shared" si="2941"/>
        <v>0</v>
      </c>
      <c r="CL558" s="51"/>
      <c r="CM558" s="51"/>
      <c r="CN558" s="51"/>
      <c r="CO558" s="25">
        <f t="shared" si="2734"/>
        <v>0</v>
      </c>
      <c r="CP558" s="25">
        <f t="shared" si="2735"/>
        <v>0</v>
      </c>
      <c r="CQ558" s="25">
        <f t="shared" si="2736"/>
        <v>0</v>
      </c>
      <c r="CR558" s="30"/>
      <c r="CS558" s="30"/>
      <c r="CT558" s="30"/>
      <c r="CU558" s="51"/>
      <c r="CV558" s="51"/>
      <c r="CW558" s="51"/>
      <c r="CX558" s="25">
        <f t="shared" si="2942"/>
        <v>0</v>
      </c>
      <c r="CY558" s="25">
        <f t="shared" si="2943"/>
        <v>0</v>
      </c>
      <c r="CZ558" s="25">
        <f t="shared" si="2944"/>
        <v>0</v>
      </c>
      <c r="DA558" s="51"/>
      <c r="DB558" s="51"/>
      <c r="DC558" s="51"/>
      <c r="DD558" s="25">
        <f t="shared" si="2945"/>
        <v>11575.61</v>
      </c>
      <c r="DE558" s="25">
        <f t="shared" si="2946"/>
        <v>12023.11</v>
      </c>
      <c r="DF558" s="25">
        <f t="shared" si="2947"/>
        <v>12023.11</v>
      </c>
      <c r="DG558" s="51"/>
      <c r="DH558" s="51"/>
      <c r="DI558" s="51"/>
      <c r="DJ558" s="25">
        <f t="shared" si="2737"/>
        <v>0</v>
      </c>
      <c r="DK558" s="25">
        <f t="shared" si="2738"/>
        <v>0</v>
      </c>
      <c r="DL558" s="25">
        <f t="shared" si="2739"/>
        <v>0</v>
      </c>
      <c r="DM558" s="30">
        <v>3</v>
      </c>
      <c r="DN558" s="30">
        <v>3</v>
      </c>
      <c r="DO558" s="30">
        <v>3</v>
      </c>
      <c r="DP558" s="51"/>
      <c r="DQ558" s="51"/>
      <c r="DR558" s="51"/>
      <c r="DS558" s="25">
        <f t="shared" si="2948"/>
        <v>64111.35</v>
      </c>
      <c r="DT558" s="25">
        <f t="shared" si="2949"/>
        <v>64111.35</v>
      </c>
      <c r="DU558" s="25">
        <f t="shared" si="2950"/>
        <v>64111.35</v>
      </c>
      <c r="DV558" s="51"/>
      <c r="DW558" s="51"/>
      <c r="DX558" s="51"/>
      <c r="DY558" s="25">
        <f t="shared" si="2951"/>
        <v>11969.87</v>
      </c>
      <c r="DZ558" s="25">
        <f t="shared" si="2952"/>
        <v>12399.9</v>
      </c>
      <c r="EA558" s="25">
        <f t="shared" si="2953"/>
        <v>12399.9</v>
      </c>
      <c r="EB558" s="51"/>
      <c r="EC558" s="51"/>
      <c r="ED558" s="51"/>
      <c r="EE558" s="25">
        <f t="shared" si="2740"/>
        <v>35909.61</v>
      </c>
      <c r="EF558" s="25">
        <f t="shared" si="2741"/>
        <v>37199.699999999997</v>
      </c>
      <c r="EG558" s="25">
        <f t="shared" si="2742"/>
        <v>37199.699999999997</v>
      </c>
      <c r="EH558" s="30">
        <v>1</v>
      </c>
      <c r="EI558" s="30">
        <v>1</v>
      </c>
      <c r="EJ558" s="30">
        <v>1</v>
      </c>
      <c r="EK558" s="51"/>
      <c r="EL558" s="51"/>
      <c r="EM558" s="51"/>
      <c r="EN558" s="25">
        <f t="shared" si="2954"/>
        <v>21370.45</v>
      </c>
      <c r="EO558" s="25">
        <f t="shared" si="2955"/>
        <v>21370.45</v>
      </c>
      <c r="EP558" s="25">
        <f t="shared" si="2956"/>
        <v>21370.45</v>
      </c>
      <c r="EQ558" s="51"/>
      <c r="ER558" s="51"/>
      <c r="ES558" s="51"/>
      <c r="ET558" s="25">
        <f t="shared" si="2957"/>
        <v>11616.75</v>
      </c>
      <c r="EU558" s="25">
        <f t="shared" si="2958"/>
        <v>11955.02</v>
      </c>
      <c r="EV558" s="25">
        <f t="shared" si="2959"/>
        <v>11955.02</v>
      </c>
      <c r="EW558" s="51"/>
      <c r="EX558" s="51"/>
      <c r="EY558" s="51"/>
      <c r="EZ558" s="25">
        <f t="shared" si="2743"/>
        <v>11616.75</v>
      </c>
      <c r="FA558" s="25">
        <f t="shared" si="2744"/>
        <v>11955.02</v>
      </c>
      <c r="FB558" s="25">
        <f t="shared" si="2745"/>
        <v>11955.02</v>
      </c>
      <c r="FC558" s="30"/>
      <c r="FD558" s="30"/>
      <c r="FE558" s="30"/>
      <c r="FF558" s="51"/>
      <c r="FG558" s="51"/>
      <c r="FH558" s="51"/>
      <c r="FI558" s="25">
        <f t="shared" si="2960"/>
        <v>0</v>
      </c>
      <c r="FJ558" s="25">
        <f t="shared" si="2961"/>
        <v>0</v>
      </c>
      <c r="FK558" s="25">
        <f t="shared" si="2962"/>
        <v>0</v>
      </c>
      <c r="FL558" s="51"/>
      <c r="FM558" s="51"/>
      <c r="FN558" s="51"/>
      <c r="FO558" s="25">
        <f t="shared" si="2963"/>
        <v>9443.4500000000007</v>
      </c>
      <c r="FP558" s="25">
        <f t="shared" si="2964"/>
        <v>9763.33</v>
      </c>
      <c r="FQ558" s="25">
        <f t="shared" si="2965"/>
        <v>9763.33</v>
      </c>
      <c r="FR558" s="51"/>
      <c r="FS558" s="51"/>
      <c r="FT558" s="51"/>
      <c r="FU558" s="25">
        <f t="shared" si="2746"/>
        <v>0</v>
      </c>
      <c r="FV558" s="25">
        <f t="shared" si="2747"/>
        <v>0</v>
      </c>
      <c r="FW558" s="25">
        <f t="shared" si="2748"/>
        <v>0</v>
      </c>
      <c r="FX558" s="30"/>
      <c r="FY558" s="30"/>
      <c r="FZ558" s="30"/>
      <c r="GA558" s="51"/>
      <c r="GB558" s="51"/>
      <c r="GC558" s="51"/>
      <c r="GD558" s="25">
        <f t="shared" si="2966"/>
        <v>0</v>
      </c>
      <c r="GE558" s="25">
        <f t="shared" si="2967"/>
        <v>0</v>
      </c>
      <c r="GF558" s="25">
        <f t="shared" si="2968"/>
        <v>0</v>
      </c>
      <c r="GG558" s="51"/>
      <c r="GH558" s="51"/>
      <c r="GI558" s="51"/>
      <c r="GJ558" s="25">
        <f t="shared" si="2969"/>
        <v>0</v>
      </c>
      <c r="GK558" s="25">
        <f t="shared" si="2970"/>
        <v>0</v>
      </c>
      <c r="GL558" s="25">
        <f t="shared" si="2971"/>
        <v>0</v>
      </c>
      <c r="GM558" s="51"/>
      <c r="GN558" s="51"/>
      <c r="GO558" s="51"/>
      <c r="GP558" s="25">
        <f t="shared" si="2749"/>
        <v>0</v>
      </c>
      <c r="GQ558" s="25">
        <f t="shared" si="2750"/>
        <v>0</v>
      </c>
      <c r="GR558" s="25">
        <f t="shared" si="2751"/>
        <v>0</v>
      </c>
      <c r="GS558" s="30">
        <v>2</v>
      </c>
      <c r="GT558" s="30">
        <v>2</v>
      </c>
      <c r="GU558" s="30">
        <v>2</v>
      </c>
      <c r="GV558" s="51"/>
      <c r="GW558" s="51"/>
      <c r="GX558" s="51"/>
      <c r="GY558" s="25">
        <f t="shared" si="2972"/>
        <v>42740.9</v>
      </c>
      <c r="GZ558" s="25">
        <f t="shared" si="2973"/>
        <v>42740.9</v>
      </c>
      <c r="HA558" s="25">
        <f t="shared" si="2974"/>
        <v>42740.9</v>
      </c>
      <c r="HB558" s="51"/>
      <c r="HC558" s="51"/>
      <c r="HD558" s="51"/>
      <c r="HE558" s="25">
        <f t="shared" si="2975"/>
        <v>18158.060000000001</v>
      </c>
      <c r="HF558" s="25">
        <f t="shared" si="2976"/>
        <v>18837.32</v>
      </c>
      <c r="HG558" s="25">
        <f t="shared" si="2977"/>
        <v>18837.32</v>
      </c>
      <c r="HH558" s="51"/>
      <c r="HI558" s="51"/>
      <c r="HJ558" s="51"/>
      <c r="HK558" s="25">
        <f t="shared" si="2752"/>
        <v>36316.120000000003</v>
      </c>
      <c r="HL558" s="25">
        <f t="shared" si="2753"/>
        <v>37674.639999999999</v>
      </c>
      <c r="HM558" s="25">
        <f t="shared" si="2754"/>
        <v>37674.639999999999</v>
      </c>
      <c r="HN558" s="30"/>
      <c r="HO558" s="30"/>
      <c r="HP558" s="30"/>
      <c r="HQ558" s="51"/>
      <c r="HR558" s="51"/>
      <c r="HS558" s="51"/>
      <c r="HT558" s="25">
        <f t="shared" si="2978"/>
        <v>0</v>
      </c>
      <c r="HU558" s="25">
        <f t="shared" si="2979"/>
        <v>0</v>
      </c>
      <c r="HV558" s="25">
        <f t="shared" si="2980"/>
        <v>0</v>
      </c>
      <c r="HW558" s="51"/>
      <c r="HX558" s="51"/>
      <c r="HY558" s="51"/>
      <c r="HZ558" s="25">
        <f t="shared" si="2981"/>
        <v>9433.69</v>
      </c>
      <c r="IA558" s="25">
        <f t="shared" si="2982"/>
        <v>11657.15</v>
      </c>
      <c r="IB558" s="25">
        <f t="shared" si="2983"/>
        <v>11657.15</v>
      </c>
      <c r="IC558" s="51"/>
      <c r="ID558" s="51"/>
      <c r="IE558" s="51"/>
      <c r="IF558" s="25">
        <f t="shared" si="2755"/>
        <v>0</v>
      </c>
      <c r="IG558" s="25">
        <f t="shared" si="2756"/>
        <v>0</v>
      </c>
      <c r="IH558" s="25">
        <f t="shared" si="2757"/>
        <v>0</v>
      </c>
      <c r="II558" s="30"/>
      <c r="IJ558" s="30"/>
      <c r="IK558" s="30"/>
      <c r="IL558" s="51"/>
      <c r="IM558" s="51"/>
      <c r="IN558" s="51"/>
      <c r="IO558" s="25">
        <f t="shared" si="2984"/>
        <v>0</v>
      </c>
      <c r="IP558" s="25">
        <f t="shared" si="2985"/>
        <v>0</v>
      </c>
      <c r="IQ558" s="25">
        <f t="shared" si="2986"/>
        <v>0</v>
      </c>
      <c r="IR558" s="51"/>
      <c r="IS558" s="51"/>
      <c r="IT558" s="51"/>
      <c r="IU558" s="25">
        <f t="shared" si="2987"/>
        <v>9847.4599999999991</v>
      </c>
      <c r="IV558" s="25">
        <f t="shared" si="2988"/>
        <v>10154.25</v>
      </c>
      <c r="IW558" s="25">
        <f t="shared" si="2989"/>
        <v>10154.25</v>
      </c>
      <c r="IX558" s="51"/>
      <c r="IY558" s="51"/>
      <c r="IZ558" s="51"/>
      <c r="JA558" s="25">
        <f t="shared" si="2758"/>
        <v>0</v>
      </c>
      <c r="JB558" s="25">
        <f t="shared" si="2759"/>
        <v>0</v>
      </c>
      <c r="JC558" s="25">
        <f t="shared" si="2760"/>
        <v>0</v>
      </c>
      <c r="JD558" s="30"/>
      <c r="JE558" s="30"/>
      <c r="JF558" s="30"/>
      <c r="JG558" s="51"/>
      <c r="JH558" s="51"/>
      <c r="JI558" s="51"/>
      <c r="JJ558" s="25">
        <f t="shared" si="2990"/>
        <v>0</v>
      </c>
      <c r="JK558" s="25">
        <f t="shared" si="2991"/>
        <v>0</v>
      </c>
      <c r="JL558" s="25">
        <f t="shared" si="2992"/>
        <v>0</v>
      </c>
      <c r="JM558" s="51"/>
      <c r="JN558" s="51"/>
      <c r="JO558" s="51"/>
      <c r="JP558" s="25">
        <f t="shared" si="2993"/>
        <v>14881.4</v>
      </c>
      <c r="JQ558" s="25">
        <f t="shared" si="2994"/>
        <v>15401</v>
      </c>
      <c r="JR558" s="25">
        <f t="shared" si="2995"/>
        <v>15401</v>
      </c>
      <c r="JS558" s="51"/>
      <c r="JT558" s="51"/>
      <c r="JU558" s="51"/>
      <c r="JV558" s="25">
        <f t="shared" si="2761"/>
        <v>0</v>
      </c>
      <c r="JW558" s="25">
        <f t="shared" si="2762"/>
        <v>0</v>
      </c>
      <c r="JX558" s="25">
        <f t="shared" si="2763"/>
        <v>0</v>
      </c>
      <c r="JY558" s="30"/>
      <c r="JZ558" s="30"/>
      <c r="KA558" s="30"/>
      <c r="KB558" s="51"/>
      <c r="KC558" s="51"/>
      <c r="KD558" s="51"/>
      <c r="KE558" s="25">
        <f t="shared" si="2996"/>
        <v>0</v>
      </c>
      <c r="KF558" s="25">
        <f t="shared" si="2997"/>
        <v>0</v>
      </c>
      <c r="KG558" s="25">
        <f t="shared" si="2998"/>
        <v>0</v>
      </c>
      <c r="KH558" s="51"/>
      <c r="KI558" s="51"/>
      <c r="KJ558" s="51"/>
      <c r="KK558" s="25">
        <f t="shared" si="2999"/>
        <v>8794.68</v>
      </c>
      <c r="KL558" s="25">
        <f t="shared" si="3000"/>
        <v>9088.01</v>
      </c>
      <c r="KM558" s="25">
        <f t="shared" si="3001"/>
        <v>9088.01</v>
      </c>
      <c r="KN558" s="51"/>
      <c r="KO558" s="51"/>
      <c r="KP558" s="51"/>
      <c r="KQ558" s="25">
        <f t="shared" si="2764"/>
        <v>0</v>
      </c>
      <c r="KR558" s="25">
        <f t="shared" si="2765"/>
        <v>0</v>
      </c>
      <c r="KS558" s="25">
        <f t="shared" si="2766"/>
        <v>0</v>
      </c>
      <c r="KT558" s="30">
        <v>2</v>
      </c>
      <c r="KU558" s="30">
        <v>2</v>
      </c>
      <c r="KV558" s="30">
        <v>2</v>
      </c>
      <c r="KW558" s="51"/>
      <c r="KX558" s="51"/>
      <c r="KY558" s="51"/>
      <c r="KZ558" s="25">
        <f t="shared" si="3002"/>
        <v>42740.9</v>
      </c>
      <c r="LA558" s="25">
        <f t="shared" si="3003"/>
        <v>42740.9</v>
      </c>
      <c r="LB558" s="25">
        <f t="shared" si="3004"/>
        <v>42740.9</v>
      </c>
      <c r="LC558" s="51"/>
      <c r="LD558" s="51"/>
      <c r="LE558" s="51"/>
      <c r="LF558" s="25">
        <f t="shared" si="3005"/>
        <v>8155.09</v>
      </c>
      <c r="LG558" s="25">
        <f t="shared" si="3006"/>
        <v>8434.61</v>
      </c>
      <c r="LH558" s="25">
        <f t="shared" si="3007"/>
        <v>8434.61</v>
      </c>
      <c r="LI558" s="51"/>
      <c r="LJ558" s="51"/>
      <c r="LK558" s="51"/>
      <c r="LL558" s="25">
        <f t="shared" si="2767"/>
        <v>16310.18</v>
      </c>
      <c r="LM558" s="25">
        <f t="shared" si="2768"/>
        <v>16869.22</v>
      </c>
      <c r="LN558" s="25">
        <f t="shared" si="2769"/>
        <v>16869.22</v>
      </c>
      <c r="LO558" s="30">
        <v>2</v>
      </c>
      <c r="LP558" s="30">
        <v>2</v>
      </c>
      <c r="LQ558" s="30">
        <v>2</v>
      </c>
      <c r="LR558" s="51"/>
      <c r="LS558" s="51"/>
      <c r="LT558" s="51"/>
      <c r="LU558" s="25">
        <f t="shared" si="3008"/>
        <v>42740.9</v>
      </c>
      <c r="LV558" s="25">
        <f t="shared" si="3009"/>
        <v>42740.9</v>
      </c>
      <c r="LW558" s="25">
        <f t="shared" si="3010"/>
        <v>42740.9</v>
      </c>
      <c r="LX558" s="51"/>
      <c r="LY558" s="51"/>
      <c r="LZ558" s="51"/>
      <c r="MA558" s="25">
        <f t="shared" si="3011"/>
        <v>12878.19</v>
      </c>
      <c r="MB558" s="25">
        <f t="shared" si="3012"/>
        <v>13309.62</v>
      </c>
      <c r="MC558" s="25">
        <f t="shared" si="3013"/>
        <v>13309.62</v>
      </c>
      <c r="MD558" s="51"/>
      <c r="ME558" s="51"/>
      <c r="MF558" s="51"/>
      <c r="MG558" s="25">
        <f t="shared" si="2770"/>
        <v>25756.38</v>
      </c>
      <c r="MH558" s="25">
        <f t="shared" si="2771"/>
        <v>26619.24</v>
      </c>
      <c r="MI558" s="25">
        <f t="shared" si="2772"/>
        <v>26619.24</v>
      </c>
      <c r="MJ558" s="30">
        <v>2</v>
      </c>
      <c r="MK558" s="30">
        <v>2</v>
      </c>
      <c r="ML558" s="30">
        <v>2</v>
      </c>
      <c r="MM558" s="51"/>
      <c r="MN558" s="51"/>
      <c r="MO558" s="51"/>
      <c r="MP558" s="25">
        <f t="shared" si="3014"/>
        <v>42740.9</v>
      </c>
      <c r="MQ558" s="25">
        <f t="shared" si="3015"/>
        <v>42740.9</v>
      </c>
      <c r="MR558" s="25">
        <f t="shared" si="3016"/>
        <v>42740.9</v>
      </c>
      <c r="MS558" s="51"/>
      <c r="MT558" s="51"/>
      <c r="MU558" s="51"/>
      <c r="MV558" s="25">
        <f t="shared" si="3017"/>
        <v>13696.57</v>
      </c>
      <c r="MW558" s="25">
        <f t="shared" si="3018"/>
        <v>14161.98</v>
      </c>
      <c r="MX558" s="25">
        <f t="shared" si="3019"/>
        <v>14161.98</v>
      </c>
      <c r="MY558" s="51"/>
      <c r="MZ558" s="51"/>
      <c r="NA558" s="51"/>
      <c r="NB558" s="25">
        <f t="shared" si="2773"/>
        <v>27393.14</v>
      </c>
      <c r="NC558" s="25">
        <f t="shared" si="2774"/>
        <v>28323.96</v>
      </c>
      <c r="ND558" s="25">
        <f t="shared" si="2775"/>
        <v>28323.96</v>
      </c>
      <c r="NE558" s="30">
        <v>1</v>
      </c>
      <c r="NF558" s="30">
        <v>1</v>
      </c>
      <c r="NG558" s="30">
        <v>1</v>
      </c>
      <c r="NH558" s="51"/>
      <c r="NI558" s="51"/>
      <c r="NJ558" s="51"/>
      <c r="NK558" s="25">
        <f t="shared" si="3020"/>
        <v>21370.45</v>
      </c>
      <c r="NL558" s="25">
        <f t="shared" si="3021"/>
        <v>21370.45</v>
      </c>
      <c r="NM558" s="25">
        <f t="shared" si="3022"/>
        <v>21370.45</v>
      </c>
      <c r="NN558" s="51"/>
      <c r="NO558" s="51"/>
      <c r="NP558" s="51"/>
      <c r="NQ558" s="25">
        <f t="shared" si="3023"/>
        <v>10008.959999999999</v>
      </c>
      <c r="NR558" s="25">
        <f t="shared" si="3024"/>
        <v>10329.780000000001</v>
      </c>
      <c r="NS558" s="25">
        <f t="shared" si="3025"/>
        <v>10329.780000000001</v>
      </c>
      <c r="NT558" s="51"/>
      <c r="NU558" s="51"/>
      <c r="NV558" s="51"/>
      <c r="NW558" s="25">
        <f t="shared" si="2776"/>
        <v>10008.959999999999</v>
      </c>
      <c r="NX558" s="25">
        <f t="shared" si="2777"/>
        <v>10329.780000000001</v>
      </c>
      <c r="NY558" s="25">
        <f t="shared" si="2778"/>
        <v>10329.780000000001</v>
      </c>
      <c r="NZ558" s="30"/>
      <c r="OA558" s="30"/>
      <c r="OB558" s="30"/>
      <c r="OC558" s="51"/>
      <c r="OD558" s="51"/>
      <c r="OE558" s="51"/>
      <c r="OF558" s="25">
        <f t="shared" si="3026"/>
        <v>0</v>
      </c>
      <c r="OG558" s="25">
        <f t="shared" si="3027"/>
        <v>0</v>
      </c>
      <c r="OH558" s="25">
        <f t="shared" si="3028"/>
        <v>0</v>
      </c>
      <c r="OI558" s="51"/>
      <c r="OJ558" s="51"/>
      <c r="OK558" s="51"/>
      <c r="OL558" s="25">
        <f t="shared" si="3029"/>
        <v>12961.98</v>
      </c>
      <c r="OM558" s="25">
        <f t="shared" si="3030"/>
        <v>13396.95</v>
      </c>
      <c r="ON558" s="25">
        <f t="shared" si="3031"/>
        <v>13396.95</v>
      </c>
      <c r="OO558" s="51"/>
      <c r="OP558" s="51"/>
      <c r="OQ558" s="51"/>
      <c r="OR558" s="25">
        <f t="shared" si="2779"/>
        <v>0</v>
      </c>
      <c r="OS558" s="25">
        <f t="shared" si="2780"/>
        <v>0</v>
      </c>
      <c r="OT558" s="25">
        <f t="shared" si="2781"/>
        <v>0</v>
      </c>
      <c r="OU558" s="30"/>
      <c r="OV558" s="30"/>
      <c r="OW558" s="30"/>
      <c r="OX558" s="51"/>
      <c r="OY558" s="51"/>
      <c r="OZ558" s="51"/>
      <c r="PA558" s="25">
        <f t="shared" si="3032"/>
        <v>0</v>
      </c>
      <c r="PB558" s="25">
        <f t="shared" si="3033"/>
        <v>0</v>
      </c>
      <c r="PC558" s="25">
        <f t="shared" si="3034"/>
        <v>0</v>
      </c>
      <c r="PD558" s="51"/>
      <c r="PE558" s="51"/>
      <c r="PF558" s="51"/>
      <c r="PG558" s="25">
        <f t="shared" si="3035"/>
        <v>11057.84</v>
      </c>
      <c r="PH558" s="25">
        <f t="shared" si="3036"/>
        <v>11416.15</v>
      </c>
      <c r="PI558" s="25">
        <f t="shared" si="3037"/>
        <v>11416.15</v>
      </c>
      <c r="PJ558" s="51"/>
      <c r="PK558" s="51"/>
      <c r="PL558" s="51"/>
      <c r="PM558" s="25">
        <f t="shared" si="2782"/>
        <v>0</v>
      </c>
      <c r="PN558" s="25">
        <f t="shared" si="2783"/>
        <v>0</v>
      </c>
      <c r="PO558" s="25">
        <f t="shared" si="2784"/>
        <v>0</v>
      </c>
      <c r="PP558" s="30"/>
      <c r="PQ558" s="30"/>
      <c r="PR558" s="30"/>
      <c r="PS558" s="51"/>
      <c r="PT558" s="51"/>
      <c r="PU558" s="51"/>
      <c r="PV558" s="25">
        <f t="shared" si="3038"/>
        <v>0</v>
      </c>
      <c r="PW558" s="25">
        <f t="shared" si="3039"/>
        <v>0</v>
      </c>
      <c r="PX558" s="25">
        <f t="shared" si="3040"/>
        <v>0</v>
      </c>
      <c r="PY558" s="51"/>
      <c r="PZ558" s="51"/>
      <c r="QA558" s="51"/>
      <c r="QB558" s="25">
        <f t="shared" si="3041"/>
        <v>12550.45</v>
      </c>
      <c r="QC558" s="25">
        <f t="shared" si="3042"/>
        <v>12973.03</v>
      </c>
      <c r="QD558" s="25">
        <f t="shared" si="3043"/>
        <v>12973.03</v>
      </c>
      <c r="QE558" s="51"/>
      <c r="QF558" s="51"/>
      <c r="QG558" s="51"/>
      <c r="QH558" s="25">
        <f t="shared" si="2785"/>
        <v>0</v>
      </c>
      <c r="QI558" s="25">
        <f t="shared" si="2786"/>
        <v>0</v>
      </c>
      <c r="QJ558" s="25">
        <f t="shared" si="2787"/>
        <v>0</v>
      </c>
      <c r="QK558" s="30">
        <v>2</v>
      </c>
      <c r="QL558" s="30">
        <v>2</v>
      </c>
      <c r="QM558" s="30">
        <v>2</v>
      </c>
      <c r="QN558" s="51"/>
      <c r="QO558" s="51"/>
      <c r="QP558" s="51"/>
      <c r="QQ558" s="25">
        <f t="shared" si="3044"/>
        <v>42740.9</v>
      </c>
      <c r="QR558" s="25">
        <f t="shared" si="3045"/>
        <v>42740.9</v>
      </c>
      <c r="QS558" s="25">
        <f t="shared" si="3046"/>
        <v>42740.9</v>
      </c>
      <c r="QT558" s="51"/>
      <c r="QU558" s="51"/>
      <c r="QV558" s="51"/>
      <c r="QW558" s="25">
        <f t="shared" si="3047"/>
        <v>11198.15</v>
      </c>
      <c r="QX558" s="25">
        <f t="shared" si="3048"/>
        <v>11552.15</v>
      </c>
      <c r="QY558" s="25">
        <f t="shared" si="3049"/>
        <v>11552.15</v>
      </c>
      <c r="QZ558" s="51"/>
      <c r="RA558" s="51"/>
      <c r="RB558" s="51"/>
      <c r="RC558" s="25">
        <f t="shared" si="2788"/>
        <v>22396.3</v>
      </c>
      <c r="RD558" s="25">
        <f t="shared" si="2789"/>
        <v>23104.3</v>
      </c>
      <c r="RE558" s="25">
        <f t="shared" si="2790"/>
        <v>23104.3</v>
      </c>
      <c r="RF558" s="30">
        <v>4</v>
      </c>
      <c r="RG558" s="30">
        <v>4</v>
      </c>
      <c r="RH558" s="30">
        <v>4</v>
      </c>
      <c r="RI558" s="51"/>
      <c r="RJ558" s="51"/>
      <c r="RK558" s="51"/>
      <c r="RL558" s="25">
        <f t="shared" si="3050"/>
        <v>85481.8</v>
      </c>
      <c r="RM558" s="25">
        <f t="shared" si="3051"/>
        <v>85481.8</v>
      </c>
      <c r="RN558" s="25">
        <f t="shared" si="3052"/>
        <v>85481.8</v>
      </c>
      <c r="RO558" s="51"/>
      <c r="RP558" s="51"/>
      <c r="RQ558" s="51"/>
      <c r="RR558" s="25">
        <f t="shared" si="3053"/>
        <v>8167.26</v>
      </c>
      <c r="RS558" s="25">
        <f t="shared" si="3054"/>
        <v>8416.5300000000007</v>
      </c>
      <c r="RT558" s="25">
        <f t="shared" si="3055"/>
        <v>8416.5300000000007</v>
      </c>
      <c r="RU558" s="51"/>
      <c r="RV558" s="51"/>
      <c r="RW558" s="51"/>
      <c r="RX558" s="25">
        <f t="shared" si="2791"/>
        <v>32669.040000000001</v>
      </c>
      <c r="RY558" s="25">
        <f t="shared" si="2792"/>
        <v>33666.120000000003</v>
      </c>
      <c r="RZ558" s="25">
        <f t="shared" si="2793"/>
        <v>33666.120000000003</v>
      </c>
      <c r="SA558" s="30">
        <v>1</v>
      </c>
      <c r="SB558" s="30">
        <v>1</v>
      </c>
      <c r="SC558" s="30">
        <v>1</v>
      </c>
      <c r="SD558" s="51"/>
      <c r="SE558" s="51"/>
      <c r="SF558" s="51"/>
      <c r="SG558" s="25">
        <f t="shared" si="3056"/>
        <v>21370.45</v>
      </c>
      <c r="SH558" s="25">
        <f t="shared" si="3057"/>
        <v>21370.45</v>
      </c>
      <c r="SI558" s="25">
        <f t="shared" si="3058"/>
        <v>21370.45</v>
      </c>
      <c r="SJ558" s="51"/>
      <c r="SK558" s="51"/>
      <c r="SL558" s="51"/>
      <c r="SM558" s="25">
        <f t="shared" si="3059"/>
        <v>11053.09</v>
      </c>
      <c r="SN558" s="25">
        <f t="shared" si="3060"/>
        <v>11393.17</v>
      </c>
      <c r="SO558" s="25">
        <f t="shared" si="3061"/>
        <v>11393.17</v>
      </c>
      <c r="SP558" s="51"/>
      <c r="SQ558" s="51"/>
      <c r="SR558" s="51"/>
      <c r="SS558" s="25">
        <f t="shared" si="2794"/>
        <v>11053.09</v>
      </c>
      <c r="ST558" s="25">
        <f t="shared" si="2795"/>
        <v>11393.17</v>
      </c>
      <c r="SU558" s="25">
        <f t="shared" si="2796"/>
        <v>11393.17</v>
      </c>
      <c r="SV558" s="30"/>
      <c r="SW558" s="30"/>
      <c r="SX558" s="30"/>
      <c r="SY558" s="51"/>
      <c r="SZ558" s="51"/>
      <c r="TA558" s="51"/>
      <c r="TB558" s="25">
        <f t="shared" si="3062"/>
        <v>0</v>
      </c>
      <c r="TC558" s="25">
        <f t="shared" si="3063"/>
        <v>0</v>
      </c>
      <c r="TD558" s="25">
        <f t="shared" si="3064"/>
        <v>0</v>
      </c>
      <c r="TE558" s="51"/>
      <c r="TF558" s="51"/>
      <c r="TG558" s="51"/>
      <c r="TH558" s="25">
        <f t="shared" si="3065"/>
        <v>10262.68</v>
      </c>
      <c r="TI558" s="25">
        <f t="shared" si="3066"/>
        <v>10606.61</v>
      </c>
      <c r="TJ558" s="25">
        <f t="shared" si="3067"/>
        <v>10606.61</v>
      </c>
      <c r="TK558" s="51"/>
      <c r="TL558" s="51"/>
      <c r="TM558" s="51"/>
      <c r="TN558" s="25">
        <f t="shared" si="2797"/>
        <v>0</v>
      </c>
      <c r="TO558" s="25">
        <f t="shared" si="2798"/>
        <v>0</v>
      </c>
      <c r="TP558" s="25">
        <f t="shared" si="2799"/>
        <v>0</v>
      </c>
      <c r="TQ558" s="30">
        <v>2</v>
      </c>
      <c r="TR558" s="30">
        <v>2</v>
      </c>
      <c r="TS558" s="30">
        <v>2</v>
      </c>
      <c r="TT558" s="51"/>
      <c r="TU558" s="51"/>
      <c r="TV558" s="51"/>
      <c r="TW558" s="25">
        <f t="shared" si="3068"/>
        <v>42740.9</v>
      </c>
      <c r="TX558" s="25">
        <f t="shared" si="3069"/>
        <v>42740.9</v>
      </c>
      <c r="TY558" s="25">
        <f t="shared" si="3070"/>
        <v>42740.9</v>
      </c>
      <c r="TZ558" s="51"/>
      <c r="UA558" s="51"/>
      <c r="UB558" s="51"/>
      <c r="UC558" s="25">
        <f t="shared" si="3071"/>
        <v>8854.6200000000008</v>
      </c>
      <c r="UD558" s="25">
        <f t="shared" si="3072"/>
        <v>12161.54</v>
      </c>
      <c r="UE558" s="25">
        <f t="shared" si="3073"/>
        <v>12161.54</v>
      </c>
      <c r="UF558" s="51"/>
      <c r="UG558" s="51"/>
      <c r="UH558" s="51"/>
      <c r="UI558" s="25">
        <f t="shared" si="2800"/>
        <v>17709.240000000002</v>
      </c>
      <c r="UJ558" s="25">
        <f t="shared" si="2801"/>
        <v>24323.08</v>
      </c>
      <c r="UK558" s="25">
        <f t="shared" si="2802"/>
        <v>24323.08</v>
      </c>
      <c r="UL558" s="30">
        <v>1</v>
      </c>
      <c r="UM558" s="30">
        <v>1</v>
      </c>
      <c r="UN558" s="30">
        <v>1</v>
      </c>
      <c r="UO558" s="51"/>
      <c r="UP558" s="51"/>
      <c r="UQ558" s="51"/>
      <c r="UR558" s="25">
        <f t="shared" si="3074"/>
        <v>21370.45</v>
      </c>
      <c r="US558" s="25">
        <f t="shared" si="3075"/>
        <v>21370.45</v>
      </c>
      <c r="UT558" s="25">
        <f t="shared" si="3076"/>
        <v>21370.45</v>
      </c>
      <c r="UU558" s="51"/>
      <c r="UV558" s="51"/>
      <c r="UW558" s="51"/>
      <c r="UX558" s="25">
        <f t="shared" si="3077"/>
        <v>10810.66</v>
      </c>
      <c r="UY558" s="25">
        <f t="shared" si="3078"/>
        <v>11124.56</v>
      </c>
      <c r="UZ558" s="25">
        <f t="shared" si="3079"/>
        <v>11124.56</v>
      </c>
      <c r="VA558" s="51"/>
      <c r="VB558" s="51"/>
      <c r="VC558" s="51"/>
      <c r="VD558" s="25">
        <f t="shared" si="2803"/>
        <v>10810.66</v>
      </c>
      <c r="VE558" s="25">
        <f t="shared" si="2804"/>
        <v>11124.56</v>
      </c>
      <c r="VF558" s="25">
        <f t="shared" si="2805"/>
        <v>11124.56</v>
      </c>
      <c r="VG558" s="30"/>
      <c r="VH558" s="30"/>
      <c r="VI558" s="30"/>
      <c r="VJ558" s="51"/>
      <c r="VK558" s="51"/>
      <c r="VL558" s="51"/>
      <c r="VM558" s="25">
        <f t="shared" si="3080"/>
        <v>0</v>
      </c>
      <c r="VN558" s="25">
        <f t="shared" si="3081"/>
        <v>0</v>
      </c>
      <c r="VO558" s="25">
        <f t="shared" si="3082"/>
        <v>0</v>
      </c>
      <c r="VP558" s="51"/>
      <c r="VQ558" s="51"/>
      <c r="VR558" s="51"/>
      <c r="VS558" s="25">
        <f t="shared" si="3083"/>
        <v>0</v>
      </c>
      <c r="VT558" s="25">
        <f t="shared" si="3084"/>
        <v>0</v>
      </c>
      <c r="VU558" s="25">
        <f t="shared" si="3085"/>
        <v>0</v>
      </c>
      <c r="VV558" s="51"/>
      <c r="VW558" s="51"/>
      <c r="VX558" s="51"/>
      <c r="VY558" s="25">
        <f t="shared" si="2806"/>
        <v>0</v>
      </c>
      <c r="VZ558" s="25">
        <f t="shared" si="2807"/>
        <v>0</v>
      </c>
      <c r="WA558" s="25">
        <f t="shared" si="2808"/>
        <v>0</v>
      </c>
      <c r="WB558" s="30">
        <v>1</v>
      </c>
      <c r="WC558" s="30">
        <v>1</v>
      </c>
      <c r="WD558" s="30">
        <v>1</v>
      </c>
      <c r="WE558" s="51"/>
      <c r="WF558" s="51"/>
      <c r="WG558" s="51"/>
      <c r="WH558" s="25">
        <f t="shared" si="3086"/>
        <v>21370.45</v>
      </c>
      <c r="WI558" s="25">
        <f t="shared" si="3087"/>
        <v>21370.45</v>
      </c>
      <c r="WJ558" s="25">
        <f t="shared" si="3088"/>
        <v>21370.45</v>
      </c>
      <c r="WK558" s="51"/>
      <c r="WL558" s="51"/>
      <c r="WM558" s="51"/>
      <c r="WN558" s="25">
        <f t="shared" si="3089"/>
        <v>8081.27</v>
      </c>
      <c r="WO558" s="25">
        <f t="shared" si="3090"/>
        <v>8359.49</v>
      </c>
      <c r="WP558" s="25">
        <f t="shared" si="3091"/>
        <v>8359.49</v>
      </c>
      <c r="WQ558" s="51"/>
      <c r="WR558" s="51"/>
      <c r="WS558" s="51"/>
      <c r="WT558" s="25">
        <f t="shared" si="2809"/>
        <v>8081.27</v>
      </c>
      <c r="WU558" s="25">
        <f t="shared" si="2810"/>
        <v>8359.49</v>
      </c>
      <c r="WV558" s="25">
        <f t="shared" si="2811"/>
        <v>8359.49</v>
      </c>
      <c r="WW558" s="30">
        <v>3</v>
      </c>
      <c r="WX558" s="30">
        <v>3</v>
      </c>
      <c r="WY558" s="30">
        <v>3</v>
      </c>
      <c r="WZ558" s="51"/>
      <c r="XA558" s="51"/>
      <c r="XB558" s="51"/>
      <c r="XC558" s="25">
        <f t="shared" si="3092"/>
        <v>64111.35</v>
      </c>
      <c r="XD558" s="25">
        <f t="shared" si="3093"/>
        <v>64111.35</v>
      </c>
      <c r="XE558" s="25">
        <f t="shared" si="3094"/>
        <v>64111.35</v>
      </c>
      <c r="XF558" s="51"/>
      <c r="XG558" s="51"/>
      <c r="XH558" s="51"/>
      <c r="XI558" s="25">
        <f t="shared" si="3095"/>
        <v>8572.7000000000007</v>
      </c>
      <c r="XJ558" s="25">
        <f t="shared" si="3096"/>
        <v>8836.81</v>
      </c>
      <c r="XK558" s="25">
        <f t="shared" si="3097"/>
        <v>8836.81</v>
      </c>
      <c r="XL558" s="51"/>
      <c r="XM558" s="51"/>
      <c r="XN558" s="51"/>
      <c r="XO558" s="25">
        <f t="shared" si="2812"/>
        <v>25718.1</v>
      </c>
      <c r="XP558" s="25">
        <f t="shared" si="2813"/>
        <v>26510.43</v>
      </c>
      <c r="XQ558" s="25">
        <f t="shared" si="2814"/>
        <v>26510.43</v>
      </c>
      <c r="XR558" s="30"/>
      <c r="XS558" s="30"/>
      <c r="XT558" s="30"/>
      <c r="XU558" s="51"/>
      <c r="XV558" s="51"/>
      <c r="XW558" s="51"/>
      <c r="XX558" s="25">
        <f t="shared" si="3098"/>
        <v>0</v>
      </c>
      <c r="XY558" s="25">
        <f t="shared" si="3099"/>
        <v>0</v>
      </c>
      <c r="XZ558" s="25">
        <f t="shared" si="3100"/>
        <v>0</v>
      </c>
      <c r="YA558" s="51"/>
      <c r="YB558" s="51"/>
      <c r="YC558" s="51"/>
      <c r="YD558" s="25">
        <f t="shared" si="3101"/>
        <v>8477.16</v>
      </c>
      <c r="YE558" s="25">
        <f t="shared" si="3102"/>
        <v>8742.25</v>
      </c>
      <c r="YF558" s="25">
        <f t="shared" si="3103"/>
        <v>8742.25</v>
      </c>
      <c r="YG558" s="51"/>
      <c r="YH558" s="51"/>
      <c r="YI558" s="51"/>
      <c r="YJ558" s="25">
        <f t="shared" si="2815"/>
        <v>0</v>
      </c>
      <c r="YK558" s="25">
        <f t="shared" si="2816"/>
        <v>0</v>
      </c>
      <c r="YL558" s="25">
        <f t="shared" si="2817"/>
        <v>0</v>
      </c>
      <c r="YM558" s="30"/>
      <c r="YN558" s="30"/>
      <c r="YO558" s="30"/>
      <c r="YP558" s="51"/>
      <c r="YQ558" s="51"/>
      <c r="YR558" s="51"/>
      <c r="YS558" s="25">
        <f t="shared" si="3104"/>
        <v>0</v>
      </c>
      <c r="YT558" s="25">
        <f t="shared" si="3105"/>
        <v>0</v>
      </c>
      <c r="YU558" s="25">
        <f t="shared" si="3106"/>
        <v>0</v>
      </c>
      <c r="YV558" s="51"/>
      <c r="YW558" s="51"/>
      <c r="YX558" s="51"/>
      <c r="YY558" s="25">
        <f t="shared" si="3107"/>
        <v>9386.4699999999993</v>
      </c>
      <c r="YZ558" s="25">
        <f t="shared" si="3108"/>
        <v>9690.69</v>
      </c>
      <c r="ZA558" s="25">
        <f t="shared" si="3109"/>
        <v>9690.69</v>
      </c>
      <c r="ZB558" s="51"/>
      <c r="ZC558" s="51"/>
      <c r="ZD558" s="51"/>
      <c r="ZE558" s="25">
        <f t="shared" si="2818"/>
        <v>0</v>
      </c>
      <c r="ZF558" s="25">
        <f t="shared" si="2819"/>
        <v>0</v>
      </c>
      <c r="ZG558" s="25">
        <f t="shared" si="2820"/>
        <v>0</v>
      </c>
      <c r="ZH558" s="30"/>
      <c r="ZI558" s="30"/>
      <c r="ZJ558" s="30"/>
      <c r="ZK558" s="51"/>
      <c r="ZL558" s="51"/>
      <c r="ZM558" s="51"/>
      <c r="ZN558" s="25">
        <f t="shared" si="3110"/>
        <v>0</v>
      </c>
      <c r="ZO558" s="25">
        <f t="shared" si="3111"/>
        <v>0</v>
      </c>
      <c r="ZP558" s="25">
        <f t="shared" si="3112"/>
        <v>0</v>
      </c>
      <c r="ZQ558" s="51"/>
      <c r="ZR558" s="51"/>
      <c r="ZS558" s="51"/>
      <c r="ZT558" s="25">
        <f t="shared" si="3113"/>
        <v>11046.44</v>
      </c>
      <c r="ZU558" s="25">
        <f t="shared" si="3114"/>
        <v>11399.08</v>
      </c>
      <c r="ZV558" s="25">
        <f t="shared" si="3115"/>
        <v>11399.08</v>
      </c>
      <c r="ZW558" s="51"/>
      <c r="ZX558" s="51"/>
      <c r="ZY558" s="51"/>
      <c r="ZZ558" s="25">
        <f t="shared" si="2821"/>
        <v>0</v>
      </c>
      <c r="AAA558" s="25">
        <f t="shared" si="2822"/>
        <v>0</v>
      </c>
      <c r="AAB558" s="25">
        <f t="shared" si="2823"/>
        <v>0</v>
      </c>
      <c r="AAC558" s="30"/>
      <c r="AAD558" s="30"/>
      <c r="AAE558" s="30"/>
      <c r="AAF558" s="51"/>
      <c r="AAG558" s="51"/>
      <c r="AAH558" s="51"/>
      <c r="AAI558" s="25">
        <f t="shared" si="3116"/>
        <v>0</v>
      </c>
      <c r="AAJ558" s="25">
        <f t="shared" si="3117"/>
        <v>0</v>
      </c>
      <c r="AAK558" s="25">
        <f t="shared" si="3118"/>
        <v>0</v>
      </c>
      <c r="AAL558" s="51"/>
      <c r="AAM558" s="51"/>
      <c r="AAN558" s="51"/>
      <c r="AAO558" s="25">
        <f t="shared" si="3119"/>
        <v>10469.48</v>
      </c>
      <c r="AAP558" s="25">
        <f t="shared" si="3120"/>
        <v>10810.63</v>
      </c>
      <c r="AAQ558" s="25">
        <f t="shared" si="3121"/>
        <v>10810.63</v>
      </c>
      <c r="AAR558" s="51"/>
      <c r="AAS558" s="51"/>
      <c r="AAT558" s="51"/>
      <c r="AAU558" s="25">
        <f t="shared" si="2824"/>
        <v>0</v>
      </c>
      <c r="AAV558" s="25">
        <f t="shared" si="2825"/>
        <v>0</v>
      </c>
      <c r="AAW558" s="25">
        <f t="shared" si="2826"/>
        <v>0</v>
      </c>
      <c r="AAX558" s="30"/>
      <c r="AAY558" s="30"/>
      <c r="AAZ558" s="30"/>
      <c r="ABA558" s="51"/>
      <c r="ABB558" s="51"/>
      <c r="ABC558" s="51"/>
      <c r="ABD558" s="25">
        <f t="shared" si="3122"/>
        <v>0</v>
      </c>
      <c r="ABE558" s="25">
        <f t="shared" si="3123"/>
        <v>0</v>
      </c>
      <c r="ABF558" s="25">
        <f t="shared" si="3124"/>
        <v>0</v>
      </c>
      <c r="ABG558" s="51"/>
      <c r="ABH558" s="51"/>
      <c r="ABI558" s="51"/>
      <c r="ABJ558" s="25">
        <f t="shared" si="3125"/>
        <v>7259.99</v>
      </c>
      <c r="ABK558" s="25">
        <f t="shared" si="3126"/>
        <v>7467.02</v>
      </c>
      <c r="ABL558" s="25">
        <f t="shared" si="3127"/>
        <v>7467.02</v>
      </c>
      <c r="ABM558" s="51"/>
      <c r="ABN558" s="51"/>
      <c r="ABO558" s="51"/>
      <c r="ABP558" s="25">
        <f t="shared" si="2827"/>
        <v>0</v>
      </c>
      <c r="ABQ558" s="25">
        <f t="shared" si="2828"/>
        <v>0</v>
      </c>
      <c r="ABR558" s="25">
        <f t="shared" si="2829"/>
        <v>0</v>
      </c>
      <c r="ABS558" s="30"/>
      <c r="ABT558" s="30"/>
      <c r="ABU558" s="30"/>
      <c r="ABV558" s="51"/>
      <c r="ABW558" s="51"/>
      <c r="ABX558" s="51"/>
      <c r="ABY558" s="25">
        <f t="shared" si="3128"/>
        <v>0</v>
      </c>
      <c r="ABZ558" s="25">
        <f t="shared" si="3129"/>
        <v>0</v>
      </c>
      <c r="ACA558" s="25">
        <f t="shared" si="3130"/>
        <v>0</v>
      </c>
      <c r="ACB558" s="51"/>
      <c r="ACC558" s="51"/>
      <c r="ACD558" s="51"/>
      <c r="ACE558" s="25">
        <f t="shared" si="3131"/>
        <v>7904.37</v>
      </c>
      <c r="ACF558" s="25">
        <f t="shared" si="3132"/>
        <v>8152.25</v>
      </c>
      <c r="ACG558" s="25">
        <f t="shared" si="3133"/>
        <v>8152.25</v>
      </c>
      <c r="ACH558" s="51"/>
      <c r="ACI558" s="51"/>
      <c r="ACJ558" s="51"/>
      <c r="ACK558" s="25">
        <f t="shared" si="2830"/>
        <v>0</v>
      </c>
      <c r="ACL558" s="25">
        <f t="shared" si="2831"/>
        <v>0</v>
      </c>
      <c r="ACM558" s="25">
        <f t="shared" si="2832"/>
        <v>0</v>
      </c>
      <c r="ACN558" s="30">
        <v>1</v>
      </c>
      <c r="ACO558" s="30">
        <v>1</v>
      </c>
      <c r="ACP558" s="30">
        <v>1</v>
      </c>
      <c r="ACQ558" s="51"/>
      <c r="ACR558" s="51"/>
      <c r="ACS558" s="51"/>
      <c r="ACT558" s="25">
        <f t="shared" si="3134"/>
        <v>21370.45</v>
      </c>
      <c r="ACU558" s="25">
        <f t="shared" si="3135"/>
        <v>21370.45</v>
      </c>
      <c r="ACV558" s="25">
        <f t="shared" si="3136"/>
        <v>21370.45</v>
      </c>
      <c r="ACW558" s="51"/>
      <c r="ACX558" s="51"/>
      <c r="ACY558" s="51"/>
      <c r="ACZ558" s="25">
        <f t="shared" si="3137"/>
        <v>10572.44</v>
      </c>
      <c r="ADA558" s="25">
        <f t="shared" si="3138"/>
        <v>10916.52</v>
      </c>
      <c r="ADB558" s="25">
        <f t="shared" si="3139"/>
        <v>10916.52</v>
      </c>
      <c r="ADC558" s="51"/>
      <c r="ADD558" s="51"/>
      <c r="ADE558" s="51"/>
      <c r="ADF558" s="25">
        <f t="shared" si="2833"/>
        <v>10572.44</v>
      </c>
      <c r="ADG558" s="25">
        <f t="shared" si="2834"/>
        <v>10916.52</v>
      </c>
      <c r="ADH558" s="25">
        <f t="shared" si="2835"/>
        <v>10916.52</v>
      </c>
      <c r="ADI558" s="30"/>
      <c r="ADJ558" s="30"/>
      <c r="ADK558" s="30"/>
      <c r="ADL558" s="51"/>
      <c r="ADM558" s="51"/>
      <c r="ADN558" s="51"/>
      <c r="ADO558" s="25">
        <f t="shared" si="3140"/>
        <v>0</v>
      </c>
      <c r="ADP558" s="25">
        <f t="shared" si="3141"/>
        <v>0</v>
      </c>
      <c r="ADQ558" s="25">
        <f t="shared" si="3142"/>
        <v>0</v>
      </c>
      <c r="ADR558" s="51"/>
      <c r="ADS558" s="51"/>
      <c r="ADT558" s="51"/>
      <c r="ADU558" s="25">
        <f t="shared" si="3143"/>
        <v>6392.93</v>
      </c>
      <c r="ADV558" s="25">
        <f t="shared" si="3144"/>
        <v>6625.24</v>
      </c>
      <c r="ADW558" s="25">
        <f t="shared" si="3145"/>
        <v>6625.24</v>
      </c>
      <c r="ADX558" s="51"/>
      <c r="ADY558" s="51"/>
      <c r="ADZ558" s="51"/>
      <c r="AEA558" s="25">
        <f t="shared" si="2836"/>
        <v>0</v>
      </c>
      <c r="AEB558" s="25">
        <f t="shared" si="2837"/>
        <v>0</v>
      </c>
      <c r="AEC558" s="25">
        <f t="shared" si="2838"/>
        <v>0</v>
      </c>
      <c r="AED558" s="30"/>
      <c r="AEE558" s="30"/>
      <c r="AEF558" s="30"/>
      <c r="AEG558" s="51"/>
      <c r="AEH558" s="51"/>
      <c r="AEI558" s="51"/>
      <c r="AEJ558" s="25">
        <f t="shared" si="3146"/>
        <v>0</v>
      </c>
      <c r="AEK558" s="25">
        <f t="shared" si="3147"/>
        <v>0</v>
      </c>
      <c r="AEL558" s="25">
        <f t="shared" si="3148"/>
        <v>0</v>
      </c>
      <c r="AEM558" s="51"/>
      <c r="AEN558" s="51"/>
      <c r="AEO558" s="51"/>
      <c r="AEP558" s="25">
        <f t="shared" si="3149"/>
        <v>9531.2900000000009</v>
      </c>
      <c r="AEQ558" s="25">
        <f t="shared" si="3150"/>
        <v>9819.6200000000008</v>
      </c>
      <c r="AER558" s="25">
        <f t="shared" si="3151"/>
        <v>9819.6200000000008</v>
      </c>
      <c r="AES558" s="51"/>
      <c r="AET558" s="51"/>
      <c r="AEU558" s="51"/>
      <c r="AEV558" s="25">
        <f t="shared" si="2839"/>
        <v>0</v>
      </c>
      <c r="AEW558" s="25">
        <f t="shared" si="2840"/>
        <v>0</v>
      </c>
      <c r="AEX558" s="25">
        <f t="shared" si="2841"/>
        <v>0</v>
      </c>
      <c r="AEY558" s="30"/>
      <c r="AEZ558" s="30"/>
      <c r="AFA558" s="30"/>
      <c r="AFB558" s="51"/>
      <c r="AFC558" s="51"/>
      <c r="AFD558" s="51"/>
      <c r="AFE558" s="25">
        <f t="shared" si="3152"/>
        <v>0</v>
      </c>
      <c r="AFF558" s="25">
        <f t="shared" si="3153"/>
        <v>0</v>
      </c>
      <c r="AFG558" s="25">
        <f t="shared" si="3154"/>
        <v>0</v>
      </c>
      <c r="AFH558" s="51"/>
      <c r="AFI558" s="51"/>
      <c r="AFJ558" s="51"/>
      <c r="AFK558" s="25">
        <f t="shared" si="3155"/>
        <v>9467.64</v>
      </c>
      <c r="AFL558" s="25">
        <f t="shared" si="3156"/>
        <v>9809.7199999999993</v>
      </c>
      <c r="AFM558" s="25">
        <f t="shared" si="3157"/>
        <v>9809.7199999999993</v>
      </c>
      <c r="AFN558" s="51"/>
      <c r="AFO558" s="51"/>
      <c r="AFP558" s="51"/>
      <c r="AFQ558" s="25">
        <f t="shared" si="2842"/>
        <v>0</v>
      </c>
      <c r="AFR558" s="25">
        <f t="shared" si="2843"/>
        <v>0</v>
      </c>
      <c r="AFS558" s="25">
        <f t="shared" si="2844"/>
        <v>0</v>
      </c>
      <c r="AFT558" s="30">
        <v>3</v>
      </c>
      <c r="AFU558" s="30">
        <v>3</v>
      </c>
      <c r="AFV558" s="30">
        <v>3</v>
      </c>
      <c r="AFW558" s="51"/>
      <c r="AFX558" s="51"/>
      <c r="AFY558" s="51"/>
      <c r="AFZ558" s="25">
        <f t="shared" si="3158"/>
        <v>64111.35</v>
      </c>
      <c r="AGA558" s="25">
        <f t="shared" si="3159"/>
        <v>64111.35</v>
      </c>
      <c r="AGB558" s="25">
        <f t="shared" si="3160"/>
        <v>64111.35</v>
      </c>
      <c r="AGC558" s="51"/>
      <c r="AGD558" s="51"/>
      <c r="AGE558" s="51"/>
      <c r="AGF558" s="25">
        <f t="shared" si="3161"/>
        <v>9966.89</v>
      </c>
      <c r="AGG558" s="25">
        <f t="shared" si="3162"/>
        <v>10292.530000000001</v>
      </c>
      <c r="AGH558" s="25">
        <f t="shared" si="3163"/>
        <v>10292.530000000001</v>
      </c>
      <c r="AGI558" s="51"/>
      <c r="AGJ558" s="51"/>
      <c r="AGK558" s="51"/>
      <c r="AGL558" s="25">
        <f t="shared" si="2845"/>
        <v>29900.67</v>
      </c>
      <c r="AGM558" s="25">
        <f t="shared" si="2846"/>
        <v>30877.59</v>
      </c>
      <c r="AGN558" s="25">
        <f t="shared" si="2847"/>
        <v>30877.59</v>
      </c>
      <c r="AGO558" s="30"/>
      <c r="AGP558" s="30"/>
      <c r="AGQ558" s="30"/>
      <c r="AGR558" s="51"/>
      <c r="AGS558" s="51"/>
      <c r="AGT558" s="51"/>
      <c r="AGU558" s="25">
        <f t="shared" si="3164"/>
        <v>0</v>
      </c>
      <c r="AGV558" s="25">
        <f t="shared" si="3165"/>
        <v>0</v>
      </c>
      <c r="AGW558" s="25">
        <f t="shared" si="3166"/>
        <v>0</v>
      </c>
      <c r="AGX558" s="51"/>
      <c r="AGY558" s="51"/>
      <c r="AGZ558" s="51"/>
      <c r="AHA558" s="25">
        <f t="shared" si="3167"/>
        <v>16352.96</v>
      </c>
      <c r="AHB558" s="25">
        <f t="shared" si="3168"/>
        <v>16922.46</v>
      </c>
      <c r="AHC558" s="25">
        <f t="shared" si="3169"/>
        <v>16922.46</v>
      </c>
      <c r="AHD558" s="51"/>
      <c r="AHE558" s="51"/>
      <c r="AHF558" s="51"/>
      <c r="AHG558" s="25">
        <f t="shared" si="2848"/>
        <v>0</v>
      </c>
      <c r="AHH558" s="25">
        <f t="shared" si="2849"/>
        <v>0</v>
      </c>
      <c r="AHI558" s="25">
        <f t="shared" si="2850"/>
        <v>0</v>
      </c>
      <c r="AHJ558" s="30">
        <v>1</v>
      </c>
      <c r="AHK558" s="30">
        <v>1</v>
      </c>
      <c r="AHL558" s="30">
        <v>1</v>
      </c>
      <c r="AHM558" s="51"/>
      <c r="AHN558" s="51"/>
      <c r="AHO558" s="51"/>
      <c r="AHP558" s="25">
        <f t="shared" si="3170"/>
        <v>21370.45</v>
      </c>
      <c r="AHQ558" s="25">
        <f t="shared" si="3171"/>
        <v>21370.45</v>
      </c>
      <c r="AHR558" s="25">
        <f t="shared" si="3172"/>
        <v>21370.45</v>
      </c>
      <c r="AHS558" s="51"/>
      <c r="AHT558" s="51"/>
      <c r="AHU558" s="51"/>
      <c r="AHV558" s="25">
        <f t="shared" si="3173"/>
        <v>9169.5400000000009</v>
      </c>
      <c r="AHW558" s="25">
        <f t="shared" si="3174"/>
        <v>9473.39</v>
      </c>
      <c r="AHX558" s="25">
        <f t="shared" si="3175"/>
        <v>9473.39</v>
      </c>
      <c r="AHY558" s="51"/>
      <c r="AHZ558" s="51"/>
      <c r="AIA558" s="51"/>
      <c r="AIB558" s="25">
        <f t="shared" si="2851"/>
        <v>9169.5400000000009</v>
      </c>
      <c r="AIC558" s="25">
        <f t="shared" si="2852"/>
        <v>9473.39</v>
      </c>
      <c r="AID558" s="25">
        <f t="shared" si="2853"/>
        <v>9473.39</v>
      </c>
      <c r="AIE558" s="30"/>
      <c r="AIF558" s="30"/>
      <c r="AIG558" s="30"/>
      <c r="AIH558" s="51"/>
      <c r="AII558" s="51"/>
      <c r="AIJ558" s="51"/>
      <c r="AIK558" s="25">
        <f t="shared" si="3176"/>
        <v>0</v>
      </c>
      <c r="AIL558" s="25">
        <f t="shared" si="3177"/>
        <v>0</v>
      </c>
      <c r="AIM558" s="25">
        <f t="shared" si="3178"/>
        <v>0</v>
      </c>
      <c r="AIN558" s="51"/>
      <c r="AIO558" s="51"/>
      <c r="AIP558" s="51"/>
      <c r="AIQ558" s="25">
        <f t="shared" si="3179"/>
        <v>9947.2999999999993</v>
      </c>
      <c r="AIR558" s="25">
        <f t="shared" si="3180"/>
        <v>10286.030000000001</v>
      </c>
      <c r="AIS558" s="25">
        <f t="shared" si="3181"/>
        <v>10286.030000000001</v>
      </c>
      <c r="AIT558" s="51"/>
      <c r="AIU558" s="51"/>
      <c r="AIV558" s="51"/>
      <c r="AIW558" s="25">
        <f t="shared" si="2854"/>
        <v>0</v>
      </c>
      <c r="AIX558" s="25">
        <f t="shared" si="2855"/>
        <v>0</v>
      </c>
      <c r="AIY558" s="25">
        <f t="shared" si="2856"/>
        <v>0</v>
      </c>
      <c r="AIZ558" s="30"/>
      <c r="AJA558" s="30"/>
      <c r="AJB558" s="30"/>
      <c r="AJC558" s="51"/>
      <c r="AJD558" s="51"/>
      <c r="AJE558" s="51"/>
      <c r="AJF558" s="25">
        <f t="shared" si="3182"/>
        <v>0</v>
      </c>
      <c r="AJG558" s="25">
        <f t="shared" si="3183"/>
        <v>0</v>
      </c>
      <c r="AJH558" s="25">
        <f t="shared" si="3184"/>
        <v>0</v>
      </c>
      <c r="AJI558" s="51"/>
      <c r="AJJ558" s="51"/>
      <c r="AJK558" s="51"/>
      <c r="AJL558" s="25">
        <f t="shared" si="3185"/>
        <v>9742.3799999999992</v>
      </c>
      <c r="AJM558" s="25">
        <f t="shared" si="3186"/>
        <v>10058.58</v>
      </c>
      <c r="AJN558" s="25">
        <f t="shared" si="3187"/>
        <v>10058.58</v>
      </c>
      <c r="AJO558" s="51"/>
      <c r="AJP558" s="51"/>
      <c r="AJQ558" s="51"/>
      <c r="AJR558" s="25">
        <f t="shared" si="2857"/>
        <v>0</v>
      </c>
      <c r="AJS558" s="25">
        <f t="shared" si="2858"/>
        <v>0</v>
      </c>
      <c r="AJT558" s="25">
        <f t="shared" si="2859"/>
        <v>0</v>
      </c>
      <c r="AJU558" s="30">
        <v>1</v>
      </c>
      <c r="AJV558" s="30">
        <v>1</v>
      </c>
      <c r="AJW558" s="30">
        <v>1</v>
      </c>
      <c r="AJX558" s="51"/>
      <c r="AJY558" s="51"/>
      <c r="AJZ558" s="51"/>
      <c r="AKA558" s="25">
        <f t="shared" si="3188"/>
        <v>21370.45</v>
      </c>
      <c r="AKB558" s="25">
        <f t="shared" si="3189"/>
        <v>21370.45</v>
      </c>
      <c r="AKC558" s="25">
        <f t="shared" si="3190"/>
        <v>21370.45</v>
      </c>
      <c r="AKD558" s="51"/>
      <c r="AKE558" s="51"/>
      <c r="AKF558" s="51"/>
      <c r="AKG558" s="25">
        <f t="shared" si="3191"/>
        <v>9240.23</v>
      </c>
      <c r="AKH558" s="25">
        <f t="shared" si="3192"/>
        <v>9551.5499999999993</v>
      </c>
      <c r="AKI558" s="25">
        <f t="shared" si="3193"/>
        <v>9551.5499999999993</v>
      </c>
      <c r="AKJ558" s="51"/>
      <c r="AKK558" s="51"/>
      <c r="AKL558" s="51"/>
      <c r="AKM558" s="25">
        <f t="shared" si="2860"/>
        <v>9240.23</v>
      </c>
      <c r="AKN558" s="25">
        <f t="shared" si="2861"/>
        <v>9551.5499999999993</v>
      </c>
      <c r="AKO558" s="25">
        <f t="shared" si="2862"/>
        <v>9551.5499999999993</v>
      </c>
      <c r="AKP558" s="30"/>
      <c r="AKQ558" s="30"/>
      <c r="AKR558" s="30"/>
      <c r="AKS558" s="51"/>
      <c r="AKT558" s="51"/>
      <c r="AKU558" s="51"/>
      <c r="AKV558" s="25">
        <f t="shared" si="3194"/>
        <v>0</v>
      </c>
      <c r="AKW558" s="25">
        <f t="shared" si="3195"/>
        <v>0</v>
      </c>
      <c r="AKX558" s="25">
        <f t="shared" si="3196"/>
        <v>0</v>
      </c>
      <c r="AKY558" s="51"/>
      <c r="AKZ558" s="51"/>
      <c r="ALA558" s="51"/>
      <c r="ALB558" s="25">
        <f t="shared" si="3197"/>
        <v>9811.17</v>
      </c>
      <c r="ALC558" s="25">
        <f t="shared" si="3198"/>
        <v>10132.57</v>
      </c>
      <c r="ALD558" s="25">
        <f t="shared" si="3199"/>
        <v>10132.57</v>
      </c>
      <c r="ALE558" s="51"/>
      <c r="ALF558" s="51"/>
      <c r="ALG558" s="51"/>
      <c r="ALH558" s="25">
        <f t="shared" si="2863"/>
        <v>0</v>
      </c>
      <c r="ALI558" s="25">
        <f t="shared" si="2864"/>
        <v>0</v>
      </c>
      <c r="ALJ558" s="25">
        <f t="shared" si="2865"/>
        <v>0</v>
      </c>
      <c r="ALK558" s="30"/>
      <c r="ALL558" s="30"/>
      <c r="ALM558" s="30"/>
      <c r="ALN558" s="51"/>
      <c r="ALO558" s="51"/>
      <c r="ALP558" s="51"/>
      <c r="ALQ558" s="25">
        <f t="shared" si="3200"/>
        <v>0</v>
      </c>
      <c r="ALR558" s="25">
        <f t="shared" si="3201"/>
        <v>0</v>
      </c>
      <c r="ALS558" s="25">
        <f t="shared" si="3202"/>
        <v>0</v>
      </c>
      <c r="ALT558" s="51"/>
      <c r="ALU558" s="51"/>
      <c r="ALV558" s="51"/>
      <c r="ALW558" s="25">
        <f t="shared" si="3203"/>
        <v>11041.84</v>
      </c>
      <c r="ALX558" s="25">
        <f t="shared" si="3204"/>
        <v>11389.56</v>
      </c>
      <c r="ALY558" s="25">
        <f t="shared" si="3205"/>
        <v>11389.56</v>
      </c>
      <c r="ALZ558" s="51"/>
      <c r="AMA558" s="51"/>
      <c r="AMB558" s="51"/>
      <c r="AMC558" s="25">
        <f t="shared" si="2866"/>
        <v>0</v>
      </c>
      <c r="AMD558" s="25">
        <f t="shared" si="2867"/>
        <v>0</v>
      </c>
      <c r="AME558" s="25">
        <f t="shared" si="2868"/>
        <v>0</v>
      </c>
      <c r="AMF558" s="30">
        <v>2</v>
      </c>
      <c r="AMG558" s="30">
        <v>2</v>
      </c>
      <c r="AMH558" s="30">
        <v>2</v>
      </c>
      <c r="AMI558" s="51"/>
      <c r="AMJ558" s="51"/>
      <c r="AMK558" s="51"/>
      <c r="AML558" s="25">
        <f t="shared" si="3206"/>
        <v>42740.9</v>
      </c>
      <c r="AMM558" s="25">
        <f t="shared" si="3207"/>
        <v>42740.9</v>
      </c>
      <c r="AMN558" s="25">
        <f t="shared" si="3208"/>
        <v>42740.9</v>
      </c>
      <c r="AMO558" s="51"/>
      <c r="AMP558" s="51"/>
      <c r="AMQ558" s="51"/>
      <c r="AMR558" s="25">
        <f t="shared" si="3209"/>
        <v>9250.44</v>
      </c>
      <c r="AMS558" s="25">
        <f t="shared" si="3210"/>
        <v>9536.41</v>
      </c>
      <c r="AMT558" s="25">
        <f t="shared" si="3211"/>
        <v>9536.41</v>
      </c>
      <c r="AMU558" s="51"/>
      <c r="AMV558" s="51"/>
      <c r="AMW558" s="51"/>
      <c r="AMX558" s="25">
        <f t="shared" si="2869"/>
        <v>18500.88</v>
      </c>
      <c r="AMY558" s="25">
        <f t="shared" si="2870"/>
        <v>19072.82</v>
      </c>
      <c r="AMZ558" s="25">
        <f t="shared" si="2871"/>
        <v>19072.82</v>
      </c>
      <c r="ANA558" s="30"/>
      <c r="ANB558" s="30"/>
      <c r="ANC558" s="30"/>
      <c r="AND558" s="51"/>
      <c r="ANE558" s="51"/>
      <c r="ANF558" s="51"/>
      <c r="ANG558" s="25">
        <f t="shared" si="3212"/>
        <v>0</v>
      </c>
      <c r="ANH558" s="25">
        <f t="shared" si="3213"/>
        <v>0</v>
      </c>
      <c r="ANI558" s="25">
        <f t="shared" si="3214"/>
        <v>0</v>
      </c>
      <c r="ANJ558" s="51"/>
      <c r="ANK558" s="51"/>
      <c r="ANL558" s="51"/>
      <c r="ANM558" s="25">
        <f t="shared" si="3215"/>
        <v>0</v>
      </c>
      <c r="ANN558" s="25">
        <f t="shared" si="3216"/>
        <v>0</v>
      </c>
      <c r="ANO558" s="25">
        <f t="shared" si="3217"/>
        <v>0</v>
      </c>
      <c r="ANP558" s="51"/>
      <c r="ANQ558" s="51"/>
      <c r="ANR558" s="51"/>
      <c r="ANS558" s="25">
        <f t="shared" si="2872"/>
        <v>0</v>
      </c>
      <c r="ANT558" s="25">
        <f t="shared" si="2873"/>
        <v>0</v>
      </c>
      <c r="ANU558" s="25">
        <f t="shared" si="2874"/>
        <v>0</v>
      </c>
      <c r="ANV558" s="30">
        <v>3</v>
      </c>
      <c r="ANW558" s="30">
        <v>3</v>
      </c>
      <c r="ANX558" s="30">
        <v>3</v>
      </c>
      <c r="ANY558" s="51"/>
      <c r="ANZ558" s="51"/>
      <c r="AOA558" s="51"/>
      <c r="AOB558" s="25">
        <f t="shared" si="3218"/>
        <v>64111.35</v>
      </c>
      <c r="AOC558" s="25">
        <f t="shared" si="3219"/>
        <v>64111.35</v>
      </c>
      <c r="AOD558" s="25">
        <f t="shared" si="3220"/>
        <v>64111.35</v>
      </c>
      <c r="AOE558" s="51"/>
      <c r="AOF558" s="51"/>
      <c r="AOG558" s="51"/>
      <c r="AOH558" s="25">
        <f t="shared" si="3221"/>
        <v>9397.57</v>
      </c>
      <c r="AOI558" s="25">
        <f t="shared" si="3222"/>
        <v>9690.15</v>
      </c>
      <c r="AOJ558" s="25">
        <f t="shared" si="3223"/>
        <v>9690.15</v>
      </c>
      <c r="AOK558" s="51"/>
      <c r="AOL558" s="51"/>
      <c r="AOM558" s="51"/>
      <c r="AON558" s="25">
        <f t="shared" si="2875"/>
        <v>28192.71</v>
      </c>
      <c r="AOO558" s="25">
        <f t="shared" si="2876"/>
        <v>29070.45</v>
      </c>
      <c r="AOP558" s="25">
        <f t="shared" si="2877"/>
        <v>29070.45</v>
      </c>
      <c r="AOQ558" s="30"/>
      <c r="AOR558" s="30"/>
      <c r="AOS558" s="30"/>
      <c r="AOT558" s="51"/>
      <c r="AOU558" s="51"/>
      <c r="AOV558" s="51"/>
      <c r="AOW558" s="25">
        <f t="shared" si="3224"/>
        <v>0</v>
      </c>
      <c r="AOX558" s="25">
        <f t="shared" si="3225"/>
        <v>0</v>
      </c>
      <c r="AOY558" s="25">
        <f t="shared" si="3226"/>
        <v>0</v>
      </c>
      <c r="AOZ558" s="51"/>
      <c r="APA558" s="51"/>
      <c r="APB558" s="51"/>
      <c r="APC558" s="25">
        <f t="shared" si="3227"/>
        <v>11173.94</v>
      </c>
      <c r="APD558" s="25">
        <f t="shared" si="3228"/>
        <v>11522.79</v>
      </c>
      <c r="APE558" s="25">
        <f t="shared" si="3229"/>
        <v>11522.79</v>
      </c>
      <c r="APF558" s="51"/>
      <c r="APG558" s="51"/>
      <c r="APH558" s="51"/>
      <c r="API558" s="25">
        <f t="shared" si="2878"/>
        <v>0</v>
      </c>
      <c r="APJ558" s="25">
        <f t="shared" si="2879"/>
        <v>0</v>
      </c>
      <c r="APK558" s="25">
        <f t="shared" si="2880"/>
        <v>0</v>
      </c>
      <c r="APL558" s="30">
        <v>1</v>
      </c>
      <c r="APM558" s="30">
        <v>1</v>
      </c>
      <c r="APN558" s="30">
        <v>1</v>
      </c>
      <c r="APO558" s="51"/>
      <c r="APP558" s="51"/>
      <c r="APQ558" s="51"/>
      <c r="APR558" s="25">
        <f t="shared" si="3230"/>
        <v>21370.45</v>
      </c>
      <c r="APS558" s="25">
        <f t="shared" si="3231"/>
        <v>21370.45</v>
      </c>
      <c r="APT558" s="25">
        <f t="shared" si="3232"/>
        <v>21370.45</v>
      </c>
      <c r="APU558" s="51"/>
      <c r="APV558" s="51"/>
      <c r="APW558" s="51"/>
      <c r="APX558" s="25">
        <f t="shared" si="3233"/>
        <v>9308.3799999999992</v>
      </c>
      <c r="APY558" s="25">
        <f t="shared" si="3234"/>
        <v>9612.4699999999993</v>
      </c>
      <c r="APZ558" s="25">
        <f t="shared" si="3235"/>
        <v>9612.4699999999993</v>
      </c>
      <c r="AQA558" s="51"/>
      <c r="AQB558" s="51"/>
      <c r="AQC558" s="51"/>
      <c r="AQD558" s="25">
        <f t="shared" si="2881"/>
        <v>9308.3799999999992</v>
      </c>
      <c r="AQE558" s="25">
        <f t="shared" si="2882"/>
        <v>9612.4699999999993</v>
      </c>
      <c r="AQF558" s="25">
        <f t="shared" si="2883"/>
        <v>9612.4699999999993</v>
      </c>
      <c r="AQG558" s="30"/>
      <c r="AQH558" s="30"/>
      <c r="AQI558" s="30"/>
      <c r="AQJ558" s="51"/>
      <c r="AQK558" s="51"/>
      <c r="AQL558" s="51"/>
      <c r="AQM558" s="25">
        <f t="shared" si="3236"/>
        <v>0</v>
      </c>
      <c r="AQN558" s="25">
        <f t="shared" si="3237"/>
        <v>0</v>
      </c>
      <c r="AQO558" s="25">
        <f t="shared" si="3238"/>
        <v>0</v>
      </c>
      <c r="AQP558" s="51"/>
      <c r="AQQ558" s="51"/>
      <c r="AQR558" s="51"/>
      <c r="AQS558" s="25">
        <f t="shared" si="3239"/>
        <v>8292.33</v>
      </c>
      <c r="AQT558" s="25">
        <f t="shared" si="3240"/>
        <v>8573.2099999999991</v>
      </c>
      <c r="AQU558" s="25">
        <f t="shared" si="3241"/>
        <v>8573.2099999999991</v>
      </c>
      <c r="AQV558" s="51"/>
      <c r="AQW558" s="51"/>
      <c r="AQX558" s="51"/>
      <c r="AQY558" s="25">
        <f t="shared" si="2884"/>
        <v>0</v>
      </c>
      <c r="AQZ558" s="25">
        <f t="shared" si="2885"/>
        <v>0</v>
      </c>
      <c r="ARA558" s="25">
        <f t="shared" si="2886"/>
        <v>0</v>
      </c>
      <c r="ARB558" s="30">
        <v>1</v>
      </c>
      <c r="ARC558" s="30">
        <v>1</v>
      </c>
      <c r="ARD558" s="30">
        <v>1</v>
      </c>
      <c r="ARE558" s="51"/>
      <c r="ARF558" s="51"/>
      <c r="ARG558" s="51"/>
      <c r="ARH558" s="25">
        <f t="shared" si="3242"/>
        <v>21370.45</v>
      </c>
      <c r="ARI558" s="25">
        <f t="shared" si="3243"/>
        <v>21370.45</v>
      </c>
      <c r="ARJ558" s="25">
        <f t="shared" si="3244"/>
        <v>21370.45</v>
      </c>
      <c r="ARK558" s="51"/>
      <c r="ARL558" s="51"/>
      <c r="ARM558" s="51"/>
      <c r="ARN558" s="25">
        <f t="shared" si="3245"/>
        <v>9665.94</v>
      </c>
      <c r="ARO558" s="25">
        <f t="shared" si="3246"/>
        <v>9946.2000000000007</v>
      </c>
      <c r="ARP558" s="25">
        <f t="shared" si="3247"/>
        <v>9946.2000000000007</v>
      </c>
      <c r="ARQ558" s="51"/>
      <c r="ARR558" s="51"/>
      <c r="ARS558" s="51"/>
      <c r="ART558" s="25">
        <f t="shared" si="2887"/>
        <v>9665.94</v>
      </c>
      <c r="ARU558" s="25">
        <f t="shared" si="2888"/>
        <v>9946.2000000000007</v>
      </c>
      <c r="ARV558" s="25">
        <f t="shared" si="2889"/>
        <v>9946.2000000000007</v>
      </c>
      <c r="ARW558" s="30"/>
      <c r="ARX558" s="30"/>
      <c r="ARY558" s="30"/>
      <c r="ARZ558" s="51"/>
      <c r="ASA558" s="51"/>
      <c r="ASB558" s="51"/>
      <c r="ASC558" s="25">
        <f t="shared" si="3248"/>
        <v>0</v>
      </c>
      <c r="ASD558" s="25">
        <f t="shared" si="3249"/>
        <v>0</v>
      </c>
      <c r="ASE558" s="25">
        <f t="shared" si="3250"/>
        <v>0</v>
      </c>
      <c r="ASF558" s="51"/>
      <c r="ASG558" s="51"/>
      <c r="ASH558" s="51"/>
      <c r="ASI558" s="25">
        <f t="shared" si="3251"/>
        <v>9551.43</v>
      </c>
      <c r="ASJ558" s="25">
        <f t="shared" si="3252"/>
        <v>9849.7199999999993</v>
      </c>
      <c r="ASK558" s="25">
        <f t="shared" si="3253"/>
        <v>9849.7199999999993</v>
      </c>
      <c r="ASL558" s="51"/>
      <c r="ASM558" s="51"/>
      <c r="ASN558" s="51"/>
      <c r="ASO558" s="25">
        <f t="shared" si="2890"/>
        <v>0</v>
      </c>
      <c r="ASP558" s="25">
        <f t="shared" si="2891"/>
        <v>0</v>
      </c>
      <c r="ASQ558" s="25">
        <f t="shared" si="2892"/>
        <v>0</v>
      </c>
      <c r="ASR558" s="30"/>
      <c r="ASS558" s="30"/>
      <c r="AST558" s="30"/>
      <c r="ASU558" s="51"/>
      <c r="ASV558" s="51"/>
      <c r="ASW558" s="51"/>
      <c r="ASX558" s="25">
        <f t="shared" si="3254"/>
        <v>0</v>
      </c>
      <c r="ASY558" s="25">
        <f t="shared" si="3255"/>
        <v>0</v>
      </c>
      <c r="ASZ558" s="25">
        <f t="shared" si="3256"/>
        <v>0</v>
      </c>
      <c r="ATA558" s="51"/>
      <c r="ATB558" s="51"/>
      <c r="ATC558" s="51"/>
      <c r="ATD558" s="25">
        <f t="shared" si="3257"/>
        <v>8412.16</v>
      </c>
      <c r="ATE558" s="25">
        <f t="shared" si="3258"/>
        <v>8669.65</v>
      </c>
      <c r="ATF558" s="25">
        <f t="shared" si="3259"/>
        <v>8669.65</v>
      </c>
      <c r="ATG558" s="51"/>
      <c r="ATH558" s="51"/>
      <c r="ATI558" s="51"/>
      <c r="ATJ558" s="25">
        <f t="shared" si="2893"/>
        <v>0</v>
      </c>
      <c r="ATK558" s="25">
        <f t="shared" si="2894"/>
        <v>0</v>
      </c>
      <c r="ATL558" s="25">
        <f t="shared" si="2895"/>
        <v>0</v>
      </c>
      <c r="ATM558" s="30">
        <v>3</v>
      </c>
      <c r="ATN558" s="30">
        <v>3</v>
      </c>
      <c r="ATO558" s="30">
        <v>3</v>
      </c>
      <c r="ATP558" s="51"/>
      <c r="ATQ558" s="51"/>
      <c r="ATR558" s="51"/>
      <c r="ATS558" s="25">
        <f t="shared" si="3260"/>
        <v>64111.35</v>
      </c>
      <c r="ATT558" s="25">
        <f t="shared" si="3261"/>
        <v>64111.35</v>
      </c>
      <c r="ATU558" s="25">
        <f t="shared" si="3262"/>
        <v>64111.35</v>
      </c>
      <c r="ATV558" s="51"/>
      <c r="ATW558" s="51"/>
      <c r="ATX558" s="51"/>
      <c r="ATY558" s="25">
        <f t="shared" si="3263"/>
        <v>9171.5499999999993</v>
      </c>
      <c r="ATZ558" s="25">
        <f t="shared" si="3264"/>
        <v>9445.5300000000007</v>
      </c>
      <c r="AUA558" s="25">
        <f t="shared" si="3265"/>
        <v>9445.5300000000007</v>
      </c>
      <c r="AUB558" s="51"/>
      <c r="AUC558" s="51"/>
      <c r="AUD558" s="51"/>
      <c r="AUE558" s="25">
        <f t="shared" si="2896"/>
        <v>27514.65</v>
      </c>
      <c r="AUF558" s="25">
        <f t="shared" si="2897"/>
        <v>28336.59</v>
      </c>
      <c r="AUG558" s="25">
        <f t="shared" si="2898"/>
        <v>28336.59</v>
      </c>
      <c r="AUH558" s="30">
        <v>2</v>
      </c>
      <c r="AUI558" s="30">
        <v>2</v>
      </c>
      <c r="AUJ558" s="30">
        <v>2</v>
      </c>
      <c r="AUK558" s="51"/>
      <c r="AUL558" s="51"/>
      <c r="AUM558" s="51"/>
      <c r="AUN558" s="25">
        <f t="shared" si="3266"/>
        <v>42740.9</v>
      </c>
      <c r="AUO558" s="25">
        <f t="shared" si="3267"/>
        <v>42740.9</v>
      </c>
      <c r="AUP558" s="25">
        <f t="shared" si="3268"/>
        <v>42740.9</v>
      </c>
      <c r="AUQ558" s="51"/>
      <c r="AUR558" s="51"/>
      <c r="AUS558" s="51"/>
      <c r="AUT558" s="25">
        <f t="shared" si="3269"/>
        <v>9844.42</v>
      </c>
      <c r="AUU558" s="25">
        <f t="shared" si="3270"/>
        <v>10157.01</v>
      </c>
      <c r="AUV558" s="25">
        <f t="shared" si="3271"/>
        <v>10157.01</v>
      </c>
      <c r="AUW558" s="51"/>
      <c r="AUX558" s="51"/>
      <c r="AUY558" s="51"/>
      <c r="AUZ558" s="25">
        <f t="shared" si="2899"/>
        <v>19688.84</v>
      </c>
      <c r="AVA558" s="25">
        <f t="shared" si="2900"/>
        <v>20314.02</v>
      </c>
      <c r="AVB558" s="25">
        <f t="shared" si="2901"/>
        <v>20314.02</v>
      </c>
      <c r="AVC558" s="59">
        <f t="shared" si="2902"/>
        <v>45</v>
      </c>
      <c r="AVD558" s="59">
        <f t="shared" si="2903"/>
        <v>45</v>
      </c>
      <c r="AVE558" s="59">
        <f t="shared" si="2904"/>
        <v>45</v>
      </c>
      <c r="AVF558" s="25">
        <f t="shared" si="2905"/>
        <v>0</v>
      </c>
      <c r="AVG558" s="25">
        <f t="shared" si="2906"/>
        <v>0</v>
      </c>
      <c r="AVH558" s="25">
        <f t="shared" si="2907"/>
        <v>0</v>
      </c>
      <c r="AVI558" s="25">
        <f t="shared" si="2908"/>
        <v>961670.25</v>
      </c>
      <c r="AVJ558" s="25">
        <f t="shared" si="2909"/>
        <v>961670.25</v>
      </c>
      <c r="AVK558" s="25">
        <f t="shared" si="2910"/>
        <v>961670.25</v>
      </c>
      <c r="AVL558" s="51"/>
      <c r="AVM558" s="51"/>
      <c r="AVN558" s="51"/>
      <c r="AVO558" s="25"/>
      <c r="AVP558" s="25"/>
      <c r="AVQ558" s="25"/>
      <c r="AVR558" s="25">
        <f t="shared" si="2911"/>
        <v>0</v>
      </c>
      <c r="AVS558" s="25">
        <f t="shared" si="2912"/>
        <v>0</v>
      </c>
      <c r="AVT558" s="25">
        <f t="shared" si="2913"/>
        <v>0</v>
      </c>
      <c r="AVU558" s="25">
        <f t="shared" si="2914"/>
        <v>463503.12</v>
      </c>
      <c r="AVV558" s="25">
        <f t="shared" si="2915"/>
        <v>484624.31</v>
      </c>
      <c r="AVW558" s="25">
        <f t="shared" si="2916"/>
        <v>484624.31</v>
      </c>
    </row>
    <row r="559" spans="1:1271" ht="24">
      <c r="A559" s="26" t="s">
        <v>188</v>
      </c>
      <c r="B559" s="88" t="s">
        <v>93</v>
      </c>
      <c r="C559" s="5"/>
      <c r="D559" s="99"/>
      <c r="E559" s="77"/>
      <c r="F559" s="38"/>
      <c r="G559" s="38"/>
      <c r="H559" s="38"/>
      <c r="I559" s="25">
        <f t="shared" si="2917"/>
        <v>21370.45</v>
      </c>
      <c r="J559" s="25">
        <f t="shared" si="2917"/>
        <v>21370.45</v>
      </c>
      <c r="K559" s="25">
        <f t="shared" si="2917"/>
        <v>21370.45</v>
      </c>
      <c r="L559" s="30"/>
      <c r="M559" s="30"/>
      <c r="N559" s="30"/>
      <c r="O559" s="51"/>
      <c r="P559" s="51"/>
      <c r="Q559" s="51"/>
      <c r="R559" s="25">
        <f t="shared" si="2918"/>
        <v>0</v>
      </c>
      <c r="S559" s="25">
        <f t="shared" si="2919"/>
        <v>0</v>
      </c>
      <c r="T559" s="25">
        <f t="shared" si="2920"/>
        <v>0</v>
      </c>
      <c r="U559" s="51"/>
      <c r="V559" s="51"/>
      <c r="W559" s="51"/>
      <c r="X559" s="25">
        <f t="shared" si="2921"/>
        <v>17099.82</v>
      </c>
      <c r="Y559" s="25">
        <f t="shared" si="2922"/>
        <v>0</v>
      </c>
      <c r="Z559" s="25">
        <f t="shared" si="2923"/>
        <v>0</v>
      </c>
      <c r="AA559" s="51"/>
      <c r="AB559" s="51"/>
      <c r="AC559" s="51"/>
      <c r="AD559" s="25">
        <f t="shared" si="2727"/>
        <v>0</v>
      </c>
      <c r="AE559" s="25">
        <f t="shared" si="2727"/>
        <v>0</v>
      </c>
      <c r="AF559" s="25">
        <f t="shared" si="2727"/>
        <v>0</v>
      </c>
      <c r="AG559" s="30">
        <v>7</v>
      </c>
      <c r="AH559" s="30">
        <v>7</v>
      </c>
      <c r="AI559" s="30">
        <v>7</v>
      </c>
      <c r="AJ559" s="51"/>
      <c r="AK559" s="51"/>
      <c r="AL559" s="51"/>
      <c r="AM559" s="25">
        <f t="shared" si="2924"/>
        <v>149593.15</v>
      </c>
      <c r="AN559" s="25">
        <f t="shared" si="2925"/>
        <v>149593.15</v>
      </c>
      <c r="AO559" s="25">
        <f t="shared" si="2926"/>
        <v>149593.15</v>
      </c>
      <c r="AP559" s="51"/>
      <c r="AQ559" s="51"/>
      <c r="AR559" s="51"/>
      <c r="AS559" s="25">
        <f t="shared" si="2927"/>
        <v>11739.82</v>
      </c>
      <c r="AT559" s="25">
        <f t="shared" si="2928"/>
        <v>12114.7</v>
      </c>
      <c r="AU559" s="25">
        <f t="shared" si="2929"/>
        <v>12114.7</v>
      </c>
      <c r="AV559" s="51"/>
      <c r="AW559" s="51"/>
      <c r="AX559" s="51"/>
      <c r="AY559" s="25">
        <f t="shared" si="2728"/>
        <v>82178.740000000005</v>
      </c>
      <c r="AZ559" s="25">
        <f t="shared" si="2729"/>
        <v>84802.9</v>
      </c>
      <c r="BA559" s="25">
        <f t="shared" si="2730"/>
        <v>84802.9</v>
      </c>
      <c r="BB559" s="30"/>
      <c r="BC559" s="30"/>
      <c r="BD559" s="30"/>
      <c r="BE559" s="51"/>
      <c r="BF559" s="51"/>
      <c r="BG559" s="51"/>
      <c r="BH559" s="25">
        <f t="shared" si="2930"/>
        <v>0</v>
      </c>
      <c r="BI559" s="25">
        <f t="shared" si="2931"/>
        <v>0</v>
      </c>
      <c r="BJ559" s="25">
        <f t="shared" si="2932"/>
        <v>0</v>
      </c>
      <c r="BK559" s="51"/>
      <c r="BL559" s="51"/>
      <c r="BM559" s="51"/>
      <c r="BN559" s="25">
        <f t="shared" si="2933"/>
        <v>10229.290000000001</v>
      </c>
      <c r="BO559" s="25">
        <f t="shared" si="2934"/>
        <v>10599.65</v>
      </c>
      <c r="BP559" s="25">
        <f t="shared" si="2935"/>
        <v>10599.65</v>
      </c>
      <c r="BQ559" s="51"/>
      <c r="BR559" s="51"/>
      <c r="BS559" s="51"/>
      <c r="BT559" s="25">
        <f t="shared" si="2731"/>
        <v>0</v>
      </c>
      <c r="BU559" s="25">
        <f t="shared" si="2732"/>
        <v>0</v>
      </c>
      <c r="BV559" s="25">
        <f t="shared" si="2733"/>
        <v>0</v>
      </c>
      <c r="BW559" s="30"/>
      <c r="BX559" s="30"/>
      <c r="BY559" s="30"/>
      <c r="BZ559" s="51"/>
      <c r="CA559" s="51"/>
      <c r="CB559" s="51"/>
      <c r="CC559" s="25">
        <f t="shared" si="2936"/>
        <v>0</v>
      </c>
      <c r="CD559" s="25">
        <f t="shared" si="2937"/>
        <v>0</v>
      </c>
      <c r="CE559" s="25">
        <f t="shared" si="2938"/>
        <v>0</v>
      </c>
      <c r="CF559" s="51"/>
      <c r="CG559" s="51"/>
      <c r="CH559" s="51"/>
      <c r="CI559" s="25">
        <f t="shared" si="2939"/>
        <v>0</v>
      </c>
      <c r="CJ559" s="25">
        <f t="shared" si="2940"/>
        <v>0</v>
      </c>
      <c r="CK559" s="25">
        <f t="shared" si="2941"/>
        <v>0</v>
      </c>
      <c r="CL559" s="51"/>
      <c r="CM559" s="51"/>
      <c r="CN559" s="51"/>
      <c r="CO559" s="25">
        <f t="shared" si="2734"/>
        <v>0</v>
      </c>
      <c r="CP559" s="25">
        <f t="shared" si="2735"/>
        <v>0</v>
      </c>
      <c r="CQ559" s="25">
        <f t="shared" si="2736"/>
        <v>0</v>
      </c>
      <c r="CR559" s="30">
        <v>1</v>
      </c>
      <c r="CS559" s="30">
        <v>1</v>
      </c>
      <c r="CT559" s="30">
        <v>1</v>
      </c>
      <c r="CU559" s="51"/>
      <c r="CV559" s="51"/>
      <c r="CW559" s="51"/>
      <c r="CX559" s="25">
        <f t="shared" si="2942"/>
        <v>21370.45</v>
      </c>
      <c r="CY559" s="25">
        <f t="shared" si="2943"/>
        <v>21370.45</v>
      </c>
      <c r="CZ559" s="25">
        <f t="shared" si="2944"/>
        <v>21370.45</v>
      </c>
      <c r="DA559" s="51"/>
      <c r="DB559" s="51"/>
      <c r="DC559" s="51"/>
      <c r="DD559" s="25">
        <f t="shared" si="2945"/>
        <v>11575.61</v>
      </c>
      <c r="DE559" s="25">
        <f t="shared" si="2946"/>
        <v>12023.11</v>
      </c>
      <c r="DF559" s="25">
        <f t="shared" si="2947"/>
        <v>12023.11</v>
      </c>
      <c r="DG559" s="51"/>
      <c r="DH559" s="51"/>
      <c r="DI559" s="51"/>
      <c r="DJ559" s="25">
        <f t="shared" si="2737"/>
        <v>11575.61</v>
      </c>
      <c r="DK559" s="25">
        <f t="shared" si="2738"/>
        <v>12023.11</v>
      </c>
      <c r="DL559" s="25">
        <f t="shared" si="2739"/>
        <v>12023.11</v>
      </c>
      <c r="DM559" s="30"/>
      <c r="DN559" s="30"/>
      <c r="DO559" s="30"/>
      <c r="DP559" s="51"/>
      <c r="DQ559" s="51"/>
      <c r="DR559" s="51"/>
      <c r="DS559" s="25">
        <f t="shared" si="2948"/>
        <v>0</v>
      </c>
      <c r="DT559" s="25">
        <f t="shared" si="2949"/>
        <v>0</v>
      </c>
      <c r="DU559" s="25">
        <f t="shared" si="2950"/>
        <v>0</v>
      </c>
      <c r="DV559" s="51"/>
      <c r="DW559" s="51"/>
      <c r="DX559" s="51"/>
      <c r="DY559" s="25">
        <f t="shared" si="2951"/>
        <v>11969.87</v>
      </c>
      <c r="DZ559" s="25">
        <f t="shared" si="2952"/>
        <v>12399.9</v>
      </c>
      <c r="EA559" s="25">
        <f t="shared" si="2953"/>
        <v>12399.9</v>
      </c>
      <c r="EB559" s="51"/>
      <c r="EC559" s="51"/>
      <c r="ED559" s="51"/>
      <c r="EE559" s="25">
        <f t="shared" si="2740"/>
        <v>0</v>
      </c>
      <c r="EF559" s="25">
        <f t="shared" si="2741"/>
        <v>0</v>
      </c>
      <c r="EG559" s="25">
        <f t="shared" si="2742"/>
        <v>0</v>
      </c>
      <c r="EH559" s="30"/>
      <c r="EI559" s="30"/>
      <c r="EJ559" s="30"/>
      <c r="EK559" s="51"/>
      <c r="EL559" s="51"/>
      <c r="EM559" s="51"/>
      <c r="EN559" s="25">
        <f t="shared" si="2954"/>
        <v>0</v>
      </c>
      <c r="EO559" s="25">
        <f t="shared" si="2955"/>
        <v>0</v>
      </c>
      <c r="EP559" s="25">
        <f t="shared" si="2956"/>
        <v>0</v>
      </c>
      <c r="EQ559" s="51"/>
      <c r="ER559" s="51"/>
      <c r="ES559" s="51"/>
      <c r="ET559" s="25">
        <f t="shared" si="2957"/>
        <v>11616.75</v>
      </c>
      <c r="EU559" s="25">
        <f t="shared" si="2958"/>
        <v>11955.02</v>
      </c>
      <c r="EV559" s="25">
        <f t="shared" si="2959"/>
        <v>11955.02</v>
      </c>
      <c r="EW559" s="51"/>
      <c r="EX559" s="51"/>
      <c r="EY559" s="51"/>
      <c r="EZ559" s="25">
        <f t="shared" si="2743"/>
        <v>0</v>
      </c>
      <c r="FA559" s="25">
        <f t="shared" si="2744"/>
        <v>0</v>
      </c>
      <c r="FB559" s="25">
        <f t="shared" si="2745"/>
        <v>0</v>
      </c>
      <c r="FC559" s="30"/>
      <c r="FD559" s="30"/>
      <c r="FE559" s="30"/>
      <c r="FF559" s="51"/>
      <c r="FG559" s="51"/>
      <c r="FH559" s="51"/>
      <c r="FI559" s="25">
        <f t="shared" si="2960"/>
        <v>0</v>
      </c>
      <c r="FJ559" s="25">
        <f t="shared" si="2961"/>
        <v>0</v>
      </c>
      <c r="FK559" s="25">
        <f t="shared" si="2962"/>
        <v>0</v>
      </c>
      <c r="FL559" s="51"/>
      <c r="FM559" s="51"/>
      <c r="FN559" s="51"/>
      <c r="FO559" s="25">
        <f t="shared" si="2963"/>
        <v>9443.4500000000007</v>
      </c>
      <c r="FP559" s="25">
        <f t="shared" si="2964"/>
        <v>9763.33</v>
      </c>
      <c r="FQ559" s="25">
        <f t="shared" si="2965"/>
        <v>9763.33</v>
      </c>
      <c r="FR559" s="51"/>
      <c r="FS559" s="51"/>
      <c r="FT559" s="51"/>
      <c r="FU559" s="25">
        <f t="shared" si="2746"/>
        <v>0</v>
      </c>
      <c r="FV559" s="25">
        <f t="shared" si="2747"/>
        <v>0</v>
      </c>
      <c r="FW559" s="25">
        <f t="shared" si="2748"/>
        <v>0</v>
      </c>
      <c r="FX559" s="30">
        <f>1-1</f>
        <v>0</v>
      </c>
      <c r="FY559" s="30">
        <f t="shared" ref="FY559:FZ559" si="3280">1-1</f>
        <v>0</v>
      </c>
      <c r="FZ559" s="30">
        <f t="shared" si="3280"/>
        <v>0</v>
      </c>
      <c r="GA559" s="51"/>
      <c r="GB559" s="51"/>
      <c r="GC559" s="51"/>
      <c r="GD559" s="25">
        <f t="shared" si="2966"/>
        <v>0</v>
      </c>
      <c r="GE559" s="25">
        <f t="shared" si="2967"/>
        <v>0</v>
      </c>
      <c r="GF559" s="25">
        <f t="shared" si="2968"/>
        <v>0</v>
      </c>
      <c r="GG559" s="51"/>
      <c r="GH559" s="51"/>
      <c r="GI559" s="51"/>
      <c r="GJ559" s="25">
        <f t="shared" si="2969"/>
        <v>0</v>
      </c>
      <c r="GK559" s="25">
        <f t="shared" si="2970"/>
        <v>0</v>
      </c>
      <c r="GL559" s="25">
        <f t="shared" si="2971"/>
        <v>0</v>
      </c>
      <c r="GM559" s="51"/>
      <c r="GN559" s="51"/>
      <c r="GO559" s="51"/>
      <c r="GP559" s="25">
        <f t="shared" si="2749"/>
        <v>0</v>
      </c>
      <c r="GQ559" s="25">
        <f t="shared" si="2750"/>
        <v>0</v>
      </c>
      <c r="GR559" s="25">
        <f t="shared" si="2751"/>
        <v>0</v>
      </c>
      <c r="GS559" s="30">
        <v>1</v>
      </c>
      <c r="GT559" s="30">
        <v>1</v>
      </c>
      <c r="GU559" s="30">
        <v>1</v>
      </c>
      <c r="GV559" s="51"/>
      <c r="GW559" s="51"/>
      <c r="GX559" s="51"/>
      <c r="GY559" s="25">
        <f t="shared" si="2972"/>
        <v>21370.45</v>
      </c>
      <c r="GZ559" s="25">
        <f t="shared" si="2973"/>
        <v>21370.45</v>
      </c>
      <c r="HA559" s="25">
        <f t="shared" si="2974"/>
        <v>21370.45</v>
      </c>
      <c r="HB559" s="51"/>
      <c r="HC559" s="51"/>
      <c r="HD559" s="51"/>
      <c r="HE559" s="25">
        <f t="shared" si="2975"/>
        <v>18158.060000000001</v>
      </c>
      <c r="HF559" s="25">
        <f t="shared" si="2976"/>
        <v>18837.32</v>
      </c>
      <c r="HG559" s="25">
        <f t="shared" si="2977"/>
        <v>18837.32</v>
      </c>
      <c r="HH559" s="51"/>
      <c r="HI559" s="51"/>
      <c r="HJ559" s="51"/>
      <c r="HK559" s="25">
        <f t="shared" si="2752"/>
        <v>18158.060000000001</v>
      </c>
      <c r="HL559" s="25">
        <f t="shared" si="2753"/>
        <v>18837.32</v>
      </c>
      <c r="HM559" s="25">
        <f t="shared" si="2754"/>
        <v>18837.32</v>
      </c>
      <c r="HN559" s="30">
        <f>0+1</f>
        <v>1</v>
      </c>
      <c r="HO559" s="30">
        <f t="shared" ref="HO559:HP559" si="3281">0+1</f>
        <v>1</v>
      </c>
      <c r="HP559" s="30">
        <f t="shared" si="3281"/>
        <v>1</v>
      </c>
      <c r="HQ559" s="51"/>
      <c r="HR559" s="51"/>
      <c r="HS559" s="51"/>
      <c r="HT559" s="25">
        <f t="shared" si="2978"/>
        <v>21370.45</v>
      </c>
      <c r="HU559" s="25">
        <f t="shared" si="2979"/>
        <v>21370.45</v>
      </c>
      <c r="HV559" s="25">
        <f t="shared" si="2980"/>
        <v>21370.45</v>
      </c>
      <c r="HW559" s="51"/>
      <c r="HX559" s="51"/>
      <c r="HY559" s="51"/>
      <c r="HZ559" s="25">
        <f t="shared" si="2981"/>
        <v>9433.69</v>
      </c>
      <c r="IA559" s="25">
        <f t="shared" si="2982"/>
        <v>11657.15</v>
      </c>
      <c r="IB559" s="25">
        <f t="shared" si="2983"/>
        <v>11657.15</v>
      </c>
      <c r="IC559" s="51"/>
      <c r="ID559" s="51"/>
      <c r="IE559" s="51"/>
      <c r="IF559" s="25">
        <f t="shared" si="2755"/>
        <v>9433.69</v>
      </c>
      <c r="IG559" s="25">
        <f t="shared" si="2756"/>
        <v>11657.15</v>
      </c>
      <c r="IH559" s="25">
        <f t="shared" si="2757"/>
        <v>11657.15</v>
      </c>
      <c r="II559" s="30"/>
      <c r="IJ559" s="30"/>
      <c r="IK559" s="30"/>
      <c r="IL559" s="51"/>
      <c r="IM559" s="51"/>
      <c r="IN559" s="51"/>
      <c r="IO559" s="25">
        <f t="shared" si="2984"/>
        <v>0</v>
      </c>
      <c r="IP559" s="25">
        <f t="shared" si="2985"/>
        <v>0</v>
      </c>
      <c r="IQ559" s="25">
        <f t="shared" si="2986"/>
        <v>0</v>
      </c>
      <c r="IR559" s="51"/>
      <c r="IS559" s="51"/>
      <c r="IT559" s="51"/>
      <c r="IU559" s="25">
        <f t="shared" si="2987"/>
        <v>9847.4599999999991</v>
      </c>
      <c r="IV559" s="25">
        <f t="shared" si="2988"/>
        <v>10154.25</v>
      </c>
      <c r="IW559" s="25">
        <f t="shared" si="2989"/>
        <v>10154.25</v>
      </c>
      <c r="IX559" s="51"/>
      <c r="IY559" s="51"/>
      <c r="IZ559" s="51"/>
      <c r="JA559" s="25">
        <f t="shared" si="2758"/>
        <v>0</v>
      </c>
      <c r="JB559" s="25">
        <f t="shared" si="2759"/>
        <v>0</v>
      </c>
      <c r="JC559" s="25">
        <f t="shared" si="2760"/>
        <v>0</v>
      </c>
      <c r="JD559" s="30">
        <v>1</v>
      </c>
      <c r="JE559" s="30">
        <v>1</v>
      </c>
      <c r="JF559" s="30">
        <v>1</v>
      </c>
      <c r="JG559" s="51"/>
      <c r="JH559" s="51"/>
      <c r="JI559" s="51"/>
      <c r="JJ559" s="25">
        <f t="shared" si="2990"/>
        <v>21370.45</v>
      </c>
      <c r="JK559" s="25">
        <f t="shared" si="2991"/>
        <v>21370.45</v>
      </c>
      <c r="JL559" s="25">
        <f t="shared" si="2992"/>
        <v>21370.45</v>
      </c>
      <c r="JM559" s="51"/>
      <c r="JN559" s="51"/>
      <c r="JO559" s="51"/>
      <c r="JP559" s="25">
        <f t="shared" si="2993"/>
        <v>14881.4</v>
      </c>
      <c r="JQ559" s="25">
        <f t="shared" si="2994"/>
        <v>15401</v>
      </c>
      <c r="JR559" s="25">
        <f t="shared" si="2995"/>
        <v>15401</v>
      </c>
      <c r="JS559" s="51"/>
      <c r="JT559" s="51"/>
      <c r="JU559" s="51"/>
      <c r="JV559" s="25">
        <f t="shared" si="2761"/>
        <v>14881.4</v>
      </c>
      <c r="JW559" s="25">
        <f t="shared" si="2762"/>
        <v>15401</v>
      </c>
      <c r="JX559" s="25">
        <f t="shared" si="2763"/>
        <v>15401</v>
      </c>
      <c r="JY559" s="30"/>
      <c r="JZ559" s="30"/>
      <c r="KA559" s="30"/>
      <c r="KB559" s="51"/>
      <c r="KC559" s="51"/>
      <c r="KD559" s="51"/>
      <c r="KE559" s="25">
        <f t="shared" si="2996"/>
        <v>0</v>
      </c>
      <c r="KF559" s="25">
        <f t="shared" si="2997"/>
        <v>0</v>
      </c>
      <c r="KG559" s="25">
        <f t="shared" si="2998"/>
        <v>0</v>
      </c>
      <c r="KH559" s="51"/>
      <c r="KI559" s="51"/>
      <c r="KJ559" s="51"/>
      <c r="KK559" s="25">
        <f t="shared" si="2999"/>
        <v>8794.68</v>
      </c>
      <c r="KL559" s="25">
        <f t="shared" si="3000"/>
        <v>9088.01</v>
      </c>
      <c r="KM559" s="25">
        <f t="shared" si="3001"/>
        <v>9088.01</v>
      </c>
      <c r="KN559" s="51"/>
      <c r="KO559" s="51"/>
      <c r="KP559" s="51"/>
      <c r="KQ559" s="25">
        <f t="shared" si="2764"/>
        <v>0</v>
      </c>
      <c r="KR559" s="25">
        <f t="shared" si="2765"/>
        <v>0</v>
      </c>
      <c r="KS559" s="25">
        <f t="shared" si="2766"/>
        <v>0</v>
      </c>
      <c r="KT559" s="30">
        <v>1</v>
      </c>
      <c r="KU559" s="30">
        <v>1</v>
      </c>
      <c r="KV559" s="30">
        <v>1</v>
      </c>
      <c r="KW559" s="51"/>
      <c r="KX559" s="51"/>
      <c r="KY559" s="51"/>
      <c r="KZ559" s="25">
        <f t="shared" si="3002"/>
        <v>21370.45</v>
      </c>
      <c r="LA559" s="25">
        <f t="shared" si="3003"/>
        <v>21370.45</v>
      </c>
      <c r="LB559" s="25">
        <f t="shared" si="3004"/>
        <v>21370.45</v>
      </c>
      <c r="LC559" s="51"/>
      <c r="LD559" s="51"/>
      <c r="LE559" s="51"/>
      <c r="LF559" s="25">
        <f t="shared" si="3005"/>
        <v>8155.09</v>
      </c>
      <c r="LG559" s="25">
        <f t="shared" si="3006"/>
        <v>8434.61</v>
      </c>
      <c r="LH559" s="25">
        <f t="shared" si="3007"/>
        <v>8434.61</v>
      </c>
      <c r="LI559" s="51"/>
      <c r="LJ559" s="51"/>
      <c r="LK559" s="51"/>
      <c r="LL559" s="25">
        <f t="shared" si="2767"/>
        <v>8155.09</v>
      </c>
      <c r="LM559" s="25">
        <f t="shared" si="2768"/>
        <v>8434.61</v>
      </c>
      <c r="LN559" s="25">
        <f t="shared" si="2769"/>
        <v>8434.61</v>
      </c>
      <c r="LO559" s="30"/>
      <c r="LP559" s="30"/>
      <c r="LQ559" s="30"/>
      <c r="LR559" s="51"/>
      <c r="LS559" s="51"/>
      <c r="LT559" s="51"/>
      <c r="LU559" s="25">
        <f t="shared" si="3008"/>
        <v>0</v>
      </c>
      <c r="LV559" s="25">
        <f t="shared" si="3009"/>
        <v>0</v>
      </c>
      <c r="LW559" s="25">
        <f t="shared" si="3010"/>
        <v>0</v>
      </c>
      <c r="LX559" s="51"/>
      <c r="LY559" s="51"/>
      <c r="LZ559" s="51"/>
      <c r="MA559" s="25">
        <f t="shared" si="3011"/>
        <v>12878.19</v>
      </c>
      <c r="MB559" s="25">
        <f t="shared" si="3012"/>
        <v>13309.62</v>
      </c>
      <c r="MC559" s="25">
        <f t="shared" si="3013"/>
        <v>13309.62</v>
      </c>
      <c r="MD559" s="51"/>
      <c r="ME559" s="51"/>
      <c r="MF559" s="51"/>
      <c r="MG559" s="25">
        <f t="shared" si="2770"/>
        <v>0</v>
      </c>
      <c r="MH559" s="25">
        <f t="shared" si="2771"/>
        <v>0</v>
      </c>
      <c r="MI559" s="25">
        <f t="shared" si="2772"/>
        <v>0</v>
      </c>
      <c r="MJ559" s="30"/>
      <c r="MK559" s="30"/>
      <c r="ML559" s="30"/>
      <c r="MM559" s="51"/>
      <c r="MN559" s="51"/>
      <c r="MO559" s="51"/>
      <c r="MP559" s="25">
        <f t="shared" si="3014"/>
        <v>0</v>
      </c>
      <c r="MQ559" s="25">
        <f t="shared" si="3015"/>
        <v>0</v>
      </c>
      <c r="MR559" s="25">
        <f t="shared" si="3016"/>
        <v>0</v>
      </c>
      <c r="MS559" s="51"/>
      <c r="MT559" s="51"/>
      <c r="MU559" s="51"/>
      <c r="MV559" s="25">
        <f t="shared" si="3017"/>
        <v>13696.57</v>
      </c>
      <c r="MW559" s="25">
        <f t="shared" si="3018"/>
        <v>14161.98</v>
      </c>
      <c r="MX559" s="25">
        <f t="shared" si="3019"/>
        <v>14161.98</v>
      </c>
      <c r="MY559" s="51"/>
      <c r="MZ559" s="51"/>
      <c r="NA559" s="51"/>
      <c r="NB559" s="25">
        <f t="shared" si="2773"/>
        <v>0</v>
      </c>
      <c r="NC559" s="25">
        <f t="shared" si="2774"/>
        <v>0</v>
      </c>
      <c r="ND559" s="25">
        <f t="shared" si="2775"/>
        <v>0</v>
      </c>
      <c r="NE559" s="30">
        <v>2</v>
      </c>
      <c r="NF559" s="30">
        <v>2</v>
      </c>
      <c r="NG559" s="30">
        <v>2</v>
      </c>
      <c r="NH559" s="51"/>
      <c r="NI559" s="51"/>
      <c r="NJ559" s="51"/>
      <c r="NK559" s="25">
        <f t="shared" si="3020"/>
        <v>42740.9</v>
      </c>
      <c r="NL559" s="25">
        <f t="shared" si="3021"/>
        <v>42740.9</v>
      </c>
      <c r="NM559" s="25">
        <f t="shared" si="3022"/>
        <v>42740.9</v>
      </c>
      <c r="NN559" s="51"/>
      <c r="NO559" s="51"/>
      <c r="NP559" s="51"/>
      <c r="NQ559" s="25">
        <f t="shared" si="3023"/>
        <v>10008.959999999999</v>
      </c>
      <c r="NR559" s="25">
        <f t="shared" si="3024"/>
        <v>10329.780000000001</v>
      </c>
      <c r="NS559" s="25">
        <f t="shared" si="3025"/>
        <v>10329.780000000001</v>
      </c>
      <c r="NT559" s="51"/>
      <c r="NU559" s="51"/>
      <c r="NV559" s="51"/>
      <c r="NW559" s="25">
        <f t="shared" si="2776"/>
        <v>20017.919999999998</v>
      </c>
      <c r="NX559" s="25">
        <f t="shared" si="2777"/>
        <v>20659.560000000001</v>
      </c>
      <c r="NY559" s="25">
        <f t="shared" si="2778"/>
        <v>20659.560000000001</v>
      </c>
      <c r="NZ559" s="30"/>
      <c r="OA559" s="30"/>
      <c r="OB559" s="30"/>
      <c r="OC559" s="51"/>
      <c r="OD559" s="51"/>
      <c r="OE559" s="51"/>
      <c r="OF559" s="25">
        <f t="shared" si="3026"/>
        <v>0</v>
      </c>
      <c r="OG559" s="25">
        <f t="shared" si="3027"/>
        <v>0</v>
      </c>
      <c r="OH559" s="25">
        <f t="shared" si="3028"/>
        <v>0</v>
      </c>
      <c r="OI559" s="51"/>
      <c r="OJ559" s="51"/>
      <c r="OK559" s="51"/>
      <c r="OL559" s="25">
        <f t="shared" si="3029"/>
        <v>12961.98</v>
      </c>
      <c r="OM559" s="25">
        <f t="shared" si="3030"/>
        <v>13396.95</v>
      </c>
      <c r="ON559" s="25">
        <f t="shared" si="3031"/>
        <v>13396.95</v>
      </c>
      <c r="OO559" s="51"/>
      <c r="OP559" s="51"/>
      <c r="OQ559" s="51"/>
      <c r="OR559" s="25">
        <f t="shared" si="2779"/>
        <v>0</v>
      </c>
      <c r="OS559" s="25">
        <f t="shared" si="2780"/>
        <v>0</v>
      </c>
      <c r="OT559" s="25">
        <f t="shared" si="2781"/>
        <v>0</v>
      </c>
      <c r="OU559" s="30">
        <v>5</v>
      </c>
      <c r="OV559" s="30">
        <v>5</v>
      </c>
      <c r="OW559" s="30">
        <v>5</v>
      </c>
      <c r="OX559" s="51"/>
      <c r="OY559" s="51"/>
      <c r="OZ559" s="51"/>
      <c r="PA559" s="25">
        <f t="shared" si="3032"/>
        <v>106852.25</v>
      </c>
      <c r="PB559" s="25">
        <f t="shared" si="3033"/>
        <v>106852.25</v>
      </c>
      <c r="PC559" s="25">
        <f t="shared" si="3034"/>
        <v>106852.25</v>
      </c>
      <c r="PD559" s="51"/>
      <c r="PE559" s="51"/>
      <c r="PF559" s="51"/>
      <c r="PG559" s="25">
        <f t="shared" si="3035"/>
        <v>11057.84</v>
      </c>
      <c r="PH559" s="25">
        <f t="shared" si="3036"/>
        <v>11416.15</v>
      </c>
      <c r="PI559" s="25">
        <f t="shared" si="3037"/>
        <v>11416.15</v>
      </c>
      <c r="PJ559" s="51"/>
      <c r="PK559" s="51"/>
      <c r="PL559" s="51"/>
      <c r="PM559" s="25">
        <f t="shared" si="2782"/>
        <v>55289.2</v>
      </c>
      <c r="PN559" s="25">
        <f t="shared" si="2783"/>
        <v>57080.75</v>
      </c>
      <c r="PO559" s="25">
        <f t="shared" si="2784"/>
        <v>57080.75</v>
      </c>
      <c r="PP559" s="30">
        <v>1</v>
      </c>
      <c r="PQ559" s="30">
        <v>1</v>
      </c>
      <c r="PR559" s="30">
        <v>1</v>
      </c>
      <c r="PS559" s="51"/>
      <c r="PT559" s="51"/>
      <c r="PU559" s="51"/>
      <c r="PV559" s="25">
        <f t="shared" si="3038"/>
        <v>21370.45</v>
      </c>
      <c r="PW559" s="25">
        <f t="shared" si="3039"/>
        <v>21370.45</v>
      </c>
      <c r="PX559" s="25">
        <f t="shared" si="3040"/>
        <v>21370.45</v>
      </c>
      <c r="PY559" s="51"/>
      <c r="PZ559" s="51"/>
      <c r="QA559" s="51"/>
      <c r="QB559" s="25">
        <f t="shared" si="3041"/>
        <v>12550.45</v>
      </c>
      <c r="QC559" s="25">
        <f t="shared" si="3042"/>
        <v>12973.03</v>
      </c>
      <c r="QD559" s="25">
        <f t="shared" si="3043"/>
        <v>12973.03</v>
      </c>
      <c r="QE559" s="51"/>
      <c r="QF559" s="51"/>
      <c r="QG559" s="51"/>
      <c r="QH559" s="25">
        <f t="shared" si="2785"/>
        <v>12550.45</v>
      </c>
      <c r="QI559" s="25">
        <f t="shared" si="2786"/>
        <v>12973.03</v>
      </c>
      <c r="QJ559" s="25">
        <f t="shared" si="2787"/>
        <v>12973.03</v>
      </c>
      <c r="QK559" s="30"/>
      <c r="QL559" s="30"/>
      <c r="QM559" s="30"/>
      <c r="QN559" s="51"/>
      <c r="QO559" s="51"/>
      <c r="QP559" s="51"/>
      <c r="QQ559" s="25">
        <f t="shared" si="3044"/>
        <v>0</v>
      </c>
      <c r="QR559" s="25">
        <f t="shared" si="3045"/>
        <v>0</v>
      </c>
      <c r="QS559" s="25">
        <f t="shared" si="3046"/>
        <v>0</v>
      </c>
      <c r="QT559" s="51"/>
      <c r="QU559" s="51"/>
      <c r="QV559" s="51"/>
      <c r="QW559" s="25">
        <f t="shared" si="3047"/>
        <v>11198.15</v>
      </c>
      <c r="QX559" s="25">
        <f t="shared" si="3048"/>
        <v>11552.15</v>
      </c>
      <c r="QY559" s="25">
        <f t="shared" si="3049"/>
        <v>11552.15</v>
      </c>
      <c r="QZ559" s="51"/>
      <c r="RA559" s="51"/>
      <c r="RB559" s="51"/>
      <c r="RC559" s="25">
        <f t="shared" si="2788"/>
        <v>0</v>
      </c>
      <c r="RD559" s="25">
        <f t="shared" si="2789"/>
        <v>0</v>
      </c>
      <c r="RE559" s="25">
        <f t="shared" si="2790"/>
        <v>0</v>
      </c>
      <c r="RF559" s="30">
        <v>2</v>
      </c>
      <c r="RG559" s="30">
        <v>2</v>
      </c>
      <c r="RH559" s="30">
        <v>2</v>
      </c>
      <c r="RI559" s="51"/>
      <c r="RJ559" s="51"/>
      <c r="RK559" s="51"/>
      <c r="RL559" s="25">
        <f t="shared" si="3050"/>
        <v>42740.9</v>
      </c>
      <c r="RM559" s="25">
        <f t="shared" si="3051"/>
        <v>42740.9</v>
      </c>
      <c r="RN559" s="25">
        <f t="shared" si="3052"/>
        <v>42740.9</v>
      </c>
      <c r="RO559" s="51"/>
      <c r="RP559" s="51"/>
      <c r="RQ559" s="51"/>
      <c r="RR559" s="25">
        <f t="shared" si="3053"/>
        <v>8167.26</v>
      </c>
      <c r="RS559" s="25">
        <f t="shared" si="3054"/>
        <v>8416.5300000000007</v>
      </c>
      <c r="RT559" s="25">
        <f t="shared" si="3055"/>
        <v>8416.5300000000007</v>
      </c>
      <c r="RU559" s="51"/>
      <c r="RV559" s="51"/>
      <c r="RW559" s="51"/>
      <c r="RX559" s="25">
        <f t="shared" si="2791"/>
        <v>16334.52</v>
      </c>
      <c r="RY559" s="25">
        <f t="shared" si="2792"/>
        <v>16833.060000000001</v>
      </c>
      <c r="RZ559" s="25">
        <f t="shared" si="2793"/>
        <v>16833.060000000001</v>
      </c>
      <c r="SA559" s="30">
        <v>8</v>
      </c>
      <c r="SB559" s="30">
        <v>8</v>
      </c>
      <c r="SC559" s="30">
        <v>8</v>
      </c>
      <c r="SD559" s="51"/>
      <c r="SE559" s="51"/>
      <c r="SF559" s="51"/>
      <c r="SG559" s="25">
        <f t="shared" si="3056"/>
        <v>170963.6</v>
      </c>
      <c r="SH559" s="25">
        <f t="shared" si="3057"/>
        <v>170963.6</v>
      </c>
      <c r="SI559" s="25">
        <f t="shared" si="3058"/>
        <v>170963.6</v>
      </c>
      <c r="SJ559" s="51"/>
      <c r="SK559" s="51"/>
      <c r="SL559" s="51"/>
      <c r="SM559" s="25">
        <f t="shared" si="3059"/>
        <v>11053.09</v>
      </c>
      <c r="SN559" s="25">
        <f t="shared" si="3060"/>
        <v>11393.17</v>
      </c>
      <c r="SO559" s="25">
        <f t="shared" si="3061"/>
        <v>11393.17</v>
      </c>
      <c r="SP559" s="51"/>
      <c r="SQ559" s="51"/>
      <c r="SR559" s="51"/>
      <c r="SS559" s="25">
        <f t="shared" si="2794"/>
        <v>88424.72</v>
      </c>
      <c r="ST559" s="25">
        <f t="shared" si="2795"/>
        <v>91145.36</v>
      </c>
      <c r="SU559" s="25">
        <f t="shared" si="2796"/>
        <v>91145.36</v>
      </c>
      <c r="SV559" s="30"/>
      <c r="SW559" s="30"/>
      <c r="SX559" s="30"/>
      <c r="SY559" s="51"/>
      <c r="SZ559" s="51"/>
      <c r="TA559" s="51"/>
      <c r="TB559" s="25">
        <f t="shared" si="3062"/>
        <v>0</v>
      </c>
      <c r="TC559" s="25">
        <f t="shared" si="3063"/>
        <v>0</v>
      </c>
      <c r="TD559" s="25">
        <f t="shared" si="3064"/>
        <v>0</v>
      </c>
      <c r="TE559" s="51"/>
      <c r="TF559" s="51"/>
      <c r="TG559" s="51"/>
      <c r="TH559" s="25">
        <f t="shared" si="3065"/>
        <v>10262.68</v>
      </c>
      <c r="TI559" s="25">
        <f t="shared" si="3066"/>
        <v>10606.61</v>
      </c>
      <c r="TJ559" s="25">
        <f t="shared" si="3067"/>
        <v>10606.61</v>
      </c>
      <c r="TK559" s="51"/>
      <c r="TL559" s="51"/>
      <c r="TM559" s="51"/>
      <c r="TN559" s="25">
        <f t="shared" si="2797"/>
        <v>0</v>
      </c>
      <c r="TO559" s="25">
        <f t="shared" si="2798"/>
        <v>0</v>
      </c>
      <c r="TP559" s="25">
        <f t="shared" si="2799"/>
        <v>0</v>
      </c>
      <c r="TQ559" s="30">
        <v>1</v>
      </c>
      <c r="TR559" s="30">
        <v>1</v>
      </c>
      <c r="TS559" s="30">
        <v>1</v>
      </c>
      <c r="TT559" s="51"/>
      <c r="TU559" s="51"/>
      <c r="TV559" s="51"/>
      <c r="TW559" s="25">
        <f t="shared" si="3068"/>
        <v>21370.45</v>
      </c>
      <c r="TX559" s="25">
        <f t="shared" si="3069"/>
        <v>21370.45</v>
      </c>
      <c r="TY559" s="25">
        <f t="shared" si="3070"/>
        <v>21370.45</v>
      </c>
      <c r="TZ559" s="51"/>
      <c r="UA559" s="51"/>
      <c r="UB559" s="51"/>
      <c r="UC559" s="25">
        <f t="shared" si="3071"/>
        <v>8854.6200000000008</v>
      </c>
      <c r="UD559" s="25">
        <f t="shared" si="3072"/>
        <v>12161.54</v>
      </c>
      <c r="UE559" s="25">
        <f t="shared" si="3073"/>
        <v>12161.54</v>
      </c>
      <c r="UF559" s="51"/>
      <c r="UG559" s="51"/>
      <c r="UH559" s="51"/>
      <c r="UI559" s="25">
        <f t="shared" si="2800"/>
        <v>8854.6200000000008</v>
      </c>
      <c r="UJ559" s="25">
        <f t="shared" si="2801"/>
        <v>12161.54</v>
      </c>
      <c r="UK559" s="25">
        <f t="shared" si="2802"/>
        <v>12161.54</v>
      </c>
      <c r="UL559" s="30">
        <v>3</v>
      </c>
      <c r="UM559" s="30">
        <v>3</v>
      </c>
      <c r="UN559" s="30">
        <v>3</v>
      </c>
      <c r="UO559" s="51"/>
      <c r="UP559" s="51"/>
      <c r="UQ559" s="51"/>
      <c r="UR559" s="25">
        <f t="shared" si="3074"/>
        <v>64111.35</v>
      </c>
      <c r="US559" s="25">
        <f t="shared" si="3075"/>
        <v>64111.35</v>
      </c>
      <c r="UT559" s="25">
        <f t="shared" si="3076"/>
        <v>64111.35</v>
      </c>
      <c r="UU559" s="51"/>
      <c r="UV559" s="51"/>
      <c r="UW559" s="51"/>
      <c r="UX559" s="25">
        <f t="shared" si="3077"/>
        <v>10810.66</v>
      </c>
      <c r="UY559" s="25">
        <f t="shared" si="3078"/>
        <v>11124.56</v>
      </c>
      <c r="UZ559" s="25">
        <f t="shared" si="3079"/>
        <v>11124.56</v>
      </c>
      <c r="VA559" s="51"/>
      <c r="VB559" s="51"/>
      <c r="VC559" s="51"/>
      <c r="VD559" s="25">
        <f t="shared" si="2803"/>
        <v>32431.98</v>
      </c>
      <c r="VE559" s="25">
        <f t="shared" si="2804"/>
        <v>33373.68</v>
      </c>
      <c r="VF559" s="25">
        <f t="shared" si="2805"/>
        <v>33373.68</v>
      </c>
      <c r="VG559" s="30"/>
      <c r="VH559" s="30"/>
      <c r="VI559" s="30"/>
      <c r="VJ559" s="51"/>
      <c r="VK559" s="51"/>
      <c r="VL559" s="51"/>
      <c r="VM559" s="25">
        <f t="shared" si="3080"/>
        <v>0</v>
      </c>
      <c r="VN559" s="25">
        <f t="shared" si="3081"/>
        <v>0</v>
      </c>
      <c r="VO559" s="25">
        <f t="shared" si="3082"/>
        <v>0</v>
      </c>
      <c r="VP559" s="51"/>
      <c r="VQ559" s="51"/>
      <c r="VR559" s="51"/>
      <c r="VS559" s="25">
        <f t="shared" si="3083"/>
        <v>0</v>
      </c>
      <c r="VT559" s="25">
        <f t="shared" si="3084"/>
        <v>0</v>
      </c>
      <c r="VU559" s="25">
        <f t="shared" si="3085"/>
        <v>0</v>
      </c>
      <c r="VV559" s="51"/>
      <c r="VW559" s="51"/>
      <c r="VX559" s="51"/>
      <c r="VY559" s="25">
        <f t="shared" si="2806"/>
        <v>0</v>
      </c>
      <c r="VZ559" s="25">
        <f t="shared" si="2807"/>
        <v>0</v>
      </c>
      <c r="WA559" s="25">
        <f t="shared" si="2808"/>
        <v>0</v>
      </c>
      <c r="WB559" s="30"/>
      <c r="WC559" s="30"/>
      <c r="WD559" s="30"/>
      <c r="WE559" s="51"/>
      <c r="WF559" s="51"/>
      <c r="WG559" s="51"/>
      <c r="WH559" s="25">
        <f t="shared" si="3086"/>
        <v>0</v>
      </c>
      <c r="WI559" s="25">
        <f t="shared" si="3087"/>
        <v>0</v>
      </c>
      <c r="WJ559" s="25">
        <f t="shared" si="3088"/>
        <v>0</v>
      </c>
      <c r="WK559" s="51"/>
      <c r="WL559" s="51"/>
      <c r="WM559" s="51"/>
      <c r="WN559" s="25">
        <f t="shared" si="3089"/>
        <v>8081.27</v>
      </c>
      <c r="WO559" s="25">
        <f t="shared" si="3090"/>
        <v>8359.49</v>
      </c>
      <c r="WP559" s="25">
        <f t="shared" si="3091"/>
        <v>8359.49</v>
      </c>
      <c r="WQ559" s="51"/>
      <c r="WR559" s="51"/>
      <c r="WS559" s="51"/>
      <c r="WT559" s="25">
        <f t="shared" si="2809"/>
        <v>0</v>
      </c>
      <c r="WU559" s="25">
        <f t="shared" si="2810"/>
        <v>0</v>
      </c>
      <c r="WV559" s="25">
        <f t="shared" si="2811"/>
        <v>0</v>
      </c>
      <c r="WW559" s="30">
        <v>1</v>
      </c>
      <c r="WX559" s="30">
        <v>1</v>
      </c>
      <c r="WY559" s="30">
        <v>1</v>
      </c>
      <c r="WZ559" s="51"/>
      <c r="XA559" s="51"/>
      <c r="XB559" s="51"/>
      <c r="XC559" s="25">
        <f t="shared" si="3092"/>
        <v>21370.45</v>
      </c>
      <c r="XD559" s="25">
        <f t="shared" si="3093"/>
        <v>21370.45</v>
      </c>
      <c r="XE559" s="25">
        <f t="shared" si="3094"/>
        <v>21370.45</v>
      </c>
      <c r="XF559" s="51"/>
      <c r="XG559" s="51"/>
      <c r="XH559" s="51"/>
      <c r="XI559" s="25">
        <f t="shared" si="3095"/>
        <v>8572.7000000000007</v>
      </c>
      <c r="XJ559" s="25">
        <f t="shared" si="3096"/>
        <v>8836.81</v>
      </c>
      <c r="XK559" s="25">
        <f t="shared" si="3097"/>
        <v>8836.81</v>
      </c>
      <c r="XL559" s="51"/>
      <c r="XM559" s="51"/>
      <c r="XN559" s="51"/>
      <c r="XO559" s="25">
        <f t="shared" si="2812"/>
        <v>8572.7000000000007</v>
      </c>
      <c r="XP559" s="25">
        <f t="shared" si="2813"/>
        <v>8836.81</v>
      </c>
      <c r="XQ559" s="25">
        <f t="shared" si="2814"/>
        <v>8836.81</v>
      </c>
      <c r="XR559" s="30">
        <v>1</v>
      </c>
      <c r="XS559" s="30">
        <v>1</v>
      </c>
      <c r="XT559" s="30">
        <v>1</v>
      </c>
      <c r="XU559" s="51"/>
      <c r="XV559" s="51"/>
      <c r="XW559" s="51"/>
      <c r="XX559" s="25">
        <f t="shared" si="3098"/>
        <v>21370.45</v>
      </c>
      <c r="XY559" s="25">
        <f t="shared" si="3099"/>
        <v>21370.45</v>
      </c>
      <c r="XZ559" s="25">
        <f t="shared" si="3100"/>
        <v>21370.45</v>
      </c>
      <c r="YA559" s="51"/>
      <c r="YB559" s="51"/>
      <c r="YC559" s="51"/>
      <c r="YD559" s="25">
        <f t="shared" si="3101"/>
        <v>8477.16</v>
      </c>
      <c r="YE559" s="25">
        <f t="shared" si="3102"/>
        <v>8742.25</v>
      </c>
      <c r="YF559" s="25">
        <f t="shared" si="3103"/>
        <v>8742.25</v>
      </c>
      <c r="YG559" s="51"/>
      <c r="YH559" s="51"/>
      <c r="YI559" s="51"/>
      <c r="YJ559" s="25">
        <f t="shared" si="2815"/>
        <v>8477.16</v>
      </c>
      <c r="YK559" s="25">
        <f t="shared" si="2816"/>
        <v>8742.25</v>
      </c>
      <c r="YL559" s="25">
        <f t="shared" si="2817"/>
        <v>8742.25</v>
      </c>
      <c r="YM559" s="30"/>
      <c r="YN559" s="30"/>
      <c r="YO559" s="30"/>
      <c r="YP559" s="51"/>
      <c r="YQ559" s="51"/>
      <c r="YR559" s="51"/>
      <c r="YS559" s="25">
        <f t="shared" si="3104"/>
        <v>0</v>
      </c>
      <c r="YT559" s="25">
        <f t="shared" si="3105"/>
        <v>0</v>
      </c>
      <c r="YU559" s="25">
        <f t="shared" si="3106"/>
        <v>0</v>
      </c>
      <c r="YV559" s="51"/>
      <c r="YW559" s="51"/>
      <c r="YX559" s="51"/>
      <c r="YY559" s="25">
        <f t="shared" si="3107"/>
        <v>9386.4699999999993</v>
      </c>
      <c r="YZ559" s="25">
        <f t="shared" si="3108"/>
        <v>9690.69</v>
      </c>
      <c r="ZA559" s="25">
        <f t="shared" si="3109"/>
        <v>9690.69</v>
      </c>
      <c r="ZB559" s="51"/>
      <c r="ZC559" s="51"/>
      <c r="ZD559" s="51"/>
      <c r="ZE559" s="25">
        <f t="shared" si="2818"/>
        <v>0</v>
      </c>
      <c r="ZF559" s="25">
        <f t="shared" si="2819"/>
        <v>0</v>
      </c>
      <c r="ZG559" s="25">
        <f t="shared" si="2820"/>
        <v>0</v>
      </c>
      <c r="ZH559" s="30"/>
      <c r="ZI559" s="30"/>
      <c r="ZJ559" s="30"/>
      <c r="ZK559" s="51"/>
      <c r="ZL559" s="51"/>
      <c r="ZM559" s="51"/>
      <c r="ZN559" s="25">
        <f t="shared" si="3110"/>
        <v>0</v>
      </c>
      <c r="ZO559" s="25">
        <f t="shared" si="3111"/>
        <v>0</v>
      </c>
      <c r="ZP559" s="25">
        <f t="shared" si="3112"/>
        <v>0</v>
      </c>
      <c r="ZQ559" s="51"/>
      <c r="ZR559" s="51"/>
      <c r="ZS559" s="51"/>
      <c r="ZT559" s="25">
        <f t="shared" si="3113"/>
        <v>11046.44</v>
      </c>
      <c r="ZU559" s="25">
        <f t="shared" si="3114"/>
        <v>11399.08</v>
      </c>
      <c r="ZV559" s="25">
        <f t="shared" si="3115"/>
        <v>11399.08</v>
      </c>
      <c r="ZW559" s="51"/>
      <c r="ZX559" s="51"/>
      <c r="ZY559" s="51"/>
      <c r="ZZ559" s="25">
        <f t="shared" si="2821"/>
        <v>0</v>
      </c>
      <c r="AAA559" s="25">
        <f t="shared" si="2822"/>
        <v>0</v>
      </c>
      <c r="AAB559" s="25">
        <f t="shared" si="2823"/>
        <v>0</v>
      </c>
      <c r="AAC559" s="30">
        <v>2</v>
      </c>
      <c r="AAD559" s="30">
        <v>2</v>
      </c>
      <c r="AAE559" s="30">
        <v>2</v>
      </c>
      <c r="AAF559" s="51"/>
      <c r="AAG559" s="51"/>
      <c r="AAH559" s="51"/>
      <c r="AAI559" s="25">
        <f t="shared" si="3116"/>
        <v>42740.9</v>
      </c>
      <c r="AAJ559" s="25">
        <f t="shared" si="3117"/>
        <v>42740.9</v>
      </c>
      <c r="AAK559" s="25">
        <f t="shared" si="3118"/>
        <v>42740.9</v>
      </c>
      <c r="AAL559" s="51"/>
      <c r="AAM559" s="51"/>
      <c r="AAN559" s="51"/>
      <c r="AAO559" s="25">
        <f t="shared" si="3119"/>
        <v>10469.48</v>
      </c>
      <c r="AAP559" s="25">
        <f t="shared" si="3120"/>
        <v>10810.63</v>
      </c>
      <c r="AAQ559" s="25">
        <f t="shared" si="3121"/>
        <v>10810.63</v>
      </c>
      <c r="AAR559" s="51"/>
      <c r="AAS559" s="51"/>
      <c r="AAT559" s="51"/>
      <c r="AAU559" s="25">
        <f t="shared" si="2824"/>
        <v>20938.96</v>
      </c>
      <c r="AAV559" s="25">
        <f t="shared" si="2825"/>
        <v>21621.26</v>
      </c>
      <c r="AAW559" s="25">
        <f t="shared" si="2826"/>
        <v>21621.26</v>
      </c>
      <c r="AAX559" s="30">
        <v>7</v>
      </c>
      <c r="AAY559" s="30">
        <v>7</v>
      </c>
      <c r="AAZ559" s="30">
        <v>7</v>
      </c>
      <c r="ABA559" s="51"/>
      <c r="ABB559" s="51"/>
      <c r="ABC559" s="51"/>
      <c r="ABD559" s="25">
        <f t="shared" si="3122"/>
        <v>149593.15</v>
      </c>
      <c r="ABE559" s="25">
        <f t="shared" si="3123"/>
        <v>149593.15</v>
      </c>
      <c r="ABF559" s="25">
        <f t="shared" si="3124"/>
        <v>149593.15</v>
      </c>
      <c r="ABG559" s="51"/>
      <c r="ABH559" s="51"/>
      <c r="ABI559" s="51"/>
      <c r="ABJ559" s="25">
        <f t="shared" si="3125"/>
        <v>7259.99</v>
      </c>
      <c r="ABK559" s="25">
        <f t="shared" si="3126"/>
        <v>7467.02</v>
      </c>
      <c r="ABL559" s="25">
        <f t="shared" si="3127"/>
        <v>7467.02</v>
      </c>
      <c r="ABM559" s="51"/>
      <c r="ABN559" s="51"/>
      <c r="ABO559" s="51"/>
      <c r="ABP559" s="25">
        <f t="shared" si="2827"/>
        <v>50819.93</v>
      </c>
      <c r="ABQ559" s="25">
        <f t="shared" si="2828"/>
        <v>52269.14</v>
      </c>
      <c r="ABR559" s="25">
        <f t="shared" si="2829"/>
        <v>52269.14</v>
      </c>
      <c r="ABS559" s="30">
        <v>3</v>
      </c>
      <c r="ABT559" s="30">
        <v>3</v>
      </c>
      <c r="ABU559" s="30">
        <v>3</v>
      </c>
      <c r="ABV559" s="51"/>
      <c r="ABW559" s="51"/>
      <c r="ABX559" s="51"/>
      <c r="ABY559" s="25">
        <f t="shared" si="3128"/>
        <v>64111.35</v>
      </c>
      <c r="ABZ559" s="25">
        <f t="shared" si="3129"/>
        <v>64111.35</v>
      </c>
      <c r="ACA559" s="25">
        <f t="shared" si="3130"/>
        <v>64111.35</v>
      </c>
      <c r="ACB559" s="51"/>
      <c r="ACC559" s="51"/>
      <c r="ACD559" s="51"/>
      <c r="ACE559" s="25">
        <f t="shared" si="3131"/>
        <v>7904.37</v>
      </c>
      <c r="ACF559" s="25">
        <f t="shared" si="3132"/>
        <v>8152.25</v>
      </c>
      <c r="ACG559" s="25">
        <f t="shared" si="3133"/>
        <v>8152.25</v>
      </c>
      <c r="ACH559" s="51"/>
      <c r="ACI559" s="51"/>
      <c r="ACJ559" s="51"/>
      <c r="ACK559" s="25">
        <f t="shared" si="2830"/>
        <v>23713.11</v>
      </c>
      <c r="ACL559" s="25">
        <f t="shared" si="2831"/>
        <v>24456.75</v>
      </c>
      <c r="ACM559" s="25">
        <f t="shared" si="2832"/>
        <v>24456.75</v>
      </c>
      <c r="ACN559" s="30">
        <v>1</v>
      </c>
      <c r="ACO559" s="30">
        <v>1</v>
      </c>
      <c r="ACP559" s="30">
        <v>1</v>
      </c>
      <c r="ACQ559" s="51"/>
      <c r="ACR559" s="51"/>
      <c r="ACS559" s="51"/>
      <c r="ACT559" s="25">
        <f t="shared" si="3134"/>
        <v>21370.45</v>
      </c>
      <c r="ACU559" s="25">
        <f t="shared" si="3135"/>
        <v>21370.45</v>
      </c>
      <c r="ACV559" s="25">
        <f t="shared" si="3136"/>
        <v>21370.45</v>
      </c>
      <c r="ACW559" s="51"/>
      <c r="ACX559" s="51"/>
      <c r="ACY559" s="51"/>
      <c r="ACZ559" s="25">
        <f t="shared" si="3137"/>
        <v>10572.44</v>
      </c>
      <c r="ADA559" s="25">
        <f t="shared" si="3138"/>
        <v>10916.52</v>
      </c>
      <c r="ADB559" s="25">
        <f t="shared" si="3139"/>
        <v>10916.52</v>
      </c>
      <c r="ADC559" s="51"/>
      <c r="ADD559" s="51"/>
      <c r="ADE559" s="51"/>
      <c r="ADF559" s="25">
        <f t="shared" si="2833"/>
        <v>10572.44</v>
      </c>
      <c r="ADG559" s="25">
        <f t="shared" si="2834"/>
        <v>10916.52</v>
      </c>
      <c r="ADH559" s="25">
        <f t="shared" si="2835"/>
        <v>10916.52</v>
      </c>
      <c r="ADI559" s="30"/>
      <c r="ADJ559" s="30"/>
      <c r="ADK559" s="30"/>
      <c r="ADL559" s="51"/>
      <c r="ADM559" s="51"/>
      <c r="ADN559" s="51"/>
      <c r="ADO559" s="25">
        <f t="shared" si="3140"/>
        <v>0</v>
      </c>
      <c r="ADP559" s="25">
        <f t="shared" si="3141"/>
        <v>0</v>
      </c>
      <c r="ADQ559" s="25">
        <f t="shared" si="3142"/>
        <v>0</v>
      </c>
      <c r="ADR559" s="51"/>
      <c r="ADS559" s="51"/>
      <c r="ADT559" s="51"/>
      <c r="ADU559" s="25">
        <f t="shared" si="3143"/>
        <v>6392.93</v>
      </c>
      <c r="ADV559" s="25">
        <f t="shared" si="3144"/>
        <v>6625.24</v>
      </c>
      <c r="ADW559" s="25">
        <f t="shared" si="3145"/>
        <v>6625.24</v>
      </c>
      <c r="ADX559" s="51"/>
      <c r="ADY559" s="51"/>
      <c r="ADZ559" s="51"/>
      <c r="AEA559" s="25">
        <f t="shared" si="2836"/>
        <v>0</v>
      </c>
      <c r="AEB559" s="25">
        <f t="shared" si="2837"/>
        <v>0</v>
      </c>
      <c r="AEC559" s="25">
        <f t="shared" si="2838"/>
        <v>0</v>
      </c>
      <c r="AED559" s="30">
        <v>24</v>
      </c>
      <c r="AEE559" s="30">
        <v>24</v>
      </c>
      <c r="AEF559" s="30">
        <v>24</v>
      </c>
      <c r="AEG559" s="51"/>
      <c r="AEH559" s="51"/>
      <c r="AEI559" s="51"/>
      <c r="AEJ559" s="25">
        <f t="shared" si="3146"/>
        <v>512890.8</v>
      </c>
      <c r="AEK559" s="25">
        <f t="shared" si="3147"/>
        <v>512890.8</v>
      </c>
      <c r="AEL559" s="25">
        <f t="shared" si="3148"/>
        <v>512890.8</v>
      </c>
      <c r="AEM559" s="51"/>
      <c r="AEN559" s="51"/>
      <c r="AEO559" s="51"/>
      <c r="AEP559" s="25">
        <f t="shared" si="3149"/>
        <v>9531.2900000000009</v>
      </c>
      <c r="AEQ559" s="25">
        <f t="shared" si="3150"/>
        <v>9819.6200000000008</v>
      </c>
      <c r="AER559" s="25">
        <f t="shared" si="3151"/>
        <v>9819.6200000000008</v>
      </c>
      <c r="AES559" s="51"/>
      <c r="AET559" s="51"/>
      <c r="AEU559" s="51"/>
      <c r="AEV559" s="25">
        <f t="shared" si="2839"/>
        <v>228750.96</v>
      </c>
      <c r="AEW559" s="25">
        <f t="shared" si="2840"/>
        <v>235670.88</v>
      </c>
      <c r="AEX559" s="25">
        <f t="shared" si="2841"/>
        <v>235670.88</v>
      </c>
      <c r="AEY559" s="30"/>
      <c r="AEZ559" s="30"/>
      <c r="AFA559" s="30"/>
      <c r="AFB559" s="51"/>
      <c r="AFC559" s="51"/>
      <c r="AFD559" s="51"/>
      <c r="AFE559" s="25">
        <f t="shared" si="3152"/>
        <v>0</v>
      </c>
      <c r="AFF559" s="25">
        <f t="shared" si="3153"/>
        <v>0</v>
      </c>
      <c r="AFG559" s="25">
        <f t="shared" si="3154"/>
        <v>0</v>
      </c>
      <c r="AFH559" s="51"/>
      <c r="AFI559" s="51"/>
      <c r="AFJ559" s="51"/>
      <c r="AFK559" s="25">
        <f t="shared" si="3155"/>
        <v>9467.64</v>
      </c>
      <c r="AFL559" s="25">
        <f t="shared" si="3156"/>
        <v>9809.7199999999993</v>
      </c>
      <c r="AFM559" s="25">
        <f t="shared" si="3157"/>
        <v>9809.7199999999993</v>
      </c>
      <c r="AFN559" s="51"/>
      <c r="AFO559" s="51"/>
      <c r="AFP559" s="51"/>
      <c r="AFQ559" s="25">
        <f t="shared" si="2842"/>
        <v>0</v>
      </c>
      <c r="AFR559" s="25">
        <f t="shared" si="2843"/>
        <v>0</v>
      </c>
      <c r="AFS559" s="25">
        <f t="shared" si="2844"/>
        <v>0</v>
      </c>
      <c r="AFT559" s="30"/>
      <c r="AFU559" s="30"/>
      <c r="AFV559" s="30"/>
      <c r="AFW559" s="51"/>
      <c r="AFX559" s="51"/>
      <c r="AFY559" s="51"/>
      <c r="AFZ559" s="25">
        <f t="shared" si="3158"/>
        <v>0</v>
      </c>
      <c r="AGA559" s="25">
        <f t="shared" si="3159"/>
        <v>0</v>
      </c>
      <c r="AGB559" s="25">
        <f t="shared" si="3160"/>
        <v>0</v>
      </c>
      <c r="AGC559" s="51"/>
      <c r="AGD559" s="51"/>
      <c r="AGE559" s="51"/>
      <c r="AGF559" s="25">
        <f t="shared" si="3161"/>
        <v>9966.89</v>
      </c>
      <c r="AGG559" s="25">
        <f t="shared" si="3162"/>
        <v>10292.530000000001</v>
      </c>
      <c r="AGH559" s="25">
        <f t="shared" si="3163"/>
        <v>10292.530000000001</v>
      </c>
      <c r="AGI559" s="51"/>
      <c r="AGJ559" s="51"/>
      <c r="AGK559" s="51"/>
      <c r="AGL559" s="25">
        <f t="shared" si="2845"/>
        <v>0</v>
      </c>
      <c r="AGM559" s="25">
        <f t="shared" si="2846"/>
        <v>0</v>
      </c>
      <c r="AGN559" s="25">
        <f t="shared" si="2847"/>
        <v>0</v>
      </c>
      <c r="AGO559" s="30"/>
      <c r="AGP559" s="30"/>
      <c r="AGQ559" s="30"/>
      <c r="AGR559" s="51"/>
      <c r="AGS559" s="51"/>
      <c r="AGT559" s="51"/>
      <c r="AGU559" s="25">
        <f t="shared" si="3164"/>
        <v>0</v>
      </c>
      <c r="AGV559" s="25">
        <f t="shared" si="3165"/>
        <v>0</v>
      </c>
      <c r="AGW559" s="25">
        <f t="shared" si="3166"/>
        <v>0</v>
      </c>
      <c r="AGX559" s="51"/>
      <c r="AGY559" s="51"/>
      <c r="AGZ559" s="51"/>
      <c r="AHA559" s="25">
        <f t="shared" si="3167"/>
        <v>16352.96</v>
      </c>
      <c r="AHB559" s="25">
        <f t="shared" si="3168"/>
        <v>16922.46</v>
      </c>
      <c r="AHC559" s="25">
        <f t="shared" si="3169"/>
        <v>16922.46</v>
      </c>
      <c r="AHD559" s="51"/>
      <c r="AHE559" s="51"/>
      <c r="AHF559" s="51"/>
      <c r="AHG559" s="25">
        <f t="shared" si="2848"/>
        <v>0</v>
      </c>
      <c r="AHH559" s="25">
        <f t="shared" si="2849"/>
        <v>0</v>
      </c>
      <c r="AHI559" s="25">
        <f t="shared" si="2850"/>
        <v>0</v>
      </c>
      <c r="AHJ559" s="30"/>
      <c r="AHK559" s="30"/>
      <c r="AHL559" s="30"/>
      <c r="AHM559" s="51"/>
      <c r="AHN559" s="51"/>
      <c r="AHO559" s="51"/>
      <c r="AHP559" s="25">
        <f t="shared" si="3170"/>
        <v>0</v>
      </c>
      <c r="AHQ559" s="25">
        <f t="shared" si="3171"/>
        <v>0</v>
      </c>
      <c r="AHR559" s="25">
        <f t="shared" si="3172"/>
        <v>0</v>
      </c>
      <c r="AHS559" s="51"/>
      <c r="AHT559" s="51"/>
      <c r="AHU559" s="51"/>
      <c r="AHV559" s="25">
        <f t="shared" si="3173"/>
        <v>9169.5400000000009</v>
      </c>
      <c r="AHW559" s="25">
        <f t="shared" si="3174"/>
        <v>9473.39</v>
      </c>
      <c r="AHX559" s="25">
        <f t="shared" si="3175"/>
        <v>9473.39</v>
      </c>
      <c r="AHY559" s="51"/>
      <c r="AHZ559" s="51"/>
      <c r="AIA559" s="51"/>
      <c r="AIB559" s="25">
        <f t="shared" si="2851"/>
        <v>0</v>
      </c>
      <c r="AIC559" s="25">
        <f t="shared" si="2852"/>
        <v>0</v>
      </c>
      <c r="AID559" s="25">
        <f t="shared" si="2853"/>
        <v>0</v>
      </c>
      <c r="AIE559" s="30"/>
      <c r="AIF559" s="30"/>
      <c r="AIG559" s="30"/>
      <c r="AIH559" s="51"/>
      <c r="AII559" s="51"/>
      <c r="AIJ559" s="51"/>
      <c r="AIK559" s="25">
        <f t="shared" si="3176"/>
        <v>0</v>
      </c>
      <c r="AIL559" s="25">
        <f t="shared" si="3177"/>
        <v>0</v>
      </c>
      <c r="AIM559" s="25">
        <f t="shared" si="3178"/>
        <v>0</v>
      </c>
      <c r="AIN559" s="51"/>
      <c r="AIO559" s="51"/>
      <c r="AIP559" s="51"/>
      <c r="AIQ559" s="25">
        <f t="shared" si="3179"/>
        <v>9947.2999999999993</v>
      </c>
      <c r="AIR559" s="25">
        <f t="shared" si="3180"/>
        <v>10286.030000000001</v>
      </c>
      <c r="AIS559" s="25">
        <f t="shared" si="3181"/>
        <v>10286.030000000001</v>
      </c>
      <c r="AIT559" s="51"/>
      <c r="AIU559" s="51"/>
      <c r="AIV559" s="51"/>
      <c r="AIW559" s="25">
        <f t="shared" si="2854"/>
        <v>0</v>
      </c>
      <c r="AIX559" s="25">
        <f t="shared" si="2855"/>
        <v>0</v>
      </c>
      <c r="AIY559" s="25">
        <f t="shared" si="2856"/>
        <v>0</v>
      </c>
      <c r="AIZ559" s="30"/>
      <c r="AJA559" s="30"/>
      <c r="AJB559" s="30"/>
      <c r="AJC559" s="51"/>
      <c r="AJD559" s="51"/>
      <c r="AJE559" s="51"/>
      <c r="AJF559" s="25">
        <f t="shared" si="3182"/>
        <v>0</v>
      </c>
      <c r="AJG559" s="25">
        <f t="shared" si="3183"/>
        <v>0</v>
      </c>
      <c r="AJH559" s="25">
        <f t="shared" si="3184"/>
        <v>0</v>
      </c>
      <c r="AJI559" s="51"/>
      <c r="AJJ559" s="51"/>
      <c r="AJK559" s="51"/>
      <c r="AJL559" s="25">
        <f t="shared" si="3185"/>
        <v>9742.3799999999992</v>
      </c>
      <c r="AJM559" s="25">
        <f t="shared" si="3186"/>
        <v>10058.58</v>
      </c>
      <c r="AJN559" s="25">
        <f t="shared" si="3187"/>
        <v>10058.58</v>
      </c>
      <c r="AJO559" s="51"/>
      <c r="AJP559" s="51"/>
      <c r="AJQ559" s="51"/>
      <c r="AJR559" s="25">
        <f t="shared" si="2857"/>
        <v>0</v>
      </c>
      <c r="AJS559" s="25">
        <f t="shared" si="2858"/>
        <v>0</v>
      </c>
      <c r="AJT559" s="25">
        <f t="shared" si="2859"/>
        <v>0</v>
      </c>
      <c r="AJU559" s="30"/>
      <c r="AJV559" s="30"/>
      <c r="AJW559" s="30"/>
      <c r="AJX559" s="51"/>
      <c r="AJY559" s="51"/>
      <c r="AJZ559" s="51"/>
      <c r="AKA559" s="25">
        <f t="shared" si="3188"/>
        <v>0</v>
      </c>
      <c r="AKB559" s="25">
        <f t="shared" si="3189"/>
        <v>0</v>
      </c>
      <c r="AKC559" s="25">
        <f t="shared" si="3190"/>
        <v>0</v>
      </c>
      <c r="AKD559" s="51"/>
      <c r="AKE559" s="51"/>
      <c r="AKF559" s="51"/>
      <c r="AKG559" s="25">
        <f t="shared" si="3191"/>
        <v>9240.23</v>
      </c>
      <c r="AKH559" s="25">
        <f t="shared" si="3192"/>
        <v>9551.5499999999993</v>
      </c>
      <c r="AKI559" s="25">
        <f t="shared" si="3193"/>
        <v>9551.5499999999993</v>
      </c>
      <c r="AKJ559" s="51"/>
      <c r="AKK559" s="51"/>
      <c r="AKL559" s="51"/>
      <c r="AKM559" s="25">
        <f t="shared" si="2860"/>
        <v>0</v>
      </c>
      <c r="AKN559" s="25">
        <f t="shared" si="2861"/>
        <v>0</v>
      </c>
      <c r="AKO559" s="25">
        <f t="shared" si="2862"/>
        <v>0</v>
      </c>
      <c r="AKP559" s="30"/>
      <c r="AKQ559" s="30"/>
      <c r="AKR559" s="30"/>
      <c r="AKS559" s="51"/>
      <c r="AKT559" s="51"/>
      <c r="AKU559" s="51"/>
      <c r="AKV559" s="25">
        <f t="shared" si="3194"/>
        <v>0</v>
      </c>
      <c r="AKW559" s="25">
        <f t="shared" si="3195"/>
        <v>0</v>
      </c>
      <c r="AKX559" s="25">
        <f t="shared" si="3196"/>
        <v>0</v>
      </c>
      <c r="AKY559" s="51"/>
      <c r="AKZ559" s="51"/>
      <c r="ALA559" s="51"/>
      <c r="ALB559" s="25">
        <f t="shared" si="3197"/>
        <v>9811.17</v>
      </c>
      <c r="ALC559" s="25">
        <f t="shared" si="3198"/>
        <v>10132.57</v>
      </c>
      <c r="ALD559" s="25">
        <f t="shared" si="3199"/>
        <v>10132.57</v>
      </c>
      <c r="ALE559" s="51"/>
      <c r="ALF559" s="51"/>
      <c r="ALG559" s="51"/>
      <c r="ALH559" s="25">
        <f t="shared" si="2863"/>
        <v>0</v>
      </c>
      <c r="ALI559" s="25">
        <f t="shared" si="2864"/>
        <v>0</v>
      </c>
      <c r="ALJ559" s="25">
        <f t="shared" si="2865"/>
        <v>0</v>
      </c>
      <c r="ALK559" s="30">
        <v>1</v>
      </c>
      <c r="ALL559" s="30">
        <v>1</v>
      </c>
      <c r="ALM559" s="30">
        <v>1</v>
      </c>
      <c r="ALN559" s="51"/>
      <c r="ALO559" s="51"/>
      <c r="ALP559" s="51"/>
      <c r="ALQ559" s="25">
        <f t="shared" si="3200"/>
        <v>21370.45</v>
      </c>
      <c r="ALR559" s="25">
        <f t="shared" si="3201"/>
        <v>21370.45</v>
      </c>
      <c r="ALS559" s="25">
        <f t="shared" si="3202"/>
        <v>21370.45</v>
      </c>
      <c r="ALT559" s="51"/>
      <c r="ALU559" s="51"/>
      <c r="ALV559" s="51"/>
      <c r="ALW559" s="25">
        <f t="shared" si="3203"/>
        <v>11041.84</v>
      </c>
      <c r="ALX559" s="25">
        <f t="shared" si="3204"/>
        <v>11389.56</v>
      </c>
      <c r="ALY559" s="25">
        <f t="shared" si="3205"/>
        <v>11389.56</v>
      </c>
      <c r="ALZ559" s="51"/>
      <c r="AMA559" s="51"/>
      <c r="AMB559" s="51"/>
      <c r="AMC559" s="25">
        <f t="shared" si="2866"/>
        <v>11041.84</v>
      </c>
      <c r="AMD559" s="25">
        <f t="shared" si="2867"/>
        <v>11389.56</v>
      </c>
      <c r="AME559" s="25">
        <f t="shared" si="2868"/>
        <v>11389.56</v>
      </c>
      <c r="AMF559" s="30"/>
      <c r="AMG559" s="30"/>
      <c r="AMH559" s="30"/>
      <c r="AMI559" s="51"/>
      <c r="AMJ559" s="51"/>
      <c r="AMK559" s="51"/>
      <c r="AML559" s="25">
        <f t="shared" si="3206"/>
        <v>0</v>
      </c>
      <c r="AMM559" s="25">
        <f t="shared" si="3207"/>
        <v>0</v>
      </c>
      <c r="AMN559" s="25">
        <f t="shared" si="3208"/>
        <v>0</v>
      </c>
      <c r="AMO559" s="51"/>
      <c r="AMP559" s="51"/>
      <c r="AMQ559" s="51"/>
      <c r="AMR559" s="25">
        <f t="shared" si="3209"/>
        <v>9250.44</v>
      </c>
      <c r="AMS559" s="25">
        <f t="shared" si="3210"/>
        <v>9536.41</v>
      </c>
      <c r="AMT559" s="25">
        <f t="shared" si="3211"/>
        <v>9536.41</v>
      </c>
      <c r="AMU559" s="51"/>
      <c r="AMV559" s="51"/>
      <c r="AMW559" s="51"/>
      <c r="AMX559" s="25">
        <f t="shared" si="2869"/>
        <v>0</v>
      </c>
      <c r="AMY559" s="25">
        <f t="shared" si="2870"/>
        <v>0</v>
      </c>
      <c r="AMZ559" s="25">
        <f t="shared" si="2871"/>
        <v>0</v>
      </c>
      <c r="ANA559" s="30"/>
      <c r="ANB559" s="30"/>
      <c r="ANC559" s="30"/>
      <c r="AND559" s="51"/>
      <c r="ANE559" s="51"/>
      <c r="ANF559" s="51"/>
      <c r="ANG559" s="25">
        <f t="shared" si="3212"/>
        <v>0</v>
      </c>
      <c r="ANH559" s="25">
        <f t="shared" si="3213"/>
        <v>0</v>
      </c>
      <c r="ANI559" s="25">
        <f t="shared" si="3214"/>
        <v>0</v>
      </c>
      <c r="ANJ559" s="51"/>
      <c r="ANK559" s="51"/>
      <c r="ANL559" s="51"/>
      <c r="ANM559" s="25">
        <f t="shared" si="3215"/>
        <v>0</v>
      </c>
      <c r="ANN559" s="25">
        <f t="shared" si="3216"/>
        <v>0</v>
      </c>
      <c r="ANO559" s="25">
        <f t="shared" si="3217"/>
        <v>0</v>
      </c>
      <c r="ANP559" s="51"/>
      <c r="ANQ559" s="51"/>
      <c r="ANR559" s="51"/>
      <c r="ANS559" s="25">
        <f t="shared" si="2872"/>
        <v>0</v>
      </c>
      <c r="ANT559" s="25">
        <f t="shared" si="2873"/>
        <v>0</v>
      </c>
      <c r="ANU559" s="25">
        <f t="shared" si="2874"/>
        <v>0</v>
      </c>
      <c r="ANV559" s="30">
        <v>7</v>
      </c>
      <c r="ANW559" s="30">
        <v>7</v>
      </c>
      <c r="ANX559" s="30">
        <v>7</v>
      </c>
      <c r="ANY559" s="51"/>
      <c r="ANZ559" s="51"/>
      <c r="AOA559" s="51"/>
      <c r="AOB559" s="25">
        <f t="shared" si="3218"/>
        <v>149593.15</v>
      </c>
      <c r="AOC559" s="25">
        <f t="shared" si="3219"/>
        <v>149593.15</v>
      </c>
      <c r="AOD559" s="25">
        <f t="shared" si="3220"/>
        <v>149593.15</v>
      </c>
      <c r="AOE559" s="51"/>
      <c r="AOF559" s="51"/>
      <c r="AOG559" s="51"/>
      <c r="AOH559" s="25">
        <f t="shared" si="3221"/>
        <v>9397.57</v>
      </c>
      <c r="AOI559" s="25">
        <f t="shared" si="3222"/>
        <v>9690.15</v>
      </c>
      <c r="AOJ559" s="25">
        <f t="shared" si="3223"/>
        <v>9690.15</v>
      </c>
      <c r="AOK559" s="51"/>
      <c r="AOL559" s="51"/>
      <c r="AOM559" s="51"/>
      <c r="AON559" s="25">
        <f t="shared" si="2875"/>
        <v>65782.990000000005</v>
      </c>
      <c r="AOO559" s="25">
        <f t="shared" si="2876"/>
        <v>67831.05</v>
      </c>
      <c r="AOP559" s="25">
        <f t="shared" si="2877"/>
        <v>67831.05</v>
      </c>
      <c r="AOQ559" s="30">
        <v>1</v>
      </c>
      <c r="AOR559" s="30">
        <v>1</v>
      </c>
      <c r="AOS559" s="30">
        <v>1</v>
      </c>
      <c r="AOT559" s="51"/>
      <c r="AOU559" s="51"/>
      <c r="AOV559" s="51"/>
      <c r="AOW559" s="25">
        <f t="shared" si="3224"/>
        <v>21370.45</v>
      </c>
      <c r="AOX559" s="25">
        <f t="shared" si="3225"/>
        <v>21370.45</v>
      </c>
      <c r="AOY559" s="25">
        <f t="shared" si="3226"/>
        <v>21370.45</v>
      </c>
      <c r="AOZ559" s="51"/>
      <c r="APA559" s="51"/>
      <c r="APB559" s="51"/>
      <c r="APC559" s="25">
        <f t="shared" si="3227"/>
        <v>11173.94</v>
      </c>
      <c r="APD559" s="25">
        <f t="shared" si="3228"/>
        <v>11522.79</v>
      </c>
      <c r="APE559" s="25">
        <f t="shared" si="3229"/>
        <v>11522.79</v>
      </c>
      <c r="APF559" s="51"/>
      <c r="APG559" s="51"/>
      <c r="APH559" s="51"/>
      <c r="API559" s="25">
        <f t="shared" si="2878"/>
        <v>11173.94</v>
      </c>
      <c r="APJ559" s="25">
        <f t="shared" si="2879"/>
        <v>11522.79</v>
      </c>
      <c r="APK559" s="25">
        <f t="shared" si="2880"/>
        <v>11522.79</v>
      </c>
      <c r="APL559" s="30"/>
      <c r="APM559" s="30"/>
      <c r="APN559" s="30"/>
      <c r="APO559" s="51"/>
      <c r="APP559" s="51"/>
      <c r="APQ559" s="51"/>
      <c r="APR559" s="25">
        <f t="shared" si="3230"/>
        <v>0</v>
      </c>
      <c r="APS559" s="25">
        <f t="shared" si="3231"/>
        <v>0</v>
      </c>
      <c r="APT559" s="25">
        <f t="shared" si="3232"/>
        <v>0</v>
      </c>
      <c r="APU559" s="51"/>
      <c r="APV559" s="51"/>
      <c r="APW559" s="51"/>
      <c r="APX559" s="25">
        <f t="shared" si="3233"/>
        <v>9308.3799999999992</v>
      </c>
      <c r="APY559" s="25">
        <f t="shared" si="3234"/>
        <v>9612.4699999999993</v>
      </c>
      <c r="APZ559" s="25">
        <f t="shared" si="3235"/>
        <v>9612.4699999999993</v>
      </c>
      <c r="AQA559" s="51"/>
      <c r="AQB559" s="51"/>
      <c r="AQC559" s="51"/>
      <c r="AQD559" s="25">
        <f t="shared" si="2881"/>
        <v>0</v>
      </c>
      <c r="AQE559" s="25">
        <f t="shared" si="2882"/>
        <v>0</v>
      </c>
      <c r="AQF559" s="25">
        <f t="shared" si="2883"/>
        <v>0</v>
      </c>
      <c r="AQG559" s="30">
        <v>2</v>
      </c>
      <c r="AQH559" s="30">
        <v>2</v>
      </c>
      <c r="AQI559" s="30">
        <v>2</v>
      </c>
      <c r="AQJ559" s="51"/>
      <c r="AQK559" s="51"/>
      <c r="AQL559" s="51"/>
      <c r="AQM559" s="25">
        <f t="shared" si="3236"/>
        <v>42740.9</v>
      </c>
      <c r="AQN559" s="25">
        <f t="shared" si="3237"/>
        <v>42740.9</v>
      </c>
      <c r="AQO559" s="25">
        <f t="shared" si="3238"/>
        <v>42740.9</v>
      </c>
      <c r="AQP559" s="51"/>
      <c r="AQQ559" s="51"/>
      <c r="AQR559" s="51"/>
      <c r="AQS559" s="25">
        <f t="shared" si="3239"/>
        <v>8292.33</v>
      </c>
      <c r="AQT559" s="25">
        <f t="shared" si="3240"/>
        <v>8573.2099999999991</v>
      </c>
      <c r="AQU559" s="25">
        <f t="shared" si="3241"/>
        <v>8573.2099999999991</v>
      </c>
      <c r="AQV559" s="51"/>
      <c r="AQW559" s="51"/>
      <c r="AQX559" s="51"/>
      <c r="AQY559" s="25">
        <f t="shared" si="2884"/>
        <v>16584.66</v>
      </c>
      <c r="AQZ559" s="25">
        <f t="shared" si="2885"/>
        <v>17146.419999999998</v>
      </c>
      <c r="ARA559" s="25">
        <f t="shared" si="2886"/>
        <v>17146.419999999998</v>
      </c>
      <c r="ARB559" s="30">
        <v>1</v>
      </c>
      <c r="ARC559" s="30">
        <v>1</v>
      </c>
      <c r="ARD559" s="30">
        <v>1</v>
      </c>
      <c r="ARE559" s="51"/>
      <c r="ARF559" s="51"/>
      <c r="ARG559" s="51"/>
      <c r="ARH559" s="25">
        <f t="shared" si="3242"/>
        <v>21370.45</v>
      </c>
      <c r="ARI559" s="25">
        <f t="shared" si="3243"/>
        <v>21370.45</v>
      </c>
      <c r="ARJ559" s="25">
        <f t="shared" si="3244"/>
        <v>21370.45</v>
      </c>
      <c r="ARK559" s="51"/>
      <c r="ARL559" s="51"/>
      <c r="ARM559" s="51"/>
      <c r="ARN559" s="25">
        <f t="shared" si="3245"/>
        <v>9665.94</v>
      </c>
      <c r="ARO559" s="25">
        <f t="shared" si="3246"/>
        <v>9946.2000000000007</v>
      </c>
      <c r="ARP559" s="25">
        <f t="shared" si="3247"/>
        <v>9946.2000000000007</v>
      </c>
      <c r="ARQ559" s="51"/>
      <c r="ARR559" s="51"/>
      <c r="ARS559" s="51"/>
      <c r="ART559" s="25">
        <f t="shared" si="2887"/>
        <v>9665.94</v>
      </c>
      <c r="ARU559" s="25">
        <f t="shared" si="2888"/>
        <v>9946.2000000000007</v>
      </c>
      <c r="ARV559" s="25">
        <f t="shared" si="2889"/>
        <v>9946.2000000000007</v>
      </c>
      <c r="ARW559" s="30"/>
      <c r="ARX559" s="30"/>
      <c r="ARY559" s="30"/>
      <c r="ARZ559" s="51"/>
      <c r="ASA559" s="51"/>
      <c r="ASB559" s="51"/>
      <c r="ASC559" s="25">
        <f t="shared" si="3248"/>
        <v>0</v>
      </c>
      <c r="ASD559" s="25">
        <f t="shared" si="3249"/>
        <v>0</v>
      </c>
      <c r="ASE559" s="25">
        <f t="shared" si="3250"/>
        <v>0</v>
      </c>
      <c r="ASF559" s="51"/>
      <c r="ASG559" s="51"/>
      <c r="ASH559" s="51"/>
      <c r="ASI559" s="25">
        <f t="shared" si="3251"/>
        <v>9551.43</v>
      </c>
      <c r="ASJ559" s="25">
        <f t="shared" si="3252"/>
        <v>9849.7199999999993</v>
      </c>
      <c r="ASK559" s="25">
        <f t="shared" si="3253"/>
        <v>9849.7199999999993</v>
      </c>
      <c r="ASL559" s="51"/>
      <c r="ASM559" s="51"/>
      <c r="ASN559" s="51"/>
      <c r="ASO559" s="25">
        <f t="shared" si="2890"/>
        <v>0</v>
      </c>
      <c r="ASP559" s="25">
        <f t="shared" si="2891"/>
        <v>0</v>
      </c>
      <c r="ASQ559" s="25">
        <f t="shared" si="2892"/>
        <v>0</v>
      </c>
      <c r="ASR559" s="30"/>
      <c r="ASS559" s="30"/>
      <c r="AST559" s="30"/>
      <c r="ASU559" s="51"/>
      <c r="ASV559" s="51"/>
      <c r="ASW559" s="51"/>
      <c r="ASX559" s="25">
        <f t="shared" si="3254"/>
        <v>0</v>
      </c>
      <c r="ASY559" s="25">
        <f t="shared" si="3255"/>
        <v>0</v>
      </c>
      <c r="ASZ559" s="25">
        <f t="shared" si="3256"/>
        <v>0</v>
      </c>
      <c r="ATA559" s="51"/>
      <c r="ATB559" s="51"/>
      <c r="ATC559" s="51"/>
      <c r="ATD559" s="25">
        <f t="shared" si="3257"/>
        <v>8412.16</v>
      </c>
      <c r="ATE559" s="25">
        <f t="shared" si="3258"/>
        <v>8669.65</v>
      </c>
      <c r="ATF559" s="25">
        <f t="shared" si="3259"/>
        <v>8669.65</v>
      </c>
      <c r="ATG559" s="51"/>
      <c r="ATH559" s="51"/>
      <c r="ATI559" s="51"/>
      <c r="ATJ559" s="25">
        <f t="shared" si="2893"/>
        <v>0</v>
      </c>
      <c r="ATK559" s="25">
        <f t="shared" si="2894"/>
        <v>0</v>
      </c>
      <c r="ATL559" s="25">
        <f t="shared" si="2895"/>
        <v>0</v>
      </c>
      <c r="ATM559" s="30"/>
      <c r="ATN559" s="30"/>
      <c r="ATO559" s="30"/>
      <c r="ATP559" s="51"/>
      <c r="ATQ559" s="51"/>
      <c r="ATR559" s="51"/>
      <c r="ATS559" s="25">
        <f t="shared" si="3260"/>
        <v>0</v>
      </c>
      <c r="ATT559" s="25">
        <f t="shared" si="3261"/>
        <v>0</v>
      </c>
      <c r="ATU559" s="25">
        <f t="shared" si="3262"/>
        <v>0</v>
      </c>
      <c r="ATV559" s="51"/>
      <c r="ATW559" s="51"/>
      <c r="ATX559" s="51"/>
      <c r="ATY559" s="25">
        <f t="shared" si="3263"/>
        <v>9171.5499999999993</v>
      </c>
      <c r="ATZ559" s="25">
        <f t="shared" si="3264"/>
        <v>9445.5300000000007</v>
      </c>
      <c r="AUA559" s="25">
        <f t="shared" si="3265"/>
        <v>9445.5300000000007</v>
      </c>
      <c r="AUB559" s="51"/>
      <c r="AUC559" s="51"/>
      <c r="AUD559" s="51"/>
      <c r="AUE559" s="25">
        <f t="shared" si="2896"/>
        <v>0</v>
      </c>
      <c r="AUF559" s="25">
        <f t="shared" si="2897"/>
        <v>0</v>
      </c>
      <c r="AUG559" s="25">
        <f t="shared" si="2898"/>
        <v>0</v>
      </c>
      <c r="AUH559" s="30"/>
      <c r="AUI559" s="30"/>
      <c r="AUJ559" s="30"/>
      <c r="AUK559" s="51"/>
      <c r="AUL559" s="51"/>
      <c r="AUM559" s="51"/>
      <c r="AUN559" s="25">
        <f t="shared" si="3266"/>
        <v>0</v>
      </c>
      <c r="AUO559" s="25">
        <f t="shared" si="3267"/>
        <v>0</v>
      </c>
      <c r="AUP559" s="25">
        <f t="shared" si="3268"/>
        <v>0</v>
      </c>
      <c r="AUQ559" s="51"/>
      <c r="AUR559" s="51"/>
      <c r="AUS559" s="51"/>
      <c r="AUT559" s="25">
        <f t="shared" si="3269"/>
        <v>9844.42</v>
      </c>
      <c r="AUU559" s="25">
        <f t="shared" si="3270"/>
        <v>10157.01</v>
      </c>
      <c r="AUV559" s="25">
        <f t="shared" si="3271"/>
        <v>10157.01</v>
      </c>
      <c r="AUW559" s="51"/>
      <c r="AUX559" s="51"/>
      <c r="AUY559" s="51"/>
      <c r="AUZ559" s="25">
        <f t="shared" si="2899"/>
        <v>0</v>
      </c>
      <c r="AVA559" s="25">
        <f t="shared" si="2900"/>
        <v>0</v>
      </c>
      <c r="AVB559" s="25">
        <f t="shared" si="2901"/>
        <v>0</v>
      </c>
      <c r="AVC559" s="59">
        <f t="shared" si="2902"/>
        <v>85</v>
      </c>
      <c r="AVD559" s="59">
        <f t="shared" si="2903"/>
        <v>85</v>
      </c>
      <c r="AVE559" s="59">
        <f t="shared" si="2904"/>
        <v>85</v>
      </c>
      <c r="AVF559" s="25">
        <f t="shared" si="2905"/>
        <v>0</v>
      </c>
      <c r="AVG559" s="25">
        <f t="shared" si="2906"/>
        <v>0</v>
      </c>
      <c r="AVH559" s="25">
        <f t="shared" si="2907"/>
        <v>0</v>
      </c>
      <c r="AVI559" s="25">
        <f t="shared" si="2908"/>
        <v>1816488.25</v>
      </c>
      <c r="AVJ559" s="25">
        <f t="shared" si="2909"/>
        <v>1816488.25</v>
      </c>
      <c r="AVK559" s="25">
        <f t="shared" si="2910"/>
        <v>1816488.25</v>
      </c>
      <c r="AVL559" s="51"/>
      <c r="AVM559" s="51"/>
      <c r="AVN559" s="51"/>
      <c r="AVO559" s="25"/>
      <c r="AVP559" s="25"/>
      <c r="AVQ559" s="25"/>
      <c r="AVR559" s="25">
        <f t="shared" si="2911"/>
        <v>0</v>
      </c>
      <c r="AVS559" s="25">
        <f t="shared" si="2912"/>
        <v>0</v>
      </c>
      <c r="AVT559" s="25">
        <f t="shared" si="2913"/>
        <v>0</v>
      </c>
      <c r="AVU559" s="25">
        <f t="shared" si="2914"/>
        <v>844380.63</v>
      </c>
      <c r="AVV559" s="25">
        <f t="shared" si="2915"/>
        <v>875732.7</v>
      </c>
      <c r="AVW559" s="25">
        <f t="shared" si="2916"/>
        <v>875732.7</v>
      </c>
    </row>
    <row r="560" spans="1:1271" ht="36">
      <c r="A560" s="26" t="s">
        <v>189</v>
      </c>
      <c r="B560" s="88" t="s">
        <v>94</v>
      </c>
      <c r="C560" s="5"/>
      <c r="D560" s="99"/>
      <c r="E560" s="77"/>
      <c r="F560" s="38"/>
      <c r="G560" s="38"/>
      <c r="H560" s="38"/>
      <c r="I560" s="25">
        <f t="shared" si="2917"/>
        <v>14318.2</v>
      </c>
      <c r="J560" s="25">
        <f t="shared" si="2917"/>
        <v>14318.2</v>
      </c>
      <c r="K560" s="25">
        <f t="shared" si="2917"/>
        <v>14318.2</v>
      </c>
      <c r="L560" s="30"/>
      <c r="M560" s="30"/>
      <c r="N560" s="30"/>
      <c r="O560" s="51"/>
      <c r="P560" s="51"/>
      <c r="Q560" s="51"/>
      <c r="R560" s="25">
        <f t="shared" si="2918"/>
        <v>0</v>
      </c>
      <c r="S560" s="25">
        <f t="shared" si="2919"/>
        <v>0</v>
      </c>
      <c r="T560" s="25">
        <f t="shared" si="2920"/>
        <v>0</v>
      </c>
      <c r="U560" s="51"/>
      <c r="V560" s="51"/>
      <c r="W560" s="51"/>
      <c r="X560" s="25">
        <f t="shared" si="2921"/>
        <v>11456.88</v>
      </c>
      <c r="Y560" s="25">
        <f t="shared" si="2922"/>
        <v>0</v>
      </c>
      <c r="Z560" s="25">
        <f t="shared" si="2923"/>
        <v>0</v>
      </c>
      <c r="AA560" s="51"/>
      <c r="AB560" s="51"/>
      <c r="AC560" s="51"/>
      <c r="AD560" s="25">
        <f t="shared" si="2727"/>
        <v>0</v>
      </c>
      <c r="AE560" s="25">
        <f t="shared" si="2727"/>
        <v>0</v>
      </c>
      <c r="AF560" s="25">
        <f t="shared" si="2727"/>
        <v>0</v>
      </c>
      <c r="AG560" s="30">
        <v>81</v>
      </c>
      <c r="AH560" s="30">
        <v>81</v>
      </c>
      <c r="AI560" s="30">
        <v>81</v>
      </c>
      <c r="AJ560" s="51"/>
      <c r="AK560" s="51"/>
      <c r="AL560" s="51"/>
      <c r="AM560" s="25">
        <f t="shared" si="2924"/>
        <v>1159774.2</v>
      </c>
      <c r="AN560" s="25">
        <f t="shared" si="2925"/>
        <v>1159774.2</v>
      </c>
      <c r="AO560" s="25">
        <f t="shared" si="2926"/>
        <v>1159774.2</v>
      </c>
      <c r="AP560" s="51"/>
      <c r="AQ560" s="51"/>
      <c r="AR560" s="51"/>
      <c r="AS560" s="25">
        <f t="shared" si="2927"/>
        <v>7865.68</v>
      </c>
      <c r="AT560" s="25">
        <f t="shared" si="2928"/>
        <v>8116.85</v>
      </c>
      <c r="AU560" s="25">
        <f t="shared" si="2929"/>
        <v>8116.85</v>
      </c>
      <c r="AV560" s="51"/>
      <c r="AW560" s="51"/>
      <c r="AX560" s="51"/>
      <c r="AY560" s="25">
        <f t="shared" si="2728"/>
        <v>637120.07999999996</v>
      </c>
      <c r="AZ560" s="25">
        <f t="shared" si="2729"/>
        <v>657464.85</v>
      </c>
      <c r="BA560" s="25">
        <f t="shared" si="2730"/>
        <v>657464.85</v>
      </c>
      <c r="BB560" s="30">
        <v>23</v>
      </c>
      <c r="BC560" s="30">
        <v>23</v>
      </c>
      <c r="BD560" s="30">
        <v>23</v>
      </c>
      <c r="BE560" s="51"/>
      <c r="BF560" s="51"/>
      <c r="BG560" s="51"/>
      <c r="BH560" s="25">
        <f t="shared" si="2930"/>
        <v>329318.59999999998</v>
      </c>
      <c r="BI560" s="25">
        <f t="shared" si="2931"/>
        <v>329318.59999999998</v>
      </c>
      <c r="BJ560" s="25">
        <f t="shared" si="2932"/>
        <v>329318.59999999998</v>
      </c>
      <c r="BK560" s="51"/>
      <c r="BL560" s="51"/>
      <c r="BM560" s="51"/>
      <c r="BN560" s="25">
        <f t="shared" si="2933"/>
        <v>6853.62</v>
      </c>
      <c r="BO560" s="25">
        <f t="shared" si="2934"/>
        <v>7101.77</v>
      </c>
      <c r="BP560" s="25">
        <f t="shared" si="2935"/>
        <v>7101.77</v>
      </c>
      <c r="BQ560" s="51"/>
      <c r="BR560" s="51"/>
      <c r="BS560" s="51"/>
      <c r="BT560" s="25">
        <f t="shared" si="2731"/>
        <v>157633.26</v>
      </c>
      <c r="BU560" s="25">
        <f t="shared" si="2732"/>
        <v>163340.71</v>
      </c>
      <c r="BV560" s="25">
        <f t="shared" si="2733"/>
        <v>163340.71</v>
      </c>
      <c r="BW560" s="30"/>
      <c r="BX560" s="30"/>
      <c r="BY560" s="30"/>
      <c r="BZ560" s="51"/>
      <c r="CA560" s="51"/>
      <c r="CB560" s="51"/>
      <c r="CC560" s="25">
        <f t="shared" si="2936"/>
        <v>0</v>
      </c>
      <c r="CD560" s="25">
        <f t="shared" si="2937"/>
        <v>0</v>
      </c>
      <c r="CE560" s="25">
        <f t="shared" si="2938"/>
        <v>0</v>
      </c>
      <c r="CF560" s="51"/>
      <c r="CG560" s="51"/>
      <c r="CH560" s="51"/>
      <c r="CI560" s="25">
        <f t="shared" si="2939"/>
        <v>0</v>
      </c>
      <c r="CJ560" s="25">
        <f t="shared" si="2940"/>
        <v>0</v>
      </c>
      <c r="CK560" s="25">
        <f t="shared" si="2941"/>
        <v>0</v>
      </c>
      <c r="CL560" s="51"/>
      <c r="CM560" s="51"/>
      <c r="CN560" s="51"/>
      <c r="CO560" s="25">
        <f t="shared" si="2734"/>
        <v>0</v>
      </c>
      <c r="CP560" s="25">
        <f t="shared" si="2735"/>
        <v>0</v>
      </c>
      <c r="CQ560" s="25">
        <f t="shared" si="2736"/>
        <v>0</v>
      </c>
      <c r="CR560" s="30">
        <v>24</v>
      </c>
      <c r="CS560" s="30">
        <v>24</v>
      </c>
      <c r="CT560" s="30">
        <v>24</v>
      </c>
      <c r="CU560" s="51"/>
      <c r="CV560" s="51"/>
      <c r="CW560" s="51"/>
      <c r="CX560" s="25">
        <f t="shared" si="2942"/>
        <v>343636.8</v>
      </c>
      <c r="CY560" s="25">
        <f t="shared" si="2943"/>
        <v>343636.8</v>
      </c>
      <c r="CZ560" s="25">
        <f t="shared" si="2944"/>
        <v>343636.8</v>
      </c>
      <c r="DA560" s="51"/>
      <c r="DB560" s="51"/>
      <c r="DC560" s="51"/>
      <c r="DD560" s="25">
        <f t="shared" si="2945"/>
        <v>7755.66</v>
      </c>
      <c r="DE560" s="25">
        <f t="shared" si="2946"/>
        <v>8055.48</v>
      </c>
      <c r="DF560" s="25">
        <f t="shared" si="2947"/>
        <v>8055.48</v>
      </c>
      <c r="DG560" s="51"/>
      <c r="DH560" s="51"/>
      <c r="DI560" s="51"/>
      <c r="DJ560" s="25">
        <f t="shared" si="2737"/>
        <v>186135.84</v>
      </c>
      <c r="DK560" s="25">
        <f t="shared" si="2738"/>
        <v>193331.52</v>
      </c>
      <c r="DL560" s="25">
        <f t="shared" si="2739"/>
        <v>193331.52</v>
      </c>
      <c r="DM560" s="30">
        <v>19</v>
      </c>
      <c r="DN560" s="30">
        <v>19</v>
      </c>
      <c r="DO560" s="30">
        <v>19</v>
      </c>
      <c r="DP560" s="51"/>
      <c r="DQ560" s="51"/>
      <c r="DR560" s="51"/>
      <c r="DS560" s="25">
        <f t="shared" si="2948"/>
        <v>272045.8</v>
      </c>
      <c r="DT560" s="25">
        <f t="shared" si="2949"/>
        <v>272045.8</v>
      </c>
      <c r="DU560" s="25">
        <f t="shared" si="2950"/>
        <v>272045.8</v>
      </c>
      <c r="DV560" s="51"/>
      <c r="DW560" s="51"/>
      <c r="DX560" s="51"/>
      <c r="DY560" s="25">
        <f t="shared" si="2951"/>
        <v>8019.81</v>
      </c>
      <c r="DZ560" s="25">
        <f t="shared" si="2952"/>
        <v>8307.93</v>
      </c>
      <c r="EA560" s="25">
        <f t="shared" si="2953"/>
        <v>8307.93</v>
      </c>
      <c r="EB560" s="51"/>
      <c r="EC560" s="51"/>
      <c r="ED560" s="51"/>
      <c r="EE560" s="25">
        <f t="shared" si="2740"/>
        <v>152376.39000000001</v>
      </c>
      <c r="EF560" s="25">
        <f t="shared" si="2741"/>
        <v>157850.67000000001</v>
      </c>
      <c r="EG560" s="25">
        <f t="shared" si="2742"/>
        <v>157850.67000000001</v>
      </c>
      <c r="EH560" s="30">
        <v>5</v>
      </c>
      <c r="EI560" s="30">
        <v>5</v>
      </c>
      <c r="EJ560" s="30">
        <v>5</v>
      </c>
      <c r="EK560" s="51"/>
      <c r="EL560" s="51"/>
      <c r="EM560" s="51"/>
      <c r="EN560" s="25">
        <f t="shared" si="2954"/>
        <v>71591</v>
      </c>
      <c r="EO560" s="25">
        <f t="shared" si="2955"/>
        <v>71591</v>
      </c>
      <c r="EP560" s="25">
        <f t="shared" si="2956"/>
        <v>71591</v>
      </c>
      <c r="EQ560" s="51"/>
      <c r="ER560" s="51"/>
      <c r="ES560" s="51"/>
      <c r="ET560" s="25">
        <f t="shared" si="2957"/>
        <v>7783.22</v>
      </c>
      <c r="EU560" s="25">
        <f t="shared" si="2958"/>
        <v>8009.86</v>
      </c>
      <c r="EV560" s="25">
        <f t="shared" si="2959"/>
        <v>8009.86</v>
      </c>
      <c r="EW560" s="51"/>
      <c r="EX560" s="51"/>
      <c r="EY560" s="51"/>
      <c r="EZ560" s="25">
        <f t="shared" si="2743"/>
        <v>38916.1</v>
      </c>
      <c r="FA560" s="25">
        <f t="shared" si="2744"/>
        <v>40049.300000000003</v>
      </c>
      <c r="FB560" s="25">
        <f t="shared" si="2745"/>
        <v>40049.300000000003</v>
      </c>
      <c r="FC560" s="30">
        <v>33</v>
      </c>
      <c r="FD560" s="30">
        <v>33</v>
      </c>
      <c r="FE560" s="30">
        <v>33</v>
      </c>
      <c r="FF560" s="51"/>
      <c r="FG560" s="51"/>
      <c r="FH560" s="51"/>
      <c r="FI560" s="25">
        <f t="shared" si="2960"/>
        <v>472500.6</v>
      </c>
      <c r="FJ560" s="25">
        <f t="shared" si="2961"/>
        <v>472500.6</v>
      </c>
      <c r="FK560" s="25">
        <f t="shared" si="2962"/>
        <v>472500.6</v>
      </c>
      <c r="FL560" s="51"/>
      <c r="FM560" s="51"/>
      <c r="FN560" s="51"/>
      <c r="FO560" s="25">
        <f t="shared" si="2963"/>
        <v>6327.11</v>
      </c>
      <c r="FP560" s="25">
        <f t="shared" si="2964"/>
        <v>6541.43</v>
      </c>
      <c r="FQ560" s="25">
        <f t="shared" si="2965"/>
        <v>6541.43</v>
      </c>
      <c r="FR560" s="51"/>
      <c r="FS560" s="51"/>
      <c r="FT560" s="51"/>
      <c r="FU560" s="25">
        <f t="shared" si="2746"/>
        <v>208794.63</v>
      </c>
      <c r="FV560" s="25">
        <f t="shared" si="2747"/>
        <v>215867.19</v>
      </c>
      <c r="FW560" s="25">
        <f t="shared" si="2748"/>
        <v>215867.19</v>
      </c>
      <c r="FX560" s="30">
        <f>34-34</f>
        <v>0</v>
      </c>
      <c r="FY560" s="30">
        <f t="shared" ref="FY560:FZ560" si="3282">34-34</f>
        <v>0</v>
      </c>
      <c r="FZ560" s="30">
        <f t="shared" si="3282"/>
        <v>0</v>
      </c>
      <c r="GA560" s="51"/>
      <c r="GB560" s="51"/>
      <c r="GC560" s="51"/>
      <c r="GD560" s="25">
        <f t="shared" si="2966"/>
        <v>0</v>
      </c>
      <c r="GE560" s="25">
        <f t="shared" si="2967"/>
        <v>0</v>
      </c>
      <c r="GF560" s="25">
        <f t="shared" si="2968"/>
        <v>0</v>
      </c>
      <c r="GG560" s="51"/>
      <c r="GH560" s="51"/>
      <c r="GI560" s="51"/>
      <c r="GJ560" s="25">
        <f t="shared" si="2969"/>
        <v>0</v>
      </c>
      <c r="GK560" s="25">
        <f t="shared" si="2970"/>
        <v>0</v>
      </c>
      <c r="GL560" s="25">
        <f t="shared" si="2971"/>
        <v>0</v>
      </c>
      <c r="GM560" s="51"/>
      <c r="GN560" s="51"/>
      <c r="GO560" s="51"/>
      <c r="GP560" s="25">
        <f t="shared" si="2749"/>
        <v>0</v>
      </c>
      <c r="GQ560" s="25">
        <f t="shared" si="2750"/>
        <v>0</v>
      </c>
      <c r="GR560" s="25">
        <f t="shared" si="2751"/>
        <v>0</v>
      </c>
      <c r="GS560" s="30">
        <v>24</v>
      </c>
      <c r="GT560" s="30">
        <v>24</v>
      </c>
      <c r="GU560" s="30">
        <v>24</v>
      </c>
      <c r="GV560" s="51"/>
      <c r="GW560" s="51"/>
      <c r="GX560" s="51"/>
      <c r="GY560" s="25">
        <f t="shared" si="2972"/>
        <v>343636.8</v>
      </c>
      <c r="GZ560" s="25">
        <f t="shared" si="2973"/>
        <v>343636.8</v>
      </c>
      <c r="HA560" s="25">
        <f t="shared" si="2974"/>
        <v>343636.8</v>
      </c>
      <c r="HB560" s="51"/>
      <c r="HC560" s="51"/>
      <c r="HD560" s="51"/>
      <c r="HE560" s="25">
        <f t="shared" si="2975"/>
        <v>12165.9</v>
      </c>
      <c r="HF560" s="25">
        <f t="shared" si="2976"/>
        <v>12621.01</v>
      </c>
      <c r="HG560" s="25">
        <f t="shared" si="2977"/>
        <v>12621.01</v>
      </c>
      <c r="HH560" s="51"/>
      <c r="HI560" s="51"/>
      <c r="HJ560" s="51"/>
      <c r="HK560" s="25">
        <f t="shared" si="2752"/>
        <v>291981.59999999998</v>
      </c>
      <c r="HL560" s="25">
        <f t="shared" si="2753"/>
        <v>302904.24</v>
      </c>
      <c r="HM560" s="25">
        <f t="shared" si="2754"/>
        <v>302904.24</v>
      </c>
      <c r="HN560" s="30">
        <f>36+34</f>
        <v>70</v>
      </c>
      <c r="HO560" s="30">
        <f t="shared" ref="HO560:HP560" si="3283">36+34</f>
        <v>70</v>
      </c>
      <c r="HP560" s="30">
        <f t="shared" si="3283"/>
        <v>70</v>
      </c>
      <c r="HQ560" s="51"/>
      <c r="HR560" s="51"/>
      <c r="HS560" s="51"/>
      <c r="HT560" s="25">
        <f t="shared" si="2978"/>
        <v>1002274</v>
      </c>
      <c r="HU560" s="25">
        <f t="shared" si="2979"/>
        <v>1002274</v>
      </c>
      <c r="HV560" s="25">
        <f t="shared" si="2980"/>
        <v>1002274</v>
      </c>
      <c r="HW560" s="51"/>
      <c r="HX560" s="51"/>
      <c r="HY560" s="51"/>
      <c r="HZ560" s="25">
        <f t="shared" si="2981"/>
        <v>6320.57</v>
      </c>
      <c r="IA560" s="25">
        <f t="shared" si="2982"/>
        <v>7810.29</v>
      </c>
      <c r="IB560" s="25">
        <f t="shared" si="2983"/>
        <v>7810.29</v>
      </c>
      <c r="IC560" s="51"/>
      <c r="ID560" s="51"/>
      <c r="IE560" s="51"/>
      <c r="IF560" s="25">
        <f t="shared" si="2755"/>
        <v>442439.9</v>
      </c>
      <c r="IG560" s="25">
        <f t="shared" si="2756"/>
        <v>546720.30000000005</v>
      </c>
      <c r="IH560" s="25">
        <f t="shared" si="2757"/>
        <v>546720.30000000005</v>
      </c>
      <c r="II560" s="30">
        <v>29</v>
      </c>
      <c r="IJ560" s="30">
        <v>29</v>
      </c>
      <c r="IK560" s="30">
        <v>29</v>
      </c>
      <c r="IL560" s="51"/>
      <c r="IM560" s="51"/>
      <c r="IN560" s="51"/>
      <c r="IO560" s="25">
        <f t="shared" si="2984"/>
        <v>415227.8</v>
      </c>
      <c r="IP560" s="25">
        <f t="shared" si="2985"/>
        <v>415227.8</v>
      </c>
      <c r="IQ560" s="25">
        <f t="shared" si="2986"/>
        <v>415227.8</v>
      </c>
      <c r="IR560" s="51"/>
      <c r="IS560" s="51"/>
      <c r="IT560" s="51"/>
      <c r="IU560" s="25">
        <f t="shared" si="2987"/>
        <v>6597.8</v>
      </c>
      <c r="IV560" s="25">
        <f t="shared" si="2988"/>
        <v>6803.35</v>
      </c>
      <c r="IW560" s="25">
        <f t="shared" si="2989"/>
        <v>6803.35</v>
      </c>
      <c r="IX560" s="51"/>
      <c r="IY560" s="51"/>
      <c r="IZ560" s="51"/>
      <c r="JA560" s="25">
        <f t="shared" si="2758"/>
        <v>191336.2</v>
      </c>
      <c r="JB560" s="25">
        <f t="shared" si="2759"/>
        <v>197297.15</v>
      </c>
      <c r="JC560" s="25">
        <f t="shared" si="2760"/>
        <v>197297.15</v>
      </c>
      <c r="JD560" s="30">
        <v>6</v>
      </c>
      <c r="JE560" s="30">
        <v>6</v>
      </c>
      <c r="JF560" s="30">
        <v>6</v>
      </c>
      <c r="JG560" s="51"/>
      <c r="JH560" s="51"/>
      <c r="JI560" s="51"/>
      <c r="JJ560" s="25">
        <f t="shared" si="2990"/>
        <v>85909.2</v>
      </c>
      <c r="JK560" s="25">
        <f t="shared" si="2991"/>
        <v>85909.2</v>
      </c>
      <c r="JL560" s="25">
        <f t="shared" si="2992"/>
        <v>85909.2</v>
      </c>
      <c r="JM560" s="51"/>
      <c r="JN560" s="51"/>
      <c r="JO560" s="51"/>
      <c r="JP560" s="25">
        <f t="shared" si="2993"/>
        <v>9970.5300000000007</v>
      </c>
      <c r="JQ560" s="25">
        <f t="shared" si="2994"/>
        <v>10318.67</v>
      </c>
      <c r="JR560" s="25">
        <f t="shared" si="2995"/>
        <v>10318.67</v>
      </c>
      <c r="JS560" s="51"/>
      <c r="JT560" s="51"/>
      <c r="JU560" s="51"/>
      <c r="JV560" s="25">
        <f t="shared" si="2761"/>
        <v>59823.18</v>
      </c>
      <c r="JW560" s="25">
        <f t="shared" si="2762"/>
        <v>61912.02</v>
      </c>
      <c r="JX560" s="25">
        <f t="shared" si="2763"/>
        <v>61912.02</v>
      </c>
      <c r="JY560" s="30">
        <v>39</v>
      </c>
      <c r="JZ560" s="30">
        <v>39</v>
      </c>
      <c r="KA560" s="30">
        <v>39</v>
      </c>
      <c r="KB560" s="51"/>
      <c r="KC560" s="51"/>
      <c r="KD560" s="51"/>
      <c r="KE560" s="25">
        <f t="shared" si="2996"/>
        <v>558409.80000000005</v>
      </c>
      <c r="KF560" s="25">
        <f t="shared" si="2997"/>
        <v>558409.80000000005</v>
      </c>
      <c r="KG560" s="25">
        <f t="shared" si="2998"/>
        <v>558409.80000000005</v>
      </c>
      <c r="KH560" s="51"/>
      <c r="KI560" s="51"/>
      <c r="KJ560" s="51"/>
      <c r="KK560" s="25">
        <f t="shared" si="2999"/>
        <v>5892.43</v>
      </c>
      <c r="KL560" s="25">
        <f t="shared" si="3000"/>
        <v>6088.97</v>
      </c>
      <c r="KM560" s="25">
        <f t="shared" si="3001"/>
        <v>6088.97</v>
      </c>
      <c r="KN560" s="51"/>
      <c r="KO560" s="51"/>
      <c r="KP560" s="51"/>
      <c r="KQ560" s="25">
        <f t="shared" si="2764"/>
        <v>229804.77</v>
      </c>
      <c r="KR560" s="25">
        <f t="shared" si="2765"/>
        <v>237469.83</v>
      </c>
      <c r="KS560" s="25">
        <f t="shared" si="2766"/>
        <v>237469.83</v>
      </c>
      <c r="KT560" s="30">
        <v>46</v>
      </c>
      <c r="KU560" s="30">
        <v>46</v>
      </c>
      <c r="KV560" s="30">
        <v>46</v>
      </c>
      <c r="KW560" s="51"/>
      <c r="KX560" s="51"/>
      <c r="KY560" s="51"/>
      <c r="KZ560" s="25">
        <f t="shared" si="3002"/>
        <v>658637.19999999995</v>
      </c>
      <c r="LA560" s="25">
        <f t="shared" si="3003"/>
        <v>658637.19999999995</v>
      </c>
      <c r="LB560" s="25">
        <f t="shared" si="3004"/>
        <v>658637.19999999995</v>
      </c>
      <c r="LC560" s="51"/>
      <c r="LD560" s="51"/>
      <c r="LE560" s="51"/>
      <c r="LF560" s="25">
        <f t="shared" si="3005"/>
        <v>5463.91</v>
      </c>
      <c r="LG560" s="25">
        <f t="shared" si="3006"/>
        <v>5651.19</v>
      </c>
      <c r="LH560" s="25">
        <f t="shared" si="3007"/>
        <v>5651.19</v>
      </c>
      <c r="LI560" s="51"/>
      <c r="LJ560" s="51"/>
      <c r="LK560" s="51"/>
      <c r="LL560" s="25">
        <f t="shared" si="2767"/>
        <v>251339.86</v>
      </c>
      <c r="LM560" s="25">
        <f t="shared" si="2768"/>
        <v>259954.74</v>
      </c>
      <c r="LN560" s="25">
        <f t="shared" si="2769"/>
        <v>259954.74</v>
      </c>
      <c r="LO560" s="30">
        <v>18</v>
      </c>
      <c r="LP560" s="30">
        <v>18</v>
      </c>
      <c r="LQ560" s="30">
        <v>18</v>
      </c>
      <c r="LR560" s="51"/>
      <c r="LS560" s="51"/>
      <c r="LT560" s="51"/>
      <c r="LU560" s="25">
        <f t="shared" si="3008"/>
        <v>257727.6</v>
      </c>
      <c r="LV560" s="25">
        <f t="shared" si="3009"/>
        <v>257727.6</v>
      </c>
      <c r="LW560" s="25">
        <f t="shared" si="3010"/>
        <v>257727.6</v>
      </c>
      <c r="LX560" s="51"/>
      <c r="LY560" s="51"/>
      <c r="LZ560" s="51"/>
      <c r="MA560" s="25">
        <f t="shared" si="3011"/>
        <v>8628.39</v>
      </c>
      <c r="MB560" s="25">
        <f t="shared" si="3012"/>
        <v>8917.4500000000007</v>
      </c>
      <c r="MC560" s="25">
        <f t="shared" si="3013"/>
        <v>8917.4500000000007</v>
      </c>
      <c r="MD560" s="51"/>
      <c r="ME560" s="51"/>
      <c r="MF560" s="51"/>
      <c r="MG560" s="25">
        <f t="shared" si="2770"/>
        <v>155311.01999999999</v>
      </c>
      <c r="MH560" s="25">
        <f t="shared" si="2771"/>
        <v>160514.1</v>
      </c>
      <c r="MI560" s="25">
        <f t="shared" si="2772"/>
        <v>160514.1</v>
      </c>
      <c r="MJ560" s="30">
        <v>33</v>
      </c>
      <c r="MK560" s="30">
        <v>33</v>
      </c>
      <c r="ML560" s="30">
        <v>33</v>
      </c>
      <c r="MM560" s="51"/>
      <c r="MN560" s="51"/>
      <c r="MO560" s="51"/>
      <c r="MP560" s="25">
        <f t="shared" si="3014"/>
        <v>472500.6</v>
      </c>
      <c r="MQ560" s="25">
        <f t="shared" si="3015"/>
        <v>472500.6</v>
      </c>
      <c r="MR560" s="25">
        <f t="shared" si="3016"/>
        <v>472500.6</v>
      </c>
      <c r="MS560" s="51"/>
      <c r="MT560" s="51"/>
      <c r="MU560" s="51"/>
      <c r="MV560" s="25">
        <f t="shared" si="3017"/>
        <v>9176.7000000000007</v>
      </c>
      <c r="MW560" s="25">
        <f t="shared" si="3018"/>
        <v>9488.5300000000007</v>
      </c>
      <c r="MX560" s="25">
        <f t="shared" si="3019"/>
        <v>9488.5300000000007</v>
      </c>
      <c r="MY560" s="51"/>
      <c r="MZ560" s="51"/>
      <c r="NA560" s="51"/>
      <c r="NB560" s="25">
        <f t="shared" si="2773"/>
        <v>302831.09999999998</v>
      </c>
      <c r="NC560" s="25">
        <f t="shared" si="2774"/>
        <v>313121.49</v>
      </c>
      <c r="ND560" s="25">
        <f t="shared" si="2775"/>
        <v>313121.49</v>
      </c>
      <c r="NE560" s="30">
        <v>37</v>
      </c>
      <c r="NF560" s="30">
        <v>37</v>
      </c>
      <c r="NG560" s="30">
        <v>37</v>
      </c>
      <c r="NH560" s="51"/>
      <c r="NI560" s="51"/>
      <c r="NJ560" s="51"/>
      <c r="NK560" s="25">
        <f t="shared" si="3020"/>
        <v>529773.4</v>
      </c>
      <c r="NL560" s="25">
        <f t="shared" si="3021"/>
        <v>529773.4</v>
      </c>
      <c r="NM560" s="25">
        <f t="shared" si="3022"/>
        <v>529773.4</v>
      </c>
      <c r="NN560" s="51"/>
      <c r="NO560" s="51"/>
      <c r="NP560" s="51"/>
      <c r="NQ560" s="25">
        <f t="shared" si="3023"/>
        <v>6706</v>
      </c>
      <c r="NR560" s="25">
        <f t="shared" si="3024"/>
        <v>6920.95</v>
      </c>
      <c r="NS560" s="25">
        <f t="shared" si="3025"/>
        <v>6920.95</v>
      </c>
      <c r="NT560" s="51"/>
      <c r="NU560" s="51"/>
      <c r="NV560" s="51"/>
      <c r="NW560" s="25">
        <f t="shared" si="2776"/>
        <v>248122</v>
      </c>
      <c r="NX560" s="25">
        <f t="shared" si="2777"/>
        <v>256075.15</v>
      </c>
      <c r="NY560" s="25">
        <f t="shared" si="2778"/>
        <v>256075.15</v>
      </c>
      <c r="NZ560" s="30">
        <v>34</v>
      </c>
      <c r="OA560" s="30">
        <v>34</v>
      </c>
      <c r="OB560" s="30">
        <v>34</v>
      </c>
      <c r="OC560" s="51"/>
      <c r="OD560" s="51"/>
      <c r="OE560" s="51"/>
      <c r="OF560" s="25">
        <f t="shared" si="3026"/>
        <v>486818.8</v>
      </c>
      <c r="OG560" s="25">
        <f t="shared" si="3027"/>
        <v>486818.8</v>
      </c>
      <c r="OH560" s="25">
        <f t="shared" si="3028"/>
        <v>486818.8</v>
      </c>
      <c r="OI560" s="51"/>
      <c r="OJ560" s="51"/>
      <c r="OK560" s="51"/>
      <c r="OL560" s="25">
        <f t="shared" si="3029"/>
        <v>8684.5300000000007</v>
      </c>
      <c r="OM560" s="25">
        <f t="shared" si="3030"/>
        <v>8975.9599999999991</v>
      </c>
      <c r="ON560" s="25">
        <f t="shared" si="3031"/>
        <v>8975.9599999999991</v>
      </c>
      <c r="OO560" s="51"/>
      <c r="OP560" s="51"/>
      <c r="OQ560" s="51"/>
      <c r="OR560" s="25">
        <f t="shared" si="2779"/>
        <v>295274.02</v>
      </c>
      <c r="OS560" s="25">
        <f t="shared" si="2780"/>
        <v>305182.64</v>
      </c>
      <c r="OT560" s="25">
        <f t="shared" si="2781"/>
        <v>305182.64</v>
      </c>
      <c r="OU560" s="30">
        <v>17</v>
      </c>
      <c r="OV560" s="30">
        <v>17</v>
      </c>
      <c r="OW560" s="30">
        <v>17</v>
      </c>
      <c r="OX560" s="51"/>
      <c r="OY560" s="51"/>
      <c r="OZ560" s="51"/>
      <c r="PA560" s="25">
        <f t="shared" si="3032"/>
        <v>243409.4</v>
      </c>
      <c r="PB560" s="25">
        <f t="shared" si="3033"/>
        <v>243409.4</v>
      </c>
      <c r="PC560" s="25">
        <f t="shared" si="3034"/>
        <v>243409.4</v>
      </c>
      <c r="PD560" s="51"/>
      <c r="PE560" s="51"/>
      <c r="PF560" s="51"/>
      <c r="PG560" s="25">
        <f t="shared" si="3035"/>
        <v>7408.75</v>
      </c>
      <c r="PH560" s="25">
        <f t="shared" si="3036"/>
        <v>7648.82</v>
      </c>
      <c r="PI560" s="25">
        <f t="shared" si="3037"/>
        <v>7648.82</v>
      </c>
      <c r="PJ560" s="51"/>
      <c r="PK560" s="51"/>
      <c r="PL560" s="51"/>
      <c r="PM560" s="25">
        <f t="shared" si="2782"/>
        <v>125948.75</v>
      </c>
      <c r="PN560" s="25">
        <f t="shared" si="2783"/>
        <v>130029.94</v>
      </c>
      <c r="PO560" s="25">
        <f t="shared" si="2784"/>
        <v>130029.94</v>
      </c>
      <c r="PP560" s="30">
        <v>42</v>
      </c>
      <c r="PQ560" s="30">
        <v>42</v>
      </c>
      <c r="PR560" s="30">
        <v>42</v>
      </c>
      <c r="PS560" s="51"/>
      <c r="PT560" s="51"/>
      <c r="PU560" s="51"/>
      <c r="PV560" s="25">
        <f t="shared" si="3038"/>
        <v>601364.4</v>
      </c>
      <c r="PW560" s="25">
        <f t="shared" si="3039"/>
        <v>601364.4</v>
      </c>
      <c r="PX560" s="25">
        <f t="shared" si="3040"/>
        <v>601364.4</v>
      </c>
      <c r="PY560" s="51"/>
      <c r="PZ560" s="51"/>
      <c r="QA560" s="51"/>
      <c r="QB560" s="25">
        <f t="shared" si="3041"/>
        <v>8408.7999999999993</v>
      </c>
      <c r="QC560" s="25">
        <f t="shared" si="3042"/>
        <v>8691.93</v>
      </c>
      <c r="QD560" s="25">
        <f t="shared" si="3043"/>
        <v>8691.93</v>
      </c>
      <c r="QE560" s="51"/>
      <c r="QF560" s="51"/>
      <c r="QG560" s="51"/>
      <c r="QH560" s="25">
        <f t="shared" si="2785"/>
        <v>353169.6</v>
      </c>
      <c r="QI560" s="25">
        <f t="shared" si="2786"/>
        <v>365061.06</v>
      </c>
      <c r="QJ560" s="25">
        <f t="shared" si="2787"/>
        <v>365061.06</v>
      </c>
      <c r="QK560" s="30">
        <v>42</v>
      </c>
      <c r="QL560" s="30">
        <v>42</v>
      </c>
      <c r="QM560" s="30">
        <v>42</v>
      </c>
      <c r="QN560" s="51"/>
      <c r="QO560" s="51"/>
      <c r="QP560" s="51"/>
      <c r="QQ560" s="25">
        <f t="shared" si="3044"/>
        <v>601364.4</v>
      </c>
      <c r="QR560" s="25">
        <f t="shared" si="3045"/>
        <v>601364.4</v>
      </c>
      <c r="QS560" s="25">
        <f t="shared" si="3046"/>
        <v>601364.4</v>
      </c>
      <c r="QT560" s="51"/>
      <c r="QU560" s="51"/>
      <c r="QV560" s="51"/>
      <c r="QW560" s="25">
        <f t="shared" si="3047"/>
        <v>7502.76</v>
      </c>
      <c r="QX560" s="25">
        <f t="shared" si="3048"/>
        <v>7739.94</v>
      </c>
      <c r="QY560" s="25">
        <f t="shared" si="3049"/>
        <v>7739.94</v>
      </c>
      <c r="QZ560" s="51"/>
      <c r="RA560" s="51"/>
      <c r="RB560" s="51"/>
      <c r="RC560" s="25">
        <f t="shared" si="2788"/>
        <v>315115.92</v>
      </c>
      <c r="RD560" s="25">
        <f t="shared" si="2789"/>
        <v>325077.48</v>
      </c>
      <c r="RE560" s="25">
        <f t="shared" si="2790"/>
        <v>325077.48</v>
      </c>
      <c r="RF560" s="30">
        <v>77</v>
      </c>
      <c r="RG560" s="30">
        <v>77</v>
      </c>
      <c r="RH560" s="30">
        <v>77</v>
      </c>
      <c r="RI560" s="51"/>
      <c r="RJ560" s="51"/>
      <c r="RK560" s="51"/>
      <c r="RL560" s="25">
        <f t="shared" si="3050"/>
        <v>1102501.3999999999</v>
      </c>
      <c r="RM560" s="25">
        <f t="shared" si="3051"/>
        <v>1102501.3999999999</v>
      </c>
      <c r="RN560" s="25">
        <f t="shared" si="3052"/>
        <v>1102501.3999999999</v>
      </c>
      <c r="RO560" s="51"/>
      <c r="RP560" s="51"/>
      <c r="RQ560" s="51"/>
      <c r="RR560" s="25">
        <f t="shared" si="3053"/>
        <v>5472.06</v>
      </c>
      <c r="RS560" s="25">
        <f t="shared" si="3054"/>
        <v>5639.08</v>
      </c>
      <c r="RT560" s="25">
        <f t="shared" si="3055"/>
        <v>5639.08</v>
      </c>
      <c r="RU560" s="51"/>
      <c r="RV560" s="51"/>
      <c r="RW560" s="51"/>
      <c r="RX560" s="25">
        <f t="shared" si="2791"/>
        <v>421348.62</v>
      </c>
      <c r="RY560" s="25">
        <f t="shared" si="2792"/>
        <v>434209.16</v>
      </c>
      <c r="RZ560" s="25">
        <f t="shared" si="2793"/>
        <v>434209.16</v>
      </c>
      <c r="SA560" s="30">
        <v>31</v>
      </c>
      <c r="SB560" s="30">
        <v>31</v>
      </c>
      <c r="SC560" s="30">
        <v>31</v>
      </c>
      <c r="SD560" s="51"/>
      <c r="SE560" s="51"/>
      <c r="SF560" s="51"/>
      <c r="SG560" s="25">
        <f t="shared" si="3056"/>
        <v>443864.2</v>
      </c>
      <c r="SH560" s="25">
        <f t="shared" si="3057"/>
        <v>443864.2</v>
      </c>
      <c r="SI560" s="25">
        <f t="shared" si="3058"/>
        <v>443864.2</v>
      </c>
      <c r="SJ560" s="51"/>
      <c r="SK560" s="51"/>
      <c r="SL560" s="51"/>
      <c r="SM560" s="25">
        <f t="shared" si="3059"/>
        <v>7405.57</v>
      </c>
      <c r="SN560" s="25">
        <f t="shared" si="3060"/>
        <v>7633.42</v>
      </c>
      <c r="SO560" s="25">
        <f t="shared" si="3061"/>
        <v>7633.42</v>
      </c>
      <c r="SP560" s="51"/>
      <c r="SQ560" s="51"/>
      <c r="SR560" s="51"/>
      <c r="SS560" s="25">
        <f t="shared" si="2794"/>
        <v>229572.67</v>
      </c>
      <c r="ST560" s="25">
        <f t="shared" si="2795"/>
        <v>236636.02</v>
      </c>
      <c r="SU560" s="25">
        <f t="shared" si="2796"/>
        <v>236636.02</v>
      </c>
      <c r="SV560" s="30">
        <v>22</v>
      </c>
      <c r="SW560" s="30">
        <v>22</v>
      </c>
      <c r="SX560" s="30">
        <v>22</v>
      </c>
      <c r="SY560" s="51"/>
      <c r="SZ560" s="51"/>
      <c r="TA560" s="51"/>
      <c r="TB560" s="25">
        <f t="shared" si="3062"/>
        <v>315000.40000000002</v>
      </c>
      <c r="TC560" s="25">
        <f t="shared" si="3063"/>
        <v>315000.40000000002</v>
      </c>
      <c r="TD560" s="25">
        <f t="shared" si="3064"/>
        <v>315000.40000000002</v>
      </c>
      <c r="TE560" s="51"/>
      <c r="TF560" s="51"/>
      <c r="TG560" s="51"/>
      <c r="TH560" s="25">
        <f t="shared" si="3065"/>
        <v>6876</v>
      </c>
      <c r="TI560" s="25">
        <f t="shared" si="3066"/>
        <v>7106.43</v>
      </c>
      <c r="TJ560" s="25">
        <f t="shared" si="3067"/>
        <v>7106.43</v>
      </c>
      <c r="TK560" s="51"/>
      <c r="TL560" s="51"/>
      <c r="TM560" s="51"/>
      <c r="TN560" s="25">
        <f t="shared" si="2797"/>
        <v>151272</v>
      </c>
      <c r="TO560" s="25">
        <f t="shared" si="2798"/>
        <v>156341.46</v>
      </c>
      <c r="TP560" s="25">
        <f t="shared" si="2799"/>
        <v>156341.46</v>
      </c>
      <c r="TQ560" s="30">
        <f>15+25</f>
        <v>40</v>
      </c>
      <c r="TR560" s="30">
        <f t="shared" ref="TR560:TS560" si="3284">15+25</f>
        <v>40</v>
      </c>
      <c r="TS560" s="30">
        <f t="shared" si="3284"/>
        <v>40</v>
      </c>
      <c r="TT560" s="51"/>
      <c r="TU560" s="51"/>
      <c r="TV560" s="51"/>
      <c r="TW560" s="25">
        <f t="shared" si="3068"/>
        <v>572728</v>
      </c>
      <c r="TX560" s="25">
        <f t="shared" si="3069"/>
        <v>572728</v>
      </c>
      <c r="TY560" s="25">
        <f t="shared" si="3070"/>
        <v>572728</v>
      </c>
      <c r="TZ560" s="51"/>
      <c r="UA560" s="51"/>
      <c r="UB560" s="51"/>
      <c r="UC560" s="25">
        <f t="shared" si="3071"/>
        <v>5932.59</v>
      </c>
      <c r="UD560" s="25">
        <f t="shared" si="3072"/>
        <v>8148.23</v>
      </c>
      <c r="UE560" s="25">
        <f t="shared" si="3073"/>
        <v>8148.23</v>
      </c>
      <c r="UF560" s="51"/>
      <c r="UG560" s="51"/>
      <c r="UH560" s="51"/>
      <c r="UI560" s="25">
        <f t="shared" si="2800"/>
        <v>237303.6</v>
      </c>
      <c r="UJ560" s="25">
        <f t="shared" si="2801"/>
        <v>325929.2</v>
      </c>
      <c r="UK560" s="25">
        <f t="shared" si="2802"/>
        <v>325929.2</v>
      </c>
      <c r="UL560" s="30">
        <v>63</v>
      </c>
      <c r="UM560" s="30">
        <v>63</v>
      </c>
      <c r="UN560" s="30">
        <v>63</v>
      </c>
      <c r="UO560" s="51"/>
      <c r="UP560" s="51"/>
      <c r="UQ560" s="51"/>
      <c r="UR560" s="25">
        <f t="shared" si="3074"/>
        <v>902046.6</v>
      </c>
      <c r="US560" s="25">
        <f t="shared" si="3075"/>
        <v>902046.6</v>
      </c>
      <c r="UT560" s="25">
        <f t="shared" si="3076"/>
        <v>902046.6</v>
      </c>
      <c r="UU560" s="51"/>
      <c r="UV560" s="51"/>
      <c r="UW560" s="51"/>
      <c r="UX560" s="25">
        <f t="shared" si="3077"/>
        <v>7243.14</v>
      </c>
      <c r="UY560" s="25">
        <f t="shared" si="3078"/>
        <v>7453.45</v>
      </c>
      <c r="UZ560" s="25">
        <f t="shared" si="3079"/>
        <v>7453.45</v>
      </c>
      <c r="VA560" s="51"/>
      <c r="VB560" s="51"/>
      <c r="VC560" s="51"/>
      <c r="VD560" s="25">
        <f t="shared" si="2803"/>
        <v>456317.82</v>
      </c>
      <c r="VE560" s="25">
        <f t="shared" si="2804"/>
        <v>469567.35</v>
      </c>
      <c r="VF560" s="25">
        <f t="shared" si="2805"/>
        <v>469567.35</v>
      </c>
      <c r="VG560" s="30">
        <f>25-25</f>
        <v>0</v>
      </c>
      <c r="VH560" s="30">
        <f t="shared" ref="VH560:VI560" si="3285">25-25</f>
        <v>0</v>
      </c>
      <c r="VI560" s="30">
        <f t="shared" si="3285"/>
        <v>0</v>
      </c>
      <c r="VJ560" s="51"/>
      <c r="VK560" s="51"/>
      <c r="VL560" s="51"/>
      <c r="VM560" s="25">
        <f t="shared" si="3080"/>
        <v>0</v>
      </c>
      <c r="VN560" s="25">
        <f t="shared" si="3081"/>
        <v>0</v>
      </c>
      <c r="VO560" s="25">
        <f t="shared" si="3082"/>
        <v>0</v>
      </c>
      <c r="VP560" s="51"/>
      <c r="VQ560" s="51"/>
      <c r="VR560" s="51"/>
      <c r="VS560" s="25">
        <f t="shared" si="3083"/>
        <v>0</v>
      </c>
      <c r="VT560" s="25">
        <f t="shared" si="3084"/>
        <v>0</v>
      </c>
      <c r="VU560" s="25">
        <f t="shared" si="3085"/>
        <v>0</v>
      </c>
      <c r="VV560" s="51"/>
      <c r="VW560" s="51"/>
      <c r="VX560" s="51"/>
      <c r="VY560" s="25">
        <f t="shared" si="2806"/>
        <v>0</v>
      </c>
      <c r="VZ560" s="25">
        <f t="shared" si="2807"/>
        <v>0</v>
      </c>
      <c r="WA560" s="25">
        <f t="shared" si="2808"/>
        <v>0</v>
      </c>
      <c r="WB560" s="30">
        <v>32</v>
      </c>
      <c r="WC560" s="30">
        <v>32</v>
      </c>
      <c r="WD560" s="30">
        <v>32</v>
      </c>
      <c r="WE560" s="51"/>
      <c r="WF560" s="51"/>
      <c r="WG560" s="51"/>
      <c r="WH560" s="25">
        <f t="shared" si="3086"/>
        <v>458182.40000000002</v>
      </c>
      <c r="WI560" s="25">
        <f t="shared" si="3087"/>
        <v>458182.40000000002</v>
      </c>
      <c r="WJ560" s="25">
        <f t="shared" si="3088"/>
        <v>458182.40000000002</v>
      </c>
      <c r="WK560" s="51"/>
      <c r="WL560" s="51"/>
      <c r="WM560" s="51"/>
      <c r="WN560" s="25">
        <f t="shared" si="3089"/>
        <v>5414.45</v>
      </c>
      <c r="WO560" s="25">
        <f t="shared" si="3090"/>
        <v>5600.86</v>
      </c>
      <c r="WP560" s="25">
        <f t="shared" si="3091"/>
        <v>5600.86</v>
      </c>
      <c r="WQ560" s="51"/>
      <c r="WR560" s="51"/>
      <c r="WS560" s="51"/>
      <c r="WT560" s="25">
        <f t="shared" si="2809"/>
        <v>173262.4</v>
      </c>
      <c r="WU560" s="25">
        <f t="shared" si="2810"/>
        <v>179227.51999999999</v>
      </c>
      <c r="WV560" s="25">
        <f t="shared" si="2811"/>
        <v>179227.51999999999</v>
      </c>
      <c r="WW560" s="30">
        <v>62</v>
      </c>
      <c r="WX560" s="30">
        <v>62</v>
      </c>
      <c r="WY560" s="30">
        <v>62</v>
      </c>
      <c r="WZ560" s="51"/>
      <c r="XA560" s="51"/>
      <c r="XB560" s="51"/>
      <c r="XC560" s="25">
        <f t="shared" si="3092"/>
        <v>887728.4</v>
      </c>
      <c r="XD560" s="25">
        <f t="shared" si="3093"/>
        <v>887728.4</v>
      </c>
      <c r="XE560" s="25">
        <f t="shared" si="3094"/>
        <v>887728.4</v>
      </c>
      <c r="XF560" s="51"/>
      <c r="XG560" s="51"/>
      <c r="XH560" s="51"/>
      <c r="XI560" s="25">
        <f t="shared" si="3095"/>
        <v>5743.71</v>
      </c>
      <c r="XJ560" s="25">
        <f t="shared" si="3096"/>
        <v>5920.66</v>
      </c>
      <c r="XK560" s="25">
        <f t="shared" si="3097"/>
        <v>5920.66</v>
      </c>
      <c r="XL560" s="51"/>
      <c r="XM560" s="51"/>
      <c r="XN560" s="51"/>
      <c r="XO560" s="25">
        <f t="shared" si="2812"/>
        <v>356110.02</v>
      </c>
      <c r="XP560" s="25">
        <f t="shared" si="2813"/>
        <v>367080.92</v>
      </c>
      <c r="XQ560" s="25">
        <f t="shared" si="2814"/>
        <v>367080.92</v>
      </c>
      <c r="XR560" s="30">
        <v>54</v>
      </c>
      <c r="XS560" s="30">
        <v>54</v>
      </c>
      <c r="XT560" s="30">
        <v>54</v>
      </c>
      <c r="XU560" s="51"/>
      <c r="XV560" s="51"/>
      <c r="XW560" s="51"/>
      <c r="XX560" s="25">
        <f t="shared" si="3098"/>
        <v>773182.8</v>
      </c>
      <c r="XY560" s="25">
        <f t="shared" si="3099"/>
        <v>773182.8</v>
      </c>
      <c r="XZ560" s="25">
        <f t="shared" si="3100"/>
        <v>773182.8</v>
      </c>
      <c r="YA560" s="51"/>
      <c r="YB560" s="51"/>
      <c r="YC560" s="51"/>
      <c r="YD560" s="25">
        <f t="shared" si="3101"/>
        <v>5679.7</v>
      </c>
      <c r="YE560" s="25">
        <f t="shared" si="3102"/>
        <v>5857.31</v>
      </c>
      <c r="YF560" s="25">
        <f t="shared" si="3103"/>
        <v>5857.31</v>
      </c>
      <c r="YG560" s="51"/>
      <c r="YH560" s="51"/>
      <c r="YI560" s="51"/>
      <c r="YJ560" s="25">
        <f t="shared" si="2815"/>
        <v>306703.8</v>
      </c>
      <c r="YK560" s="25">
        <f t="shared" si="2816"/>
        <v>316294.74</v>
      </c>
      <c r="YL560" s="25">
        <f t="shared" si="2817"/>
        <v>316294.74</v>
      </c>
      <c r="YM560" s="30">
        <v>43</v>
      </c>
      <c r="YN560" s="30">
        <v>43</v>
      </c>
      <c r="YO560" s="30">
        <v>43</v>
      </c>
      <c r="YP560" s="51"/>
      <c r="YQ560" s="51"/>
      <c r="YR560" s="51"/>
      <c r="YS560" s="25">
        <f t="shared" si="3104"/>
        <v>615682.6</v>
      </c>
      <c r="YT560" s="25">
        <f t="shared" si="3105"/>
        <v>615682.6</v>
      </c>
      <c r="YU560" s="25">
        <f t="shared" si="3106"/>
        <v>615682.6</v>
      </c>
      <c r="YV560" s="51"/>
      <c r="YW560" s="51"/>
      <c r="YX560" s="51"/>
      <c r="YY560" s="25">
        <f t="shared" si="3107"/>
        <v>6288.94</v>
      </c>
      <c r="YZ560" s="25">
        <f t="shared" si="3108"/>
        <v>6492.76</v>
      </c>
      <c r="ZA560" s="25">
        <f t="shared" si="3109"/>
        <v>6492.76</v>
      </c>
      <c r="ZB560" s="51"/>
      <c r="ZC560" s="51"/>
      <c r="ZD560" s="51"/>
      <c r="ZE560" s="25">
        <f t="shared" si="2818"/>
        <v>270424.42</v>
      </c>
      <c r="ZF560" s="25">
        <f t="shared" si="2819"/>
        <v>279188.68</v>
      </c>
      <c r="ZG560" s="25">
        <f t="shared" si="2820"/>
        <v>279188.68</v>
      </c>
      <c r="ZH560" s="30">
        <v>22</v>
      </c>
      <c r="ZI560" s="30">
        <v>22</v>
      </c>
      <c r="ZJ560" s="30">
        <v>22</v>
      </c>
      <c r="ZK560" s="51"/>
      <c r="ZL560" s="51"/>
      <c r="ZM560" s="51"/>
      <c r="ZN560" s="25">
        <f t="shared" si="3110"/>
        <v>315000.40000000002</v>
      </c>
      <c r="ZO560" s="25">
        <f t="shared" si="3111"/>
        <v>315000.40000000002</v>
      </c>
      <c r="ZP560" s="25">
        <f t="shared" si="3112"/>
        <v>315000.40000000002</v>
      </c>
      <c r="ZQ560" s="51"/>
      <c r="ZR560" s="51"/>
      <c r="ZS560" s="51"/>
      <c r="ZT560" s="25">
        <f t="shared" si="3113"/>
        <v>7401.11</v>
      </c>
      <c r="ZU560" s="25">
        <f t="shared" si="3114"/>
        <v>7637.39</v>
      </c>
      <c r="ZV560" s="25">
        <f t="shared" si="3115"/>
        <v>7637.39</v>
      </c>
      <c r="ZW560" s="51"/>
      <c r="ZX560" s="51"/>
      <c r="ZY560" s="51"/>
      <c r="ZZ560" s="25">
        <f t="shared" si="2821"/>
        <v>162824.42000000001</v>
      </c>
      <c r="AAA560" s="25">
        <f t="shared" si="2822"/>
        <v>168022.58</v>
      </c>
      <c r="AAB560" s="25">
        <f t="shared" si="2823"/>
        <v>168022.58</v>
      </c>
      <c r="AAC560" s="30">
        <v>15</v>
      </c>
      <c r="AAD560" s="30">
        <v>15</v>
      </c>
      <c r="AAE560" s="30">
        <v>15</v>
      </c>
      <c r="AAF560" s="51"/>
      <c r="AAG560" s="51"/>
      <c r="AAH560" s="51"/>
      <c r="AAI560" s="25">
        <f t="shared" si="3116"/>
        <v>214773</v>
      </c>
      <c r="AAJ560" s="25">
        <f t="shared" si="3117"/>
        <v>214773</v>
      </c>
      <c r="AAK560" s="25">
        <f t="shared" si="3118"/>
        <v>214773</v>
      </c>
      <c r="AAL560" s="51"/>
      <c r="AAM560" s="51"/>
      <c r="AAN560" s="51"/>
      <c r="AAO560" s="25">
        <f t="shared" si="3119"/>
        <v>7014.55</v>
      </c>
      <c r="AAP560" s="25">
        <f t="shared" si="3120"/>
        <v>7243.12</v>
      </c>
      <c r="AAQ560" s="25">
        <f t="shared" si="3121"/>
        <v>7243.12</v>
      </c>
      <c r="AAR560" s="51"/>
      <c r="AAS560" s="51"/>
      <c r="AAT560" s="51"/>
      <c r="AAU560" s="25">
        <f t="shared" si="2824"/>
        <v>105218.25</v>
      </c>
      <c r="AAV560" s="25">
        <f t="shared" si="2825"/>
        <v>108646.8</v>
      </c>
      <c r="AAW560" s="25">
        <f t="shared" si="2826"/>
        <v>108646.8</v>
      </c>
      <c r="AAX560" s="30">
        <v>47</v>
      </c>
      <c r="AAY560" s="30">
        <v>47</v>
      </c>
      <c r="AAZ560" s="30">
        <v>47</v>
      </c>
      <c r="ABA560" s="51"/>
      <c r="ABB560" s="51"/>
      <c r="ABC560" s="51"/>
      <c r="ABD560" s="25">
        <f t="shared" si="3122"/>
        <v>672955.4</v>
      </c>
      <c r="ABE560" s="25">
        <f t="shared" si="3123"/>
        <v>672955.4</v>
      </c>
      <c r="ABF560" s="25">
        <f t="shared" si="3124"/>
        <v>672955.4</v>
      </c>
      <c r="ABG560" s="51"/>
      <c r="ABH560" s="51"/>
      <c r="ABI560" s="51"/>
      <c r="ABJ560" s="25">
        <f t="shared" si="3125"/>
        <v>4864.2</v>
      </c>
      <c r="ABK560" s="25">
        <f t="shared" si="3126"/>
        <v>5002.91</v>
      </c>
      <c r="ABL560" s="25">
        <f t="shared" si="3127"/>
        <v>5002.91</v>
      </c>
      <c r="ABM560" s="51"/>
      <c r="ABN560" s="51"/>
      <c r="ABO560" s="51"/>
      <c r="ABP560" s="25">
        <f t="shared" si="2827"/>
        <v>228617.4</v>
      </c>
      <c r="ABQ560" s="25">
        <f t="shared" si="2828"/>
        <v>235136.77</v>
      </c>
      <c r="ABR560" s="25">
        <f t="shared" si="2829"/>
        <v>235136.77</v>
      </c>
      <c r="ABS560" s="30">
        <v>23</v>
      </c>
      <c r="ABT560" s="30">
        <v>23</v>
      </c>
      <c r="ABU560" s="30">
        <v>23</v>
      </c>
      <c r="ABV560" s="51"/>
      <c r="ABW560" s="51"/>
      <c r="ABX560" s="51"/>
      <c r="ABY560" s="25">
        <f t="shared" si="3128"/>
        <v>329318.59999999998</v>
      </c>
      <c r="ABZ560" s="25">
        <f t="shared" si="3129"/>
        <v>329318.59999999998</v>
      </c>
      <c r="ACA560" s="25">
        <f t="shared" si="3130"/>
        <v>329318.59999999998</v>
      </c>
      <c r="ACB560" s="51"/>
      <c r="ACC560" s="51"/>
      <c r="ACD560" s="51"/>
      <c r="ACE560" s="25">
        <f t="shared" si="3131"/>
        <v>5295.93</v>
      </c>
      <c r="ACF560" s="25">
        <f t="shared" si="3132"/>
        <v>5462.01</v>
      </c>
      <c r="ACG560" s="25">
        <f t="shared" si="3133"/>
        <v>5462.01</v>
      </c>
      <c r="ACH560" s="51"/>
      <c r="ACI560" s="51"/>
      <c r="ACJ560" s="51"/>
      <c r="ACK560" s="25">
        <f t="shared" si="2830"/>
        <v>121806.39</v>
      </c>
      <c r="ACL560" s="25">
        <f t="shared" si="2831"/>
        <v>125626.23</v>
      </c>
      <c r="ACM560" s="25">
        <f t="shared" si="2832"/>
        <v>125626.23</v>
      </c>
      <c r="ACN560" s="30">
        <v>18</v>
      </c>
      <c r="ACO560" s="30">
        <v>18</v>
      </c>
      <c r="ACP560" s="30">
        <v>18</v>
      </c>
      <c r="ACQ560" s="51"/>
      <c r="ACR560" s="51"/>
      <c r="ACS560" s="51"/>
      <c r="ACT560" s="25">
        <f t="shared" si="3134"/>
        <v>257727.6</v>
      </c>
      <c r="ACU560" s="25">
        <f t="shared" si="3135"/>
        <v>257727.6</v>
      </c>
      <c r="ACV560" s="25">
        <f t="shared" si="3136"/>
        <v>257727.6</v>
      </c>
      <c r="ACW560" s="51"/>
      <c r="ACX560" s="51"/>
      <c r="ACY560" s="51"/>
      <c r="ACZ560" s="25">
        <f t="shared" si="3137"/>
        <v>7083.54</v>
      </c>
      <c r="ADA560" s="25">
        <f t="shared" si="3138"/>
        <v>7314.07</v>
      </c>
      <c r="ADB560" s="25">
        <f t="shared" si="3139"/>
        <v>7314.07</v>
      </c>
      <c r="ADC560" s="51"/>
      <c r="ADD560" s="51"/>
      <c r="ADE560" s="51"/>
      <c r="ADF560" s="25">
        <f t="shared" si="2833"/>
        <v>127503.72</v>
      </c>
      <c r="ADG560" s="25">
        <f t="shared" si="2834"/>
        <v>131653.26</v>
      </c>
      <c r="ADH560" s="25">
        <f t="shared" si="2835"/>
        <v>131653.26</v>
      </c>
      <c r="ADI560" s="30">
        <v>64</v>
      </c>
      <c r="ADJ560" s="30">
        <v>64</v>
      </c>
      <c r="ADK560" s="30">
        <v>64</v>
      </c>
      <c r="ADL560" s="51"/>
      <c r="ADM560" s="51"/>
      <c r="ADN560" s="51"/>
      <c r="ADO560" s="25">
        <f t="shared" si="3140"/>
        <v>916364.80000000005</v>
      </c>
      <c r="ADP560" s="25">
        <f t="shared" si="3141"/>
        <v>916364.80000000005</v>
      </c>
      <c r="ADQ560" s="25">
        <f t="shared" si="3142"/>
        <v>916364.80000000005</v>
      </c>
      <c r="ADR560" s="51"/>
      <c r="ADS560" s="51"/>
      <c r="ADT560" s="51"/>
      <c r="ADU560" s="25">
        <f t="shared" si="3143"/>
        <v>4283.26</v>
      </c>
      <c r="ADV560" s="25">
        <f t="shared" si="3144"/>
        <v>4438.91</v>
      </c>
      <c r="ADW560" s="25">
        <f t="shared" si="3145"/>
        <v>4438.91</v>
      </c>
      <c r="ADX560" s="51"/>
      <c r="ADY560" s="51"/>
      <c r="ADZ560" s="51"/>
      <c r="AEA560" s="25">
        <f t="shared" si="2836"/>
        <v>274128.64000000001</v>
      </c>
      <c r="AEB560" s="25">
        <f t="shared" si="2837"/>
        <v>284090.23999999999</v>
      </c>
      <c r="AEC560" s="25">
        <f t="shared" si="2838"/>
        <v>284090.23999999999</v>
      </c>
      <c r="AED560" s="30">
        <v>25</v>
      </c>
      <c r="AEE560" s="30">
        <v>25</v>
      </c>
      <c r="AEF560" s="30">
        <v>25</v>
      </c>
      <c r="AEG560" s="51"/>
      <c r="AEH560" s="51"/>
      <c r="AEI560" s="51"/>
      <c r="AEJ560" s="25">
        <f t="shared" si="3146"/>
        <v>357955</v>
      </c>
      <c r="AEK560" s="25">
        <f t="shared" si="3147"/>
        <v>357955</v>
      </c>
      <c r="AEL560" s="25">
        <f t="shared" si="3148"/>
        <v>357955</v>
      </c>
      <c r="AEM560" s="51"/>
      <c r="AEN560" s="51"/>
      <c r="AEO560" s="51"/>
      <c r="AEP560" s="25">
        <f t="shared" si="3149"/>
        <v>6385.96</v>
      </c>
      <c r="AEQ560" s="25">
        <f t="shared" si="3150"/>
        <v>6579.14</v>
      </c>
      <c r="AER560" s="25">
        <f t="shared" si="3151"/>
        <v>6579.14</v>
      </c>
      <c r="AES560" s="51"/>
      <c r="AET560" s="51"/>
      <c r="AEU560" s="51"/>
      <c r="AEV560" s="25">
        <f t="shared" si="2839"/>
        <v>159649</v>
      </c>
      <c r="AEW560" s="25">
        <f t="shared" si="2840"/>
        <v>164478.5</v>
      </c>
      <c r="AEX560" s="25">
        <f t="shared" si="2841"/>
        <v>164478.5</v>
      </c>
      <c r="AEY560" s="30">
        <v>27</v>
      </c>
      <c r="AEZ560" s="30">
        <v>27</v>
      </c>
      <c r="AFA560" s="30">
        <v>27</v>
      </c>
      <c r="AFB560" s="51"/>
      <c r="AFC560" s="51"/>
      <c r="AFD560" s="51"/>
      <c r="AFE560" s="25">
        <f t="shared" si="3152"/>
        <v>386591.4</v>
      </c>
      <c r="AFF560" s="25">
        <f t="shared" si="3153"/>
        <v>386591.4</v>
      </c>
      <c r="AFG560" s="25">
        <f t="shared" si="3154"/>
        <v>386591.4</v>
      </c>
      <c r="AFH560" s="51"/>
      <c r="AFI560" s="51"/>
      <c r="AFJ560" s="51"/>
      <c r="AFK560" s="25">
        <f t="shared" si="3155"/>
        <v>6343.32</v>
      </c>
      <c r="AFL560" s="25">
        <f t="shared" si="3156"/>
        <v>6572.51</v>
      </c>
      <c r="AFM560" s="25">
        <f t="shared" si="3157"/>
        <v>6572.51</v>
      </c>
      <c r="AFN560" s="51"/>
      <c r="AFO560" s="51"/>
      <c r="AFP560" s="51"/>
      <c r="AFQ560" s="25">
        <f t="shared" si="2842"/>
        <v>171269.64</v>
      </c>
      <c r="AFR560" s="25">
        <f t="shared" si="2843"/>
        <v>177457.77</v>
      </c>
      <c r="AFS560" s="25">
        <f t="shared" si="2844"/>
        <v>177457.77</v>
      </c>
      <c r="AFT560" s="30">
        <v>53</v>
      </c>
      <c r="AFU560" s="30">
        <v>53</v>
      </c>
      <c r="AFV560" s="30">
        <v>53</v>
      </c>
      <c r="AFW560" s="51"/>
      <c r="AFX560" s="51"/>
      <c r="AFY560" s="51"/>
      <c r="AFZ560" s="25">
        <f t="shared" si="3158"/>
        <v>758864.6</v>
      </c>
      <c r="AGA560" s="25">
        <f t="shared" si="3159"/>
        <v>758864.6</v>
      </c>
      <c r="AGB560" s="25">
        <f t="shared" si="3160"/>
        <v>758864.6</v>
      </c>
      <c r="AGC560" s="51"/>
      <c r="AGD560" s="51"/>
      <c r="AGE560" s="51"/>
      <c r="AGF560" s="25">
        <f t="shared" si="3161"/>
        <v>6677.81</v>
      </c>
      <c r="AGG560" s="25">
        <f t="shared" si="3162"/>
        <v>6896</v>
      </c>
      <c r="AGH560" s="25">
        <f t="shared" si="3163"/>
        <v>6896</v>
      </c>
      <c r="AGI560" s="51"/>
      <c r="AGJ560" s="51"/>
      <c r="AGK560" s="51"/>
      <c r="AGL560" s="25">
        <f t="shared" si="2845"/>
        <v>353923.93</v>
      </c>
      <c r="AGM560" s="25">
        <f t="shared" si="2846"/>
        <v>365488</v>
      </c>
      <c r="AGN560" s="25">
        <f t="shared" si="2847"/>
        <v>365488</v>
      </c>
      <c r="AGO560" s="30">
        <v>14</v>
      </c>
      <c r="AGP560" s="30">
        <v>14</v>
      </c>
      <c r="AGQ560" s="30">
        <v>14</v>
      </c>
      <c r="AGR560" s="51"/>
      <c r="AGS560" s="51"/>
      <c r="AGT560" s="51"/>
      <c r="AGU560" s="25">
        <f t="shared" si="3164"/>
        <v>200454.8</v>
      </c>
      <c r="AGV560" s="25">
        <f t="shared" si="3165"/>
        <v>200454.8</v>
      </c>
      <c r="AGW560" s="25">
        <f t="shared" si="3166"/>
        <v>200454.8</v>
      </c>
      <c r="AGX560" s="51"/>
      <c r="AGY560" s="51"/>
      <c r="AGZ560" s="51"/>
      <c r="AHA560" s="25">
        <f t="shared" si="3167"/>
        <v>10956.48</v>
      </c>
      <c r="AHB560" s="25">
        <f t="shared" si="3168"/>
        <v>11338.05</v>
      </c>
      <c r="AHC560" s="25">
        <f t="shared" si="3169"/>
        <v>11338.05</v>
      </c>
      <c r="AHD560" s="51"/>
      <c r="AHE560" s="51"/>
      <c r="AHF560" s="51"/>
      <c r="AHG560" s="25">
        <f t="shared" si="2848"/>
        <v>153390.72</v>
      </c>
      <c r="AHH560" s="25">
        <f t="shared" si="2849"/>
        <v>158732.70000000001</v>
      </c>
      <c r="AHI560" s="25">
        <f t="shared" si="2850"/>
        <v>158732.70000000001</v>
      </c>
      <c r="AHJ560" s="30">
        <v>23</v>
      </c>
      <c r="AHK560" s="30">
        <v>23</v>
      </c>
      <c r="AHL560" s="30">
        <v>23</v>
      </c>
      <c r="AHM560" s="51"/>
      <c r="AHN560" s="51"/>
      <c r="AHO560" s="51"/>
      <c r="AHP560" s="25">
        <f t="shared" si="3170"/>
        <v>329318.59999999998</v>
      </c>
      <c r="AHQ560" s="25">
        <f t="shared" si="3171"/>
        <v>329318.59999999998</v>
      </c>
      <c r="AHR560" s="25">
        <f t="shared" si="3172"/>
        <v>329318.59999999998</v>
      </c>
      <c r="AHS560" s="51"/>
      <c r="AHT560" s="51"/>
      <c r="AHU560" s="51"/>
      <c r="AHV560" s="25">
        <f t="shared" si="3173"/>
        <v>6143.59</v>
      </c>
      <c r="AHW560" s="25">
        <f t="shared" si="3174"/>
        <v>6347.17</v>
      </c>
      <c r="AHX560" s="25">
        <f t="shared" si="3175"/>
        <v>6347.17</v>
      </c>
      <c r="AHY560" s="51"/>
      <c r="AHZ560" s="51"/>
      <c r="AIA560" s="51"/>
      <c r="AIB560" s="25">
        <f t="shared" si="2851"/>
        <v>141302.57</v>
      </c>
      <c r="AIC560" s="25">
        <f t="shared" si="2852"/>
        <v>145984.91</v>
      </c>
      <c r="AID560" s="25">
        <f t="shared" si="2853"/>
        <v>145984.91</v>
      </c>
      <c r="AIE560" s="30">
        <v>19</v>
      </c>
      <c r="AIF560" s="30">
        <v>19</v>
      </c>
      <c r="AIG560" s="30">
        <v>19</v>
      </c>
      <c r="AIH560" s="51"/>
      <c r="AII560" s="51"/>
      <c r="AIJ560" s="51"/>
      <c r="AIK560" s="25">
        <f t="shared" si="3176"/>
        <v>272045.8</v>
      </c>
      <c r="AIL560" s="25">
        <f t="shared" si="3177"/>
        <v>272045.8</v>
      </c>
      <c r="AIM560" s="25">
        <f t="shared" si="3178"/>
        <v>272045.8</v>
      </c>
      <c r="AIN560" s="51"/>
      <c r="AIO560" s="51"/>
      <c r="AIP560" s="51"/>
      <c r="AIQ560" s="25">
        <f t="shared" si="3179"/>
        <v>6664.69</v>
      </c>
      <c r="AIR560" s="25">
        <f t="shared" si="3180"/>
        <v>6891.64</v>
      </c>
      <c r="AIS560" s="25">
        <f t="shared" si="3181"/>
        <v>6891.64</v>
      </c>
      <c r="AIT560" s="51"/>
      <c r="AIU560" s="51"/>
      <c r="AIV560" s="51"/>
      <c r="AIW560" s="25">
        <f t="shared" si="2854"/>
        <v>126629.11</v>
      </c>
      <c r="AIX560" s="25">
        <f t="shared" si="2855"/>
        <v>130941.16</v>
      </c>
      <c r="AIY560" s="25">
        <f t="shared" si="2856"/>
        <v>130941.16</v>
      </c>
      <c r="AIZ560" s="30">
        <v>34</v>
      </c>
      <c r="AJA560" s="30">
        <v>34</v>
      </c>
      <c r="AJB560" s="30">
        <v>34</v>
      </c>
      <c r="AJC560" s="51"/>
      <c r="AJD560" s="51"/>
      <c r="AJE560" s="51"/>
      <c r="AJF560" s="25">
        <f t="shared" si="3182"/>
        <v>486818.8</v>
      </c>
      <c r="AJG560" s="25">
        <f t="shared" si="3183"/>
        <v>486818.8</v>
      </c>
      <c r="AJH560" s="25">
        <f t="shared" si="3184"/>
        <v>486818.8</v>
      </c>
      <c r="AJI560" s="51"/>
      <c r="AJJ560" s="51"/>
      <c r="AJK560" s="51"/>
      <c r="AJL560" s="25">
        <f t="shared" si="3185"/>
        <v>6527.39</v>
      </c>
      <c r="AJM560" s="25">
        <f t="shared" si="3186"/>
        <v>6739.25</v>
      </c>
      <c r="AJN560" s="25">
        <f t="shared" si="3187"/>
        <v>6739.25</v>
      </c>
      <c r="AJO560" s="51"/>
      <c r="AJP560" s="51"/>
      <c r="AJQ560" s="51"/>
      <c r="AJR560" s="25">
        <f t="shared" si="2857"/>
        <v>221931.26</v>
      </c>
      <c r="AJS560" s="25">
        <f t="shared" si="2858"/>
        <v>229134.5</v>
      </c>
      <c r="AJT560" s="25">
        <f t="shared" si="2859"/>
        <v>229134.5</v>
      </c>
      <c r="AJU560" s="30">
        <v>30</v>
      </c>
      <c r="AJV560" s="30">
        <v>30</v>
      </c>
      <c r="AJW560" s="30">
        <v>30</v>
      </c>
      <c r="AJX560" s="51"/>
      <c r="AJY560" s="51"/>
      <c r="AJZ560" s="51"/>
      <c r="AKA560" s="25">
        <f t="shared" si="3188"/>
        <v>429546</v>
      </c>
      <c r="AKB560" s="25">
        <f t="shared" si="3189"/>
        <v>429546</v>
      </c>
      <c r="AKC560" s="25">
        <f t="shared" si="3190"/>
        <v>429546</v>
      </c>
      <c r="AKD560" s="51"/>
      <c r="AKE560" s="51"/>
      <c r="AKF560" s="51"/>
      <c r="AKG560" s="25">
        <f t="shared" si="3191"/>
        <v>6190.95</v>
      </c>
      <c r="AKH560" s="25">
        <f t="shared" si="3192"/>
        <v>6399.54</v>
      </c>
      <c r="AKI560" s="25">
        <f t="shared" si="3193"/>
        <v>6399.54</v>
      </c>
      <c r="AKJ560" s="51"/>
      <c r="AKK560" s="51"/>
      <c r="AKL560" s="51"/>
      <c r="AKM560" s="25">
        <f t="shared" si="2860"/>
        <v>185728.5</v>
      </c>
      <c r="AKN560" s="25">
        <f t="shared" si="2861"/>
        <v>191986.2</v>
      </c>
      <c r="AKO560" s="25">
        <f t="shared" si="2862"/>
        <v>191986.2</v>
      </c>
      <c r="AKP560" s="30">
        <v>19</v>
      </c>
      <c r="AKQ560" s="30">
        <v>19</v>
      </c>
      <c r="AKR560" s="30">
        <v>19</v>
      </c>
      <c r="AKS560" s="51"/>
      <c r="AKT560" s="51"/>
      <c r="AKU560" s="51"/>
      <c r="AKV560" s="25">
        <f t="shared" si="3194"/>
        <v>272045.8</v>
      </c>
      <c r="AKW560" s="25">
        <f t="shared" si="3195"/>
        <v>272045.8</v>
      </c>
      <c r="AKX560" s="25">
        <f t="shared" si="3196"/>
        <v>272045.8</v>
      </c>
      <c r="AKY560" s="51"/>
      <c r="AKZ560" s="51"/>
      <c r="ALA560" s="51"/>
      <c r="ALB560" s="25">
        <f t="shared" si="3197"/>
        <v>6573.49</v>
      </c>
      <c r="ALC560" s="25">
        <f t="shared" si="3198"/>
        <v>6788.82</v>
      </c>
      <c r="ALD560" s="25">
        <f t="shared" si="3199"/>
        <v>6788.82</v>
      </c>
      <c r="ALE560" s="51"/>
      <c r="ALF560" s="51"/>
      <c r="ALG560" s="51"/>
      <c r="ALH560" s="25">
        <f t="shared" si="2863"/>
        <v>124896.31</v>
      </c>
      <c r="ALI560" s="25">
        <f t="shared" si="2864"/>
        <v>128987.58</v>
      </c>
      <c r="ALJ560" s="25">
        <f t="shared" si="2865"/>
        <v>128987.58</v>
      </c>
      <c r="ALK560" s="30">
        <v>23</v>
      </c>
      <c r="ALL560" s="30">
        <v>23</v>
      </c>
      <c r="ALM560" s="30">
        <v>23</v>
      </c>
      <c r="ALN560" s="51"/>
      <c r="ALO560" s="51"/>
      <c r="ALP560" s="51"/>
      <c r="ALQ560" s="25">
        <f t="shared" si="3200"/>
        <v>329318.59999999998</v>
      </c>
      <c r="ALR560" s="25">
        <f t="shared" si="3201"/>
        <v>329318.59999999998</v>
      </c>
      <c r="ALS560" s="25">
        <f t="shared" si="3202"/>
        <v>329318.59999999998</v>
      </c>
      <c r="ALT560" s="51"/>
      <c r="ALU560" s="51"/>
      <c r="ALV560" s="51"/>
      <c r="ALW560" s="25">
        <f t="shared" si="3203"/>
        <v>7398.03</v>
      </c>
      <c r="ALX560" s="25">
        <f t="shared" si="3204"/>
        <v>7631</v>
      </c>
      <c r="ALY560" s="25">
        <f t="shared" si="3205"/>
        <v>7631</v>
      </c>
      <c r="ALZ560" s="51"/>
      <c r="AMA560" s="51"/>
      <c r="AMB560" s="51"/>
      <c r="AMC560" s="25">
        <f t="shared" si="2866"/>
        <v>170154.69</v>
      </c>
      <c r="AMD560" s="25">
        <f t="shared" si="2867"/>
        <v>175513</v>
      </c>
      <c r="AME560" s="25">
        <f t="shared" si="2868"/>
        <v>175513</v>
      </c>
      <c r="AMF560" s="30">
        <v>83</v>
      </c>
      <c r="AMG560" s="30">
        <v>83</v>
      </c>
      <c r="AMH560" s="30">
        <v>83</v>
      </c>
      <c r="AMI560" s="51"/>
      <c r="AMJ560" s="51"/>
      <c r="AMK560" s="51"/>
      <c r="AML560" s="25">
        <f t="shared" si="3206"/>
        <v>1188410.6000000001</v>
      </c>
      <c r="AMM560" s="25">
        <f t="shared" si="3207"/>
        <v>1188410.6000000001</v>
      </c>
      <c r="AMN560" s="25">
        <f t="shared" si="3208"/>
        <v>1188410.6000000001</v>
      </c>
      <c r="AMO560" s="51"/>
      <c r="AMP560" s="51"/>
      <c r="AMQ560" s="51"/>
      <c r="AMR560" s="25">
        <f t="shared" si="3209"/>
        <v>6197.79</v>
      </c>
      <c r="AMS560" s="25">
        <f t="shared" si="3210"/>
        <v>6389.4</v>
      </c>
      <c r="AMT560" s="25">
        <f t="shared" si="3211"/>
        <v>6389.4</v>
      </c>
      <c r="AMU560" s="51"/>
      <c r="AMV560" s="51"/>
      <c r="AMW560" s="51"/>
      <c r="AMX560" s="25">
        <f t="shared" si="2869"/>
        <v>514416.57</v>
      </c>
      <c r="AMY560" s="25">
        <f t="shared" si="2870"/>
        <v>530320.19999999995</v>
      </c>
      <c r="AMZ560" s="25">
        <f t="shared" si="2871"/>
        <v>530320.19999999995</v>
      </c>
      <c r="ANA560" s="30"/>
      <c r="ANB560" s="30"/>
      <c r="ANC560" s="30"/>
      <c r="AND560" s="51"/>
      <c r="ANE560" s="51"/>
      <c r="ANF560" s="51"/>
      <c r="ANG560" s="25">
        <f t="shared" si="3212"/>
        <v>0</v>
      </c>
      <c r="ANH560" s="25">
        <f t="shared" si="3213"/>
        <v>0</v>
      </c>
      <c r="ANI560" s="25">
        <f t="shared" si="3214"/>
        <v>0</v>
      </c>
      <c r="ANJ560" s="51"/>
      <c r="ANK560" s="51"/>
      <c r="ANL560" s="51"/>
      <c r="ANM560" s="25">
        <f t="shared" si="3215"/>
        <v>0</v>
      </c>
      <c r="ANN560" s="25">
        <f t="shared" si="3216"/>
        <v>0</v>
      </c>
      <c r="ANO560" s="25">
        <f t="shared" si="3217"/>
        <v>0</v>
      </c>
      <c r="ANP560" s="51"/>
      <c r="ANQ560" s="51"/>
      <c r="ANR560" s="51"/>
      <c r="ANS560" s="25">
        <f t="shared" si="2872"/>
        <v>0</v>
      </c>
      <c r="ANT560" s="25">
        <f t="shared" si="2873"/>
        <v>0</v>
      </c>
      <c r="ANU560" s="25">
        <f t="shared" si="2874"/>
        <v>0</v>
      </c>
      <c r="ANV560" s="30">
        <v>64</v>
      </c>
      <c r="ANW560" s="30">
        <v>64</v>
      </c>
      <c r="ANX560" s="30">
        <v>64</v>
      </c>
      <c r="ANY560" s="51"/>
      <c r="ANZ560" s="51"/>
      <c r="AOA560" s="51"/>
      <c r="AOB560" s="25">
        <f t="shared" si="3218"/>
        <v>916364.80000000005</v>
      </c>
      <c r="AOC560" s="25">
        <f t="shared" si="3219"/>
        <v>916364.80000000005</v>
      </c>
      <c r="AOD560" s="25">
        <f t="shared" si="3220"/>
        <v>916364.80000000005</v>
      </c>
      <c r="AOE560" s="51"/>
      <c r="AOF560" s="51"/>
      <c r="AOG560" s="51"/>
      <c r="AOH560" s="25">
        <f t="shared" si="3221"/>
        <v>6296.37</v>
      </c>
      <c r="AOI560" s="25">
        <f t="shared" si="3222"/>
        <v>6492.4</v>
      </c>
      <c r="AOJ560" s="25">
        <f t="shared" si="3223"/>
        <v>6492.4</v>
      </c>
      <c r="AOK560" s="51"/>
      <c r="AOL560" s="51"/>
      <c r="AOM560" s="51"/>
      <c r="AON560" s="25">
        <f t="shared" si="2875"/>
        <v>402967.68</v>
      </c>
      <c r="AOO560" s="25">
        <f t="shared" si="2876"/>
        <v>415513.59999999998</v>
      </c>
      <c r="AOP560" s="25">
        <f t="shared" si="2877"/>
        <v>415513.59999999998</v>
      </c>
      <c r="AOQ560" s="30">
        <v>60</v>
      </c>
      <c r="AOR560" s="30">
        <v>60</v>
      </c>
      <c r="AOS560" s="30">
        <v>60</v>
      </c>
      <c r="AOT560" s="51"/>
      <c r="AOU560" s="51"/>
      <c r="AOV560" s="51"/>
      <c r="AOW560" s="25">
        <f t="shared" si="3224"/>
        <v>859092</v>
      </c>
      <c r="AOX560" s="25">
        <f t="shared" si="3225"/>
        <v>859092</v>
      </c>
      <c r="AOY560" s="25">
        <f t="shared" si="3226"/>
        <v>859092</v>
      </c>
      <c r="AOZ560" s="51"/>
      <c r="APA560" s="51"/>
      <c r="APB560" s="51"/>
      <c r="APC560" s="25">
        <f t="shared" si="3227"/>
        <v>7486.54</v>
      </c>
      <c r="APD560" s="25">
        <f t="shared" si="3228"/>
        <v>7720.27</v>
      </c>
      <c r="APE560" s="25">
        <f t="shared" si="3229"/>
        <v>7720.27</v>
      </c>
      <c r="APF560" s="51"/>
      <c r="APG560" s="51"/>
      <c r="APH560" s="51"/>
      <c r="API560" s="25">
        <f t="shared" si="2878"/>
        <v>449192.4</v>
      </c>
      <c r="APJ560" s="25">
        <f t="shared" si="2879"/>
        <v>463216.2</v>
      </c>
      <c r="APK560" s="25">
        <f t="shared" si="2880"/>
        <v>463216.2</v>
      </c>
      <c r="APL560" s="30">
        <v>42</v>
      </c>
      <c r="APM560" s="30">
        <v>42</v>
      </c>
      <c r="APN560" s="30">
        <v>42</v>
      </c>
      <c r="APO560" s="51"/>
      <c r="APP560" s="51"/>
      <c r="APQ560" s="51"/>
      <c r="APR560" s="25">
        <f t="shared" si="3230"/>
        <v>601364.4</v>
      </c>
      <c r="APS560" s="25">
        <f t="shared" si="3231"/>
        <v>601364.4</v>
      </c>
      <c r="APT560" s="25">
        <f t="shared" si="3232"/>
        <v>601364.4</v>
      </c>
      <c r="APU560" s="51"/>
      <c r="APV560" s="51"/>
      <c r="APW560" s="51"/>
      <c r="APX560" s="25">
        <f t="shared" si="3233"/>
        <v>6236.61</v>
      </c>
      <c r="APY560" s="25">
        <f t="shared" si="3234"/>
        <v>6440.35</v>
      </c>
      <c r="APZ560" s="25">
        <f t="shared" si="3235"/>
        <v>6440.35</v>
      </c>
      <c r="AQA560" s="51"/>
      <c r="AQB560" s="51"/>
      <c r="AQC560" s="51"/>
      <c r="AQD560" s="25">
        <f t="shared" si="2881"/>
        <v>261937.62</v>
      </c>
      <c r="AQE560" s="25">
        <f t="shared" si="2882"/>
        <v>270494.7</v>
      </c>
      <c r="AQF560" s="25">
        <f t="shared" si="2883"/>
        <v>270494.7</v>
      </c>
      <c r="AQG560" s="30">
        <v>63</v>
      </c>
      <c r="AQH560" s="30">
        <v>63</v>
      </c>
      <c r="AQI560" s="30">
        <v>63</v>
      </c>
      <c r="AQJ560" s="51"/>
      <c r="AQK560" s="51"/>
      <c r="AQL560" s="51"/>
      <c r="AQM560" s="25">
        <f t="shared" si="3236"/>
        <v>902046.6</v>
      </c>
      <c r="AQN560" s="25">
        <f t="shared" si="3237"/>
        <v>902046.6</v>
      </c>
      <c r="AQO560" s="25">
        <f t="shared" si="3238"/>
        <v>902046.6</v>
      </c>
      <c r="AQP560" s="51"/>
      <c r="AQQ560" s="51"/>
      <c r="AQR560" s="51"/>
      <c r="AQS560" s="25">
        <f t="shared" si="3239"/>
        <v>5555.86</v>
      </c>
      <c r="AQT560" s="25">
        <f t="shared" si="3240"/>
        <v>5744.05</v>
      </c>
      <c r="AQU560" s="25">
        <f t="shared" si="3241"/>
        <v>5744.05</v>
      </c>
      <c r="AQV560" s="51"/>
      <c r="AQW560" s="51"/>
      <c r="AQX560" s="51"/>
      <c r="AQY560" s="25">
        <f t="shared" si="2884"/>
        <v>350019.18</v>
      </c>
      <c r="AQZ560" s="25">
        <f t="shared" si="2885"/>
        <v>361875.15</v>
      </c>
      <c r="ARA560" s="25">
        <f t="shared" si="2886"/>
        <v>361875.15</v>
      </c>
      <c r="ARB560" s="30">
        <v>34</v>
      </c>
      <c r="ARC560" s="30">
        <v>34</v>
      </c>
      <c r="ARD560" s="30">
        <v>34</v>
      </c>
      <c r="ARE560" s="51"/>
      <c r="ARF560" s="51"/>
      <c r="ARG560" s="51"/>
      <c r="ARH560" s="25">
        <f t="shared" si="3242"/>
        <v>486818.8</v>
      </c>
      <c r="ARI560" s="25">
        <f t="shared" si="3243"/>
        <v>486818.8</v>
      </c>
      <c r="ARJ560" s="25">
        <f t="shared" si="3244"/>
        <v>486818.8</v>
      </c>
      <c r="ARK560" s="51"/>
      <c r="ARL560" s="51"/>
      <c r="ARM560" s="51"/>
      <c r="ARN560" s="25">
        <f t="shared" si="3245"/>
        <v>6476.18</v>
      </c>
      <c r="ARO560" s="25">
        <f t="shared" si="3246"/>
        <v>6663.96</v>
      </c>
      <c r="ARP560" s="25">
        <f t="shared" si="3247"/>
        <v>6663.96</v>
      </c>
      <c r="ARQ560" s="51"/>
      <c r="ARR560" s="51"/>
      <c r="ARS560" s="51"/>
      <c r="ART560" s="25">
        <f t="shared" si="2887"/>
        <v>220190.12</v>
      </c>
      <c r="ARU560" s="25">
        <f t="shared" si="2888"/>
        <v>226574.64</v>
      </c>
      <c r="ARV560" s="25">
        <f t="shared" si="2889"/>
        <v>226574.64</v>
      </c>
      <c r="ARW560" s="30">
        <v>69</v>
      </c>
      <c r="ARX560" s="30">
        <v>69</v>
      </c>
      <c r="ARY560" s="30">
        <v>69</v>
      </c>
      <c r="ARZ560" s="51"/>
      <c r="ASA560" s="51"/>
      <c r="ASB560" s="51"/>
      <c r="ASC560" s="25">
        <f t="shared" si="3248"/>
        <v>987955.8</v>
      </c>
      <c r="ASD560" s="25">
        <f t="shared" si="3249"/>
        <v>987955.8</v>
      </c>
      <c r="ASE560" s="25">
        <f t="shared" si="3250"/>
        <v>987955.8</v>
      </c>
      <c r="ASF560" s="51"/>
      <c r="ASG560" s="51"/>
      <c r="ASH560" s="51"/>
      <c r="ASI560" s="25">
        <f t="shared" si="3251"/>
        <v>6399.46</v>
      </c>
      <c r="ASJ560" s="25">
        <f t="shared" si="3252"/>
        <v>6599.31</v>
      </c>
      <c r="ASK560" s="25">
        <f t="shared" si="3253"/>
        <v>6599.31</v>
      </c>
      <c r="ASL560" s="51"/>
      <c r="ASM560" s="51"/>
      <c r="ASN560" s="51"/>
      <c r="ASO560" s="25">
        <f t="shared" si="2890"/>
        <v>441562.74</v>
      </c>
      <c r="ASP560" s="25">
        <f t="shared" si="2891"/>
        <v>455352.39</v>
      </c>
      <c r="ASQ560" s="25">
        <f t="shared" si="2892"/>
        <v>455352.39</v>
      </c>
      <c r="ASR560" s="30">
        <v>55</v>
      </c>
      <c r="ASS560" s="30">
        <v>55</v>
      </c>
      <c r="AST560" s="30">
        <v>55</v>
      </c>
      <c r="ASU560" s="51"/>
      <c r="ASV560" s="51"/>
      <c r="ASW560" s="51"/>
      <c r="ASX560" s="25">
        <f t="shared" si="3254"/>
        <v>787501</v>
      </c>
      <c r="ASY560" s="25">
        <f t="shared" si="3255"/>
        <v>787501</v>
      </c>
      <c r="ASZ560" s="25">
        <f t="shared" si="3256"/>
        <v>787501</v>
      </c>
      <c r="ATA560" s="51"/>
      <c r="ATB560" s="51"/>
      <c r="ATC560" s="51"/>
      <c r="ATD560" s="25">
        <f t="shared" si="3257"/>
        <v>5636.15</v>
      </c>
      <c r="ATE560" s="25">
        <f t="shared" si="3258"/>
        <v>5808.67</v>
      </c>
      <c r="ATF560" s="25">
        <f t="shared" si="3259"/>
        <v>5808.67</v>
      </c>
      <c r="ATG560" s="51"/>
      <c r="ATH560" s="51"/>
      <c r="ATI560" s="51"/>
      <c r="ATJ560" s="25">
        <f t="shared" si="2893"/>
        <v>309988.25</v>
      </c>
      <c r="ATK560" s="25">
        <f t="shared" si="2894"/>
        <v>319476.84999999998</v>
      </c>
      <c r="ATL560" s="25">
        <f t="shared" si="2895"/>
        <v>319476.84999999998</v>
      </c>
      <c r="ATM560" s="30">
        <v>69</v>
      </c>
      <c r="ATN560" s="30">
        <v>69</v>
      </c>
      <c r="ATO560" s="30">
        <v>69</v>
      </c>
      <c r="ATP560" s="51"/>
      <c r="ATQ560" s="51"/>
      <c r="ATR560" s="51"/>
      <c r="ATS560" s="25">
        <f t="shared" si="3260"/>
        <v>987955.8</v>
      </c>
      <c r="ATT560" s="25">
        <f t="shared" si="3261"/>
        <v>987955.8</v>
      </c>
      <c r="ATU560" s="25">
        <f t="shared" si="3262"/>
        <v>987955.8</v>
      </c>
      <c r="ATV560" s="51"/>
      <c r="ATW560" s="51"/>
      <c r="ATX560" s="51"/>
      <c r="ATY560" s="25">
        <f t="shared" si="3263"/>
        <v>6144.94</v>
      </c>
      <c r="ATZ560" s="25">
        <f t="shared" si="3264"/>
        <v>6328.5</v>
      </c>
      <c r="AUA560" s="25">
        <f t="shared" si="3265"/>
        <v>6328.5</v>
      </c>
      <c r="AUB560" s="51"/>
      <c r="AUC560" s="51"/>
      <c r="AUD560" s="51"/>
      <c r="AUE560" s="25">
        <f t="shared" si="2896"/>
        <v>424000.86</v>
      </c>
      <c r="AUF560" s="25">
        <f t="shared" si="2897"/>
        <v>436666.5</v>
      </c>
      <c r="AUG560" s="25">
        <f t="shared" si="2898"/>
        <v>436666.5</v>
      </c>
      <c r="AUH560" s="30">
        <v>63</v>
      </c>
      <c r="AUI560" s="30">
        <v>63</v>
      </c>
      <c r="AUJ560" s="30">
        <v>63</v>
      </c>
      <c r="AUK560" s="51"/>
      <c r="AUL560" s="51"/>
      <c r="AUM560" s="51"/>
      <c r="AUN560" s="25">
        <f t="shared" si="3266"/>
        <v>902046.6</v>
      </c>
      <c r="AUO560" s="25">
        <f t="shared" si="3267"/>
        <v>902046.6</v>
      </c>
      <c r="AUP560" s="25">
        <f t="shared" si="3268"/>
        <v>902046.6</v>
      </c>
      <c r="AUQ560" s="51"/>
      <c r="AUR560" s="51"/>
      <c r="AUS560" s="51"/>
      <c r="AUT560" s="25">
        <f t="shared" si="3269"/>
        <v>6595.76</v>
      </c>
      <c r="AUU560" s="25">
        <f t="shared" si="3270"/>
        <v>6805.19</v>
      </c>
      <c r="AUV560" s="25">
        <f t="shared" si="3271"/>
        <v>6805.19</v>
      </c>
      <c r="AUW560" s="51"/>
      <c r="AUX560" s="51"/>
      <c r="AUY560" s="51"/>
      <c r="AUZ560" s="25">
        <f t="shared" si="2899"/>
        <v>415532.88</v>
      </c>
      <c r="AVA560" s="25">
        <f t="shared" si="2900"/>
        <v>428726.97</v>
      </c>
      <c r="AVB560" s="25">
        <f t="shared" si="2901"/>
        <v>428726.97</v>
      </c>
      <c r="AVC560" s="59">
        <f t="shared" si="2902"/>
        <v>2104</v>
      </c>
      <c r="AVD560" s="59">
        <f t="shared" si="2903"/>
        <v>2104</v>
      </c>
      <c r="AVE560" s="59">
        <f t="shared" si="2904"/>
        <v>2104</v>
      </c>
      <c r="AVF560" s="25">
        <f t="shared" si="2905"/>
        <v>0</v>
      </c>
      <c r="AVG560" s="25">
        <f t="shared" si="2906"/>
        <v>0</v>
      </c>
      <c r="AVH560" s="25">
        <f t="shared" si="2907"/>
        <v>0</v>
      </c>
      <c r="AVI560" s="25">
        <f t="shared" si="2908"/>
        <v>30125492.800000001</v>
      </c>
      <c r="AVJ560" s="25">
        <f t="shared" si="2909"/>
        <v>30125492.800000001</v>
      </c>
      <c r="AVK560" s="25">
        <f t="shared" si="2910"/>
        <v>30125492.800000001</v>
      </c>
      <c r="AVL560" s="51"/>
      <c r="AVM560" s="51"/>
      <c r="AVN560" s="51"/>
      <c r="AVO560" s="25"/>
      <c r="AVP560" s="25"/>
      <c r="AVQ560" s="25"/>
      <c r="AVR560" s="25">
        <f t="shared" si="2911"/>
        <v>0</v>
      </c>
      <c r="AVS560" s="25">
        <f t="shared" si="2912"/>
        <v>0</v>
      </c>
      <c r="AVT560" s="25">
        <f t="shared" si="2913"/>
        <v>0</v>
      </c>
      <c r="AVU560" s="25">
        <f t="shared" si="2914"/>
        <v>13864572.42</v>
      </c>
      <c r="AVV560" s="25">
        <f t="shared" si="2915"/>
        <v>14483796.83</v>
      </c>
      <c r="AVW560" s="25">
        <f t="shared" si="2916"/>
        <v>14483796.83</v>
      </c>
    </row>
    <row r="561" spans="1:1271" ht="36">
      <c r="A561" s="26" t="s">
        <v>190</v>
      </c>
      <c r="B561" s="88" t="s">
        <v>95</v>
      </c>
      <c r="C561" s="5"/>
      <c r="D561" s="99"/>
      <c r="E561" s="77"/>
      <c r="F561" s="38"/>
      <c r="G561" s="38"/>
      <c r="H561" s="38"/>
      <c r="I561" s="25">
        <f t="shared" si="2917"/>
        <v>7265.95</v>
      </c>
      <c r="J561" s="25">
        <f t="shared" si="2917"/>
        <v>7265.95</v>
      </c>
      <c r="K561" s="25">
        <f t="shared" si="2917"/>
        <v>7265.95</v>
      </c>
      <c r="L561" s="30">
        <v>93</v>
      </c>
      <c r="M561" s="30">
        <v>93</v>
      </c>
      <c r="N561" s="30">
        <v>93</v>
      </c>
      <c r="O561" s="51"/>
      <c r="P561" s="51"/>
      <c r="Q561" s="51"/>
      <c r="R561" s="25">
        <f t="shared" si="2918"/>
        <v>675733.35</v>
      </c>
      <c r="S561" s="25">
        <f t="shared" si="2919"/>
        <v>675733.35</v>
      </c>
      <c r="T561" s="25">
        <f t="shared" si="2920"/>
        <v>675733.35</v>
      </c>
      <c r="U561" s="51"/>
      <c r="V561" s="51"/>
      <c r="W561" s="51"/>
      <c r="X561" s="25">
        <f t="shared" si="2921"/>
        <v>5813.94</v>
      </c>
      <c r="Y561" s="25">
        <f t="shared" si="2922"/>
        <v>0</v>
      </c>
      <c r="Z561" s="25">
        <f t="shared" si="2923"/>
        <v>0</v>
      </c>
      <c r="AA561" s="51"/>
      <c r="AB561" s="51"/>
      <c r="AC561" s="51"/>
      <c r="AD561" s="25">
        <f t="shared" si="2727"/>
        <v>540696.42000000004</v>
      </c>
      <c r="AE561" s="25">
        <f t="shared" si="2727"/>
        <v>0</v>
      </c>
      <c r="AF561" s="25">
        <f t="shared" si="2727"/>
        <v>0</v>
      </c>
      <c r="AG561" s="30">
        <v>269</v>
      </c>
      <c r="AH561" s="30">
        <v>269</v>
      </c>
      <c r="AI561" s="30">
        <v>269</v>
      </c>
      <c r="AJ561" s="51"/>
      <c r="AK561" s="51"/>
      <c r="AL561" s="51"/>
      <c r="AM561" s="25">
        <f t="shared" si="2924"/>
        <v>1954540.55</v>
      </c>
      <c r="AN561" s="25">
        <f t="shared" si="2925"/>
        <v>1954540.55</v>
      </c>
      <c r="AO561" s="25">
        <f t="shared" si="2926"/>
        <v>1954540.55</v>
      </c>
      <c r="AP561" s="51"/>
      <c r="AQ561" s="51"/>
      <c r="AR561" s="51"/>
      <c r="AS561" s="25">
        <f t="shared" si="2927"/>
        <v>3991.54</v>
      </c>
      <c r="AT561" s="25">
        <f t="shared" si="2928"/>
        <v>4119</v>
      </c>
      <c r="AU561" s="25">
        <f t="shared" si="2929"/>
        <v>4119</v>
      </c>
      <c r="AV561" s="51"/>
      <c r="AW561" s="51"/>
      <c r="AX561" s="51"/>
      <c r="AY561" s="25">
        <f t="shared" si="2728"/>
        <v>1073724.26</v>
      </c>
      <c r="AZ561" s="25">
        <f t="shared" si="2729"/>
        <v>1108011</v>
      </c>
      <c r="BA561" s="25">
        <f t="shared" si="2730"/>
        <v>1108011</v>
      </c>
      <c r="BB561" s="30">
        <v>85</v>
      </c>
      <c r="BC561" s="30">
        <v>85</v>
      </c>
      <c r="BD561" s="30">
        <v>85</v>
      </c>
      <c r="BE561" s="51"/>
      <c r="BF561" s="51"/>
      <c r="BG561" s="51"/>
      <c r="BH561" s="25">
        <f t="shared" si="2930"/>
        <v>617605.75</v>
      </c>
      <c r="BI561" s="25">
        <f t="shared" si="2931"/>
        <v>617605.75</v>
      </c>
      <c r="BJ561" s="25">
        <f t="shared" si="2932"/>
        <v>617605.75</v>
      </c>
      <c r="BK561" s="51"/>
      <c r="BL561" s="51"/>
      <c r="BM561" s="51"/>
      <c r="BN561" s="25">
        <f t="shared" si="2933"/>
        <v>3477.96</v>
      </c>
      <c r="BO561" s="25">
        <f t="shared" si="2934"/>
        <v>3603.88</v>
      </c>
      <c r="BP561" s="25">
        <f t="shared" si="2935"/>
        <v>3603.88</v>
      </c>
      <c r="BQ561" s="51"/>
      <c r="BR561" s="51"/>
      <c r="BS561" s="51"/>
      <c r="BT561" s="25">
        <f t="shared" si="2731"/>
        <v>295626.59999999998</v>
      </c>
      <c r="BU561" s="25">
        <f t="shared" si="2732"/>
        <v>306329.8</v>
      </c>
      <c r="BV561" s="25">
        <f t="shared" si="2733"/>
        <v>306329.8</v>
      </c>
      <c r="BW561" s="30"/>
      <c r="BX561" s="30"/>
      <c r="BY561" s="30"/>
      <c r="BZ561" s="51"/>
      <c r="CA561" s="51"/>
      <c r="CB561" s="51"/>
      <c r="CC561" s="25">
        <f t="shared" si="2936"/>
        <v>0</v>
      </c>
      <c r="CD561" s="25">
        <f t="shared" si="2937"/>
        <v>0</v>
      </c>
      <c r="CE561" s="25">
        <f t="shared" si="2938"/>
        <v>0</v>
      </c>
      <c r="CF561" s="51"/>
      <c r="CG561" s="51"/>
      <c r="CH561" s="51"/>
      <c r="CI561" s="25">
        <f t="shared" si="2939"/>
        <v>0</v>
      </c>
      <c r="CJ561" s="25">
        <f t="shared" si="2940"/>
        <v>0</v>
      </c>
      <c r="CK561" s="25">
        <f t="shared" si="2941"/>
        <v>0</v>
      </c>
      <c r="CL561" s="51"/>
      <c r="CM561" s="51"/>
      <c r="CN561" s="51"/>
      <c r="CO561" s="25">
        <f t="shared" si="2734"/>
        <v>0</v>
      </c>
      <c r="CP561" s="25">
        <f t="shared" si="2735"/>
        <v>0</v>
      </c>
      <c r="CQ561" s="25">
        <f t="shared" si="2736"/>
        <v>0</v>
      </c>
      <c r="CR561" s="30">
        <v>106</v>
      </c>
      <c r="CS561" s="30">
        <v>106</v>
      </c>
      <c r="CT561" s="30">
        <v>106</v>
      </c>
      <c r="CU561" s="51"/>
      <c r="CV561" s="51"/>
      <c r="CW561" s="51"/>
      <c r="CX561" s="25">
        <f t="shared" si="2942"/>
        <v>770190.7</v>
      </c>
      <c r="CY561" s="25">
        <f t="shared" si="2943"/>
        <v>770190.7</v>
      </c>
      <c r="CZ561" s="25">
        <f t="shared" si="2944"/>
        <v>770190.7</v>
      </c>
      <c r="DA561" s="51"/>
      <c r="DB561" s="51"/>
      <c r="DC561" s="51"/>
      <c r="DD561" s="25">
        <f t="shared" si="2945"/>
        <v>3935.71</v>
      </c>
      <c r="DE561" s="25">
        <f t="shared" si="2946"/>
        <v>4087.85</v>
      </c>
      <c r="DF561" s="25">
        <f t="shared" si="2947"/>
        <v>4087.85</v>
      </c>
      <c r="DG561" s="51"/>
      <c r="DH561" s="51"/>
      <c r="DI561" s="51"/>
      <c r="DJ561" s="25">
        <f t="shared" si="2737"/>
        <v>417185.26</v>
      </c>
      <c r="DK561" s="25">
        <f t="shared" si="2738"/>
        <v>433312.1</v>
      </c>
      <c r="DL561" s="25">
        <f t="shared" si="2739"/>
        <v>433312.1</v>
      </c>
      <c r="DM561" s="30">
        <v>131</v>
      </c>
      <c r="DN561" s="30">
        <v>131</v>
      </c>
      <c r="DO561" s="30">
        <v>131</v>
      </c>
      <c r="DP561" s="51"/>
      <c r="DQ561" s="51"/>
      <c r="DR561" s="51"/>
      <c r="DS561" s="25">
        <f t="shared" si="2948"/>
        <v>951839.45</v>
      </c>
      <c r="DT561" s="25">
        <f t="shared" si="2949"/>
        <v>951839.45</v>
      </c>
      <c r="DU561" s="25">
        <f t="shared" si="2950"/>
        <v>951839.45</v>
      </c>
      <c r="DV561" s="51"/>
      <c r="DW561" s="51"/>
      <c r="DX561" s="51"/>
      <c r="DY561" s="25">
        <f t="shared" si="2951"/>
        <v>4069.75</v>
      </c>
      <c r="DZ561" s="25">
        <f t="shared" si="2952"/>
        <v>4215.96</v>
      </c>
      <c r="EA561" s="25">
        <f t="shared" si="2953"/>
        <v>4215.96</v>
      </c>
      <c r="EB561" s="51"/>
      <c r="EC561" s="51"/>
      <c r="ED561" s="51"/>
      <c r="EE561" s="25">
        <f t="shared" si="2740"/>
        <v>533137.25</v>
      </c>
      <c r="EF561" s="25">
        <f t="shared" si="2741"/>
        <v>552290.76</v>
      </c>
      <c r="EG561" s="25">
        <f t="shared" si="2742"/>
        <v>552290.76</v>
      </c>
      <c r="EH561" s="30">
        <v>48</v>
      </c>
      <c r="EI561" s="30">
        <v>48</v>
      </c>
      <c r="EJ561" s="30">
        <v>48</v>
      </c>
      <c r="EK561" s="51"/>
      <c r="EL561" s="51"/>
      <c r="EM561" s="51"/>
      <c r="EN561" s="25">
        <f t="shared" si="2954"/>
        <v>348765.6</v>
      </c>
      <c r="EO561" s="25">
        <f t="shared" si="2955"/>
        <v>348765.6</v>
      </c>
      <c r="EP561" s="25">
        <f t="shared" si="2956"/>
        <v>348765.6</v>
      </c>
      <c r="EQ561" s="51"/>
      <c r="ER561" s="51"/>
      <c r="ES561" s="51"/>
      <c r="ET561" s="25">
        <f t="shared" si="2957"/>
        <v>3949.69</v>
      </c>
      <c r="EU561" s="25">
        <f t="shared" si="2958"/>
        <v>4064.7</v>
      </c>
      <c r="EV561" s="25">
        <f t="shared" si="2959"/>
        <v>4064.7</v>
      </c>
      <c r="EW561" s="51"/>
      <c r="EX561" s="51"/>
      <c r="EY561" s="51"/>
      <c r="EZ561" s="25">
        <f t="shared" si="2743"/>
        <v>189585.12</v>
      </c>
      <c r="FA561" s="25">
        <f t="shared" si="2744"/>
        <v>195105.6</v>
      </c>
      <c r="FB561" s="25">
        <f t="shared" si="2745"/>
        <v>195105.6</v>
      </c>
      <c r="FC561" s="186">
        <f>105-2</f>
        <v>103</v>
      </c>
      <c r="FD561" s="186">
        <f t="shared" ref="FD561:FE561" si="3286">105-2</f>
        <v>103</v>
      </c>
      <c r="FE561" s="186">
        <f t="shared" si="3286"/>
        <v>103</v>
      </c>
      <c r="FF561" s="51"/>
      <c r="FG561" s="51"/>
      <c r="FH561" s="51"/>
      <c r="FI561" s="25">
        <f t="shared" si="2960"/>
        <v>748392.85</v>
      </c>
      <c r="FJ561" s="25">
        <f t="shared" si="2961"/>
        <v>748392.85</v>
      </c>
      <c r="FK561" s="25">
        <f t="shared" si="2962"/>
        <v>748392.85</v>
      </c>
      <c r="FL561" s="51"/>
      <c r="FM561" s="51"/>
      <c r="FN561" s="51"/>
      <c r="FO561" s="25">
        <f t="shared" si="2963"/>
        <v>3210.77</v>
      </c>
      <c r="FP561" s="25">
        <f t="shared" si="2964"/>
        <v>3319.53</v>
      </c>
      <c r="FQ561" s="25">
        <f t="shared" si="2965"/>
        <v>3319.53</v>
      </c>
      <c r="FR561" s="51"/>
      <c r="FS561" s="51"/>
      <c r="FT561" s="51"/>
      <c r="FU561" s="25">
        <f t="shared" si="2746"/>
        <v>330709.31</v>
      </c>
      <c r="FV561" s="25">
        <f t="shared" si="2747"/>
        <v>341911.59</v>
      </c>
      <c r="FW561" s="25">
        <f t="shared" si="2748"/>
        <v>341911.59</v>
      </c>
      <c r="FX561" s="30">
        <f>112-112</f>
        <v>0</v>
      </c>
      <c r="FY561" s="30">
        <f t="shared" ref="FY561:FZ561" si="3287">112-112</f>
        <v>0</v>
      </c>
      <c r="FZ561" s="30">
        <f t="shared" si="3287"/>
        <v>0</v>
      </c>
      <c r="GA561" s="51"/>
      <c r="GB561" s="51"/>
      <c r="GC561" s="51"/>
      <c r="GD561" s="25">
        <f t="shared" si="2966"/>
        <v>0</v>
      </c>
      <c r="GE561" s="25">
        <f t="shared" si="2967"/>
        <v>0</v>
      </c>
      <c r="GF561" s="25">
        <f t="shared" si="2968"/>
        <v>0</v>
      </c>
      <c r="GG561" s="51"/>
      <c r="GH561" s="51"/>
      <c r="GI561" s="51"/>
      <c r="GJ561" s="25">
        <f t="shared" si="2969"/>
        <v>0</v>
      </c>
      <c r="GK561" s="25">
        <f t="shared" si="2970"/>
        <v>0</v>
      </c>
      <c r="GL561" s="25">
        <f t="shared" si="2971"/>
        <v>0</v>
      </c>
      <c r="GM561" s="51"/>
      <c r="GN561" s="51"/>
      <c r="GO561" s="51"/>
      <c r="GP561" s="25">
        <f t="shared" si="2749"/>
        <v>0</v>
      </c>
      <c r="GQ561" s="25">
        <f t="shared" si="2750"/>
        <v>0</v>
      </c>
      <c r="GR561" s="25">
        <f t="shared" si="2751"/>
        <v>0</v>
      </c>
      <c r="GS561" s="186">
        <f>84-1</f>
        <v>83</v>
      </c>
      <c r="GT561" s="186">
        <f t="shared" ref="GT561:GU561" si="3288">84-1</f>
        <v>83</v>
      </c>
      <c r="GU561" s="186">
        <f t="shared" si="3288"/>
        <v>83</v>
      </c>
      <c r="GV561" s="51"/>
      <c r="GW561" s="51"/>
      <c r="GX561" s="51"/>
      <c r="GY561" s="25">
        <f t="shared" si="2972"/>
        <v>603073.85</v>
      </c>
      <c r="GZ561" s="25">
        <f t="shared" si="2973"/>
        <v>603073.85</v>
      </c>
      <c r="HA561" s="25">
        <f t="shared" si="2974"/>
        <v>603073.85</v>
      </c>
      <c r="HB561" s="51"/>
      <c r="HC561" s="51"/>
      <c r="HD561" s="51"/>
      <c r="HE561" s="25">
        <f t="shared" si="2975"/>
        <v>6173.74</v>
      </c>
      <c r="HF561" s="25">
        <f t="shared" si="2976"/>
        <v>6404.69</v>
      </c>
      <c r="HG561" s="25">
        <f t="shared" si="2977"/>
        <v>6404.69</v>
      </c>
      <c r="HH561" s="51"/>
      <c r="HI561" s="51"/>
      <c r="HJ561" s="51"/>
      <c r="HK561" s="25">
        <f t="shared" si="2752"/>
        <v>512420.42</v>
      </c>
      <c r="HL561" s="25">
        <f t="shared" si="2753"/>
        <v>531589.27</v>
      </c>
      <c r="HM561" s="25">
        <f t="shared" si="2754"/>
        <v>531589.27</v>
      </c>
      <c r="HN561" s="186">
        <f>115+112-3</f>
        <v>224</v>
      </c>
      <c r="HO561" s="186">
        <f t="shared" ref="HO561:HP561" si="3289">115+112-3</f>
        <v>224</v>
      </c>
      <c r="HP561" s="186">
        <f t="shared" si="3289"/>
        <v>224</v>
      </c>
      <c r="HQ561" s="51"/>
      <c r="HR561" s="51"/>
      <c r="HS561" s="51"/>
      <c r="HT561" s="25">
        <f t="shared" si="2978"/>
        <v>1627572.8</v>
      </c>
      <c r="HU561" s="25">
        <f t="shared" si="2979"/>
        <v>1627572.8</v>
      </c>
      <c r="HV561" s="25">
        <f t="shared" si="2980"/>
        <v>1627572.8</v>
      </c>
      <c r="HW561" s="51"/>
      <c r="HX561" s="51"/>
      <c r="HY561" s="51"/>
      <c r="HZ561" s="25">
        <f t="shared" si="2981"/>
        <v>3207.45</v>
      </c>
      <c r="IA561" s="25">
        <f t="shared" si="2982"/>
        <v>3963.43</v>
      </c>
      <c r="IB561" s="25">
        <f t="shared" si="2983"/>
        <v>3963.43</v>
      </c>
      <c r="IC561" s="51"/>
      <c r="ID561" s="51"/>
      <c r="IE561" s="51"/>
      <c r="IF561" s="25">
        <f t="shared" si="2755"/>
        <v>718468.8</v>
      </c>
      <c r="IG561" s="25">
        <f t="shared" si="2756"/>
        <v>887808.32</v>
      </c>
      <c r="IH561" s="25">
        <f t="shared" si="2757"/>
        <v>887808.32</v>
      </c>
      <c r="II561" s="30">
        <v>142</v>
      </c>
      <c r="IJ561" s="30">
        <v>142</v>
      </c>
      <c r="IK561" s="30">
        <v>142</v>
      </c>
      <c r="IL561" s="51"/>
      <c r="IM561" s="51"/>
      <c r="IN561" s="51"/>
      <c r="IO561" s="25">
        <f t="shared" si="2984"/>
        <v>1031764.9</v>
      </c>
      <c r="IP561" s="25">
        <f t="shared" si="2985"/>
        <v>1031764.9</v>
      </c>
      <c r="IQ561" s="25">
        <f t="shared" si="2986"/>
        <v>1031764.9</v>
      </c>
      <c r="IR561" s="51"/>
      <c r="IS561" s="51"/>
      <c r="IT561" s="51"/>
      <c r="IU561" s="25">
        <f t="shared" si="2987"/>
        <v>3348.14</v>
      </c>
      <c r="IV561" s="25">
        <f t="shared" si="2988"/>
        <v>3452.44</v>
      </c>
      <c r="IW561" s="25">
        <f t="shared" si="2989"/>
        <v>3452.44</v>
      </c>
      <c r="IX561" s="51"/>
      <c r="IY561" s="51"/>
      <c r="IZ561" s="51"/>
      <c r="JA561" s="25">
        <f t="shared" si="2758"/>
        <v>475435.88</v>
      </c>
      <c r="JB561" s="25">
        <f t="shared" si="2759"/>
        <v>490246.48</v>
      </c>
      <c r="JC561" s="25">
        <f t="shared" si="2760"/>
        <v>490246.48</v>
      </c>
      <c r="JD561" s="30">
        <v>44</v>
      </c>
      <c r="JE561" s="30">
        <v>44</v>
      </c>
      <c r="JF561" s="30">
        <v>44</v>
      </c>
      <c r="JG561" s="51"/>
      <c r="JH561" s="51"/>
      <c r="JI561" s="51"/>
      <c r="JJ561" s="25">
        <f t="shared" si="2990"/>
        <v>319701.8</v>
      </c>
      <c r="JK561" s="25">
        <f t="shared" si="2991"/>
        <v>319701.8</v>
      </c>
      <c r="JL561" s="25">
        <f t="shared" si="2992"/>
        <v>319701.8</v>
      </c>
      <c r="JM561" s="51"/>
      <c r="JN561" s="51"/>
      <c r="JO561" s="51"/>
      <c r="JP561" s="25">
        <f t="shared" si="2993"/>
        <v>5059.67</v>
      </c>
      <c r="JQ561" s="25">
        <f t="shared" si="2994"/>
        <v>5236.34</v>
      </c>
      <c r="JR561" s="25">
        <f t="shared" si="2995"/>
        <v>5236.34</v>
      </c>
      <c r="JS561" s="51"/>
      <c r="JT561" s="51"/>
      <c r="JU561" s="51"/>
      <c r="JV561" s="25">
        <f t="shared" si="2761"/>
        <v>222625.48</v>
      </c>
      <c r="JW561" s="25">
        <f t="shared" si="2762"/>
        <v>230398.96</v>
      </c>
      <c r="JX561" s="25">
        <f t="shared" si="2763"/>
        <v>230398.96</v>
      </c>
      <c r="JY561" s="30">
        <v>169</v>
      </c>
      <c r="JZ561" s="30">
        <v>169</v>
      </c>
      <c r="KA561" s="30">
        <v>169</v>
      </c>
      <c r="KB561" s="51"/>
      <c r="KC561" s="51"/>
      <c r="KD561" s="51"/>
      <c r="KE561" s="25">
        <f t="shared" si="2996"/>
        <v>1227945.55</v>
      </c>
      <c r="KF561" s="25">
        <f t="shared" si="2997"/>
        <v>1227945.55</v>
      </c>
      <c r="KG561" s="25">
        <f t="shared" si="2998"/>
        <v>1227945.55</v>
      </c>
      <c r="KH561" s="51"/>
      <c r="KI561" s="51"/>
      <c r="KJ561" s="51"/>
      <c r="KK561" s="25">
        <f t="shared" si="2999"/>
        <v>2990.19</v>
      </c>
      <c r="KL561" s="25">
        <f t="shared" si="3000"/>
        <v>3089.92</v>
      </c>
      <c r="KM561" s="25">
        <f t="shared" si="3001"/>
        <v>3089.92</v>
      </c>
      <c r="KN561" s="51"/>
      <c r="KO561" s="51"/>
      <c r="KP561" s="51"/>
      <c r="KQ561" s="25">
        <f t="shared" si="2764"/>
        <v>505342.11</v>
      </c>
      <c r="KR561" s="25">
        <f t="shared" si="2765"/>
        <v>522196.47999999998</v>
      </c>
      <c r="KS561" s="25">
        <f t="shared" si="2766"/>
        <v>522196.47999999998</v>
      </c>
      <c r="KT561" s="30">
        <v>217</v>
      </c>
      <c r="KU561" s="30">
        <v>217</v>
      </c>
      <c r="KV561" s="30">
        <v>217</v>
      </c>
      <c r="KW561" s="51"/>
      <c r="KX561" s="51"/>
      <c r="KY561" s="51"/>
      <c r="KZ561" s="25">
        <f t="shared" si="3002"/>
        <v>1576711.15</v>
      </c>
      <c r="LA561" s="25">
        <f t="shared" si="3003"/>
        <v>1576711.15</v>
      </c>
      <c r="LB561" s="25">
        <f t="shared" si="3004"/>
        <v>1576711.15</v>
      </c>
      <c r="LC561" s="51"/>
      <c r="LD561" s="51"/>
      <c r="LE561" s="51"/>
      <c r="LF561" s="25">
        <f t="shared" si="3005"/>
        <v>2772.73</v>
      </c>
      <c r="LG561" s="25">
        <f t="shared" si="3006"/>
        <v>2867.77</v>
      </c>
      <c r="LH561" s="25">
        <f t="shared" si="3007"/>
        <v>2867.77</v>
      </c>
      <c r="LI561" s="51"/>
      <c r="LJ561" s="51"/>
      <c r="LK561" s="51"/>
      <c r="LL561" s="25">
        <f t="shared" si="2767"/>
        <v>601682.41</v>
      </c>
      <c r="LM561" s="25">
        <f t="shared" si="2768"/>
        <v>622306.09</v>
      </c>
      <c r="LN561" s="25">
        <f t="shared" si="2769"/>
        <v>622306.09</v>
      </c>
      <c r="LO561" s="30">
        <v>47</v>
      </c>
      <c r="LP561" s="30">
        <v>47</v>
      </c>
      <c r="LQ561" s="30">
        <v>47</v>
      </c>
      <c r="LR561" s="51"/>
      <c r="LS561" s="51"/>
      <c r="LT561" s="51"/>
      <c r="LU561" s="25">
        <f t="shared" si="3008"/>
        <v>341499.65</v>
      </c>
      <c r="LV561" s="25">
        <f t="shared" si="3009"/>
        <v>341499.65</v>
      </c>
      <c r="LW561" s="25">
        <f t="shared" si="3010"/>
        <v>341499.65</v>
      </c>
      <c r="LX561" s="51"/>
      <c r="LY561" s="51"/>
      <c r="LZ561" s="51"/>
      <c r="MA561" s="25">
        <f t="shared" si="3011"/>
        <v>4378.58</v>
      </c>
      <c r="MB561" s="25">
        <f t="shared" si="3012"/>
        <v>4525.2700000000004</v>
      </c>
      <c r="MC561" s="25">
        <f t="shared" si="3013"/>
        <v>4525.2700000000004</v>
      </c>
      <c r="MD561" s="51"/>
      <c r="ME561" s="51"/>
      <c r="MF561" s="51"/>
      <c r="MG561" s="25">
        <f t="shared" si="2770"/>
        <v>205793.26</v>
      </c>
      <c r="MH561" s="25">
        <f t="shared" si="2771"/>
        <v>212687.69</v>
      </c>
      <c r="MI561" s="25">
        <f t="shared" si="2772"/>
        <v>212687.69</v>
      </c>
      <c r="MJ561" s="186">
        <f>102-4</f>
        <v>98</v>
      </c>
      <c r="MK561" s="186">
        <f t="shared" ref="MK561:ML561" si="3290">102-4</f>
        <v>98</v>
      </c>
      <c r="ML561" s="186">
        <f t="shared" si="3290"/>
        <v>98</v>
      </c>
      <c r="MM561" s="51"/>
      <c r="MN561" s="51"/>
      <c r="MO561" s="51"/>
      <c r="MP561" s="25">
        <f t="shared" si="3014"/>
        <v>712063.1</v>
      </c>
      <c r="MQ561" s="25">
        <f t="shared" si="3015"/>
        <v>712063.1</v>
      </c>
      <c r="MR561" s="25">
        <f t="shared" si="3016"/>
        <v>712063.1</v>
      </c>
      <c r="MS561" s="51"/>
      <c r="MT561" s="51"/>
      <c r="MU561" s="51"/>
      <c r="MV561" s="25">
        <f t="shared" si="3017"/>
        <v>4656.83</v>
      </c>
      <c r="MW561" s="25">
        <f t="shared" si="3018"/>
        <v>4815.07</v>
      </c>
      <c r="MX561" s="25">
        <f t="shared" si="3019"/>
        <v>4815.07</v>
      </c>
      <c r="MY561" s="51"/>
      <c r="MZ561" s="51"/>
      <c r="NA561" s="51"/>
      <c r="NB561" s="25">
        <f t="shared" si="2773"/>
        <v>456369.34</v>
      </c>
      <c r="NC561" s="25">
        <f t="shared" si="2774"/>
        <v>471876.86</v>
      </c>
      <c r="ND561" s="25">
        <f t="shared" si="2775"/>
        <v>471876.86</v>
      </c>
      <c r="NE561" s="186">
        <f>193-1</f>
        <v>192</v>
      </c>
      <c r="NF561" s="186">
        <f t="shared" ref="NF561:NG561" si="3291">193-1</f>
        <v>192</v>
      </c>
      <c r="NG561" s="186">
        <f t="shared" si="3291"/>
        <v>192</v>
      </c>
      <c r="NH561" s="51"/>
      <c r="NI561" s="51"/>
      <c r="NJ561" s="51"/>
      <c r="NK561" s="25">
        <f t="shared" si="3020"/>
        <v>1395062.4</v>
      </c>
      <c r="NL561" s="25">
        <f t="shared" si="3021"/>
        <v>1395062.4</v>
      </c>
      <c r="NM561" s="25">
        <f t="shared" si="3022"/>
        <v>1395062.4</v>
      </c>
      <c r="NN561" s="51"/>
      <c r="NO561" s="51"/>
      <c r="NP561" s="51"/>
      <c r="NQ561" s="25">
        <f t="shared" si="3023"/>
        <v>3403.04</v>
      </c>
      <c r="NR561" s="25">
        <f t="shared" si="3024"/>
        <v>3512.12</v>
      </c>
      <c r="NS561" s="25">
        <f t="shared" si="3025"/>
        <v>3512.12</v>
      </c>
      <c r="NT561" s="51"/>
      <c r="NU561" s="51"/>
      <c r="NV561" s="51"/>
      <c r="NW561" s="25">
        <f t="shared" si="2776"/>
        <v>653383.68000000005</v>
      </c>
      <c r="NX561" s="25">
        <f t="shared" si="2777"/>
        <v>674327.04000000004</v>
      </c>
      <c r="NY561" s="25">
        <f t="shared" si="2778"/>
        <v>674327.04000000004</v>
      </c>
      <c r="NZ561" s="30">
        <v>118</v>
      </c>
      <c r="OA561" s="30">
        <v>118</v>
      </c>
      <c r="OB561" s="30">
        <v>118</v>
      </c>
      <c r="OC561" s="51"/>
      <c r="OD561" s="51"/>
      <c r="OE561" s="51"/>
      <c r="OF561" s="25">
        <f t="shared" si="3026"/>
        <v>857382.1</v>
      </c>
      <c r="OG561" s="25">
        <f t="shared" si="3027"/>
        <v>857382.1</v>
      </c>
      <c r="OH561" s="25">
        <f t="shared" si="3028"/>
        <v>857382.1</v>
      </c>
      <c r="OI561" s="51"/>
      <c r="OJ561" s="51"/>
      <c r="OK561" s="51"/>
      <c r="OL561" s="25">
        <f t="shared" si="3029"/>
        <v>4407.07</v>
      </c>
      <c r="OM561" s="25">
        <f t="shared" si="3030"/>
        <v>4554.96</v>
      </c>
      <c r="ON561" s="25">
        <f t="shared" si="3031"/>
        <v>4554.96</v>
      </c>
      <c r="OO561" s="51"/>
      <c r="OP561" s="51"/>
      <c r="OQ561" s="51"/>
      <c r="OR561" s="25">
        <f t="shared" si="2779"/>
        <v>520034.26</v>
      </c>
      <c r="OS561" s="25">
        <f t="shared" si="2780"/>
        <v>537485.28</v>
      </c>
      <c r="OT561" s="25">
        <f t="shared" si="2781"/>
        <v>537485.28</v>
      </c>
      <c r="OU561" s="30">
        <v>68</v>
      </c>
      <c r="OV561" s="30">
        <v>68</v>
      </c>
      <c r="OW561" s="30">
        <v>68</v>
      </c>
      <c r="OX561" s="51"/>
      <c r="OY561" s="51"/>
      <c r="OZ561" s="51"/>
      <c r="PA561" s="25">
        <f t="shared" si="3032"/>
        <v>494084.6</v>
      </c>
      <c r="PB561" s="25">
        <f t="shared" si="3033"/>
        <v>494084.6</v>
      </c>
      <c r="PC561" s="25">
        <f t="shared" si="3034"/>
        <v>494084.6</v>
      </c>
      <c r="PD561" s="51"/>
      <c r="PE561" s="51"/>
      <c r="PF561" s="51"/>
      <c r="PG561" s="25">
        <f t="shared" si="3035"/>
        <v>3759.66</v>
      </c>
      <c r="PH561" s="25">
        <f t="shared" si="3036"/>
        <v>3881.49</v>
      </c>
      <c r="PI561" s="25">
        <f t="shared" si="3037"/>
        <v>3881.49</v>
      </c>
      <c r="PJ561" s="51"/>
      <c r="PK561" s="51"/>
      <c r="PL561" s="51"/>
      <c r="PM561" s="25">
        <f t="shared" si="2782"/>
        <v>255656.88</v>
      </c>
      <c r="PN561" s="25">
        <f t="shared" si="2783"/>
        <v>263941.32</v>
      </c>
      <c r="PO561" s="25">
        <f t="shared" si="2784"/>
        <v>263941.32</v>
      </c>
      <c r="PP561" s="30">
        <v>102</v>
      </c>
      <c r="PQ561" s="30">
        <v>102</v>
      </c>
      <c r="PR561" s="30">
        <v>102</v>
      </c>
      <c r="PS561" s="51"/>
      <c r="PT561" s="51"/>
      <c r="PU561" s="51"/>
      <c r="PV561" s="25">
        <f t="shared" si="3038"/>
        <v>741126.9</v>
      </c>
      <c r="PW561" s="25">
        <f t="shared" si="3039"/>
        <v>741126.9</v>
      </c>
      <c r="PX561" s="25">
        <f t="shared" si="3040"/>
        <v>741126.9</v>
      </c>
      <c r="PY561" s="51"/>
      <c r="PZ561" s="51"/>
      <c r="QA561" s="51"/>
      <c r="QB561" s="25">
        <f t="shared" si="3041"/>
        <v>4267.1499999999996</v>
      </c>
      <c r="QC561" s="25">
        <f t="shared" si="3042"/>
        <v>4410.83</v>
      </c>
      <c r="QD561" s="25">
        <f t="shared" si="3043"/>
        <v>4410.83</v>
      </c>
      <c r="QE561" s="51"/>
      <c r="QF561" s="51"/>
      <c r="QG561" s="51"/>
      <c r="QH561" s="25">
        <f t="shared" si="2785"/>
        <v>435249.3</v>
      </c>
      <c r="QI561" s="25">
        <f t="shared" si="2786"/>
        <v>449904.66</v>
      </c>
      <c r="QJ561" s="25">
        <f t="shared" si="2787"/>
        <v>449904.66</v>
      </c>
      <c r="QK561" s="186">
        <f>200-1</f>
        <v>199</v>
      </c>
      <c r="QL561" s="186">
        <f t="shared" ref="QL561:QM561" si="3292">200-1</f>
        <v>199</v>
      </c>
      <c r="QM561" s="186">
        <f t="shared" si="3292"/>
        <v>199</v>
      </c>
      <c r="QN561" s="51"/>
      <c r="QO561" s="51"/>
      <c r="QP561" s="51"/>
      <c r="QQ561" s="25">
        <f t="shared" si="3044"/>
        <v>1445924.05</v>
      </c>
      <c r="QR561" s="25">
        <f t="shared" si="3045"/>
        <v>1445924.05</v>
      </c>
      <c r="QS561" s="25">
        <f t="shared" si="3046"/>
        <v>1445924.05</v>
      </c>
      <c r="QT561" s="51"/>
      <c r="QU561" s="51"/>
      <c r="QV561" s="51"/>
      <c r="QW561" s="25">
        <f t="shared" si="3047"/>
        <v>3807.37</v>
      </c>
      <c r="QX561" s="25">
        <f t="shared" si="3048"/>
        <v>3927.73</v>
      </c>
      <c r="QY561" s="25">
        <f t="shared" si="3049"/>
        <v>3927.73</v>
      </c>
      <c r="QZ561" s="51"/>
      <c r="RA561" s="51"/>
      <c r="RB561" s="51"/>
      <c r="RC561" s="25">
        <f t="shared" si="2788"/>
        <v>757666.63</v>
      </c>
      <c r="RD561" s="25">
        <f t="shared" si="2789"/>
        <v>781618.27</v>
      </c>
      <c r="RE561" s="25">
        <f t="shared" si="2790"/>
        <v>781618.27</v>
      </c>
      <c r="RF561" s="186">
        <f>288-7</f>
        <v>281</v>
      </c>
      <c r="RG561" s="186">
        <f t="shared" ref="RG561:RH561" si="3293">288-7</f>
        <v>281</v>
      </c>
      <c r="RH561" s="186">
        <f t="shared" si="3293"/>
        <v>281</v>
      </c>
      <c r="RI561" s="51"/>
      <c r="RJ561" s="51"/>
      <c r="RK561" s="51"/>
      <c r="RL561" s="25">
        <f t="shared" si="3050"/>
        <v>2041731.95</v>
      </c>
      <c r="RM561" s="25">
        <f t="shared" si="3051"/>
        <v>2041731.95</v>
      </c>
      <c r="RN561" s="25">
        <f t="shared" si="3052"/>
        <v>2041731.95</v>
      </c>
      <c r="RO561" s="51"/>
      <c r="RP561" s="51"/>
      <c r="RQ561" s="51"/>
      <c r="RR561" s="25">
        <f t="shared" si="3053"/>
        <v>2776.87</v>
      </c>
      <c r="RS561" s="25">
        <f t="shared" si="3054"/>
        <v>2861.62</v>
      </c>
      <c r="RT561" s="25">
        <f t="shared" si="3055"/>
        <v>2861.62</v>
      </c>
      <c r="RU561" s="51"/>
      <c r="RV561" s="51"/>
      <c r="RW561" s="51"/>
      <c r="RX561" s="25">
        <f t="shared" si="2791"/>
        <v>780300.47</v>
      </c>
      <c r="RY561" s="25">
        <f t="shared" si="2792"/>
        <v>804115.22</v>
      </c>
      <c r="RZ561" s="25">
        <f t="shared" si="2793"/>
        <v>804115.22</v>
      </c>
      <c r="SA561" s="186">
        <f>131-1</f>
        <v>130</v>
      </c>
      <c r="SB561" s="186">
        <f t="shared" ref="SB561:SC561" si="3294">131-1</f>
        <v>130</v>
      </c>
      <c r="SC561" s="186">
        <f t="shared" si="3294"/>
        <v>130</v>
      </c>
      <c r="SD561" s="51"/>
      <c r="SE561" s="51"/>
      <c r="SF561" s="51"/>
      <c r="SG561" s="25">
        <f t="shared" si="3056"/>
        <v>944573.5</v>
      </c>
      <c r="SH561" s="25">
        <f t="shared" si="3057"/>
        <v>944573.5</v>
      </c>
      <c r="SI561" s="25">
        <f t="shared" si="3058"/>
        <v>944573.5</v>
      </c>
      <c r="SJ561" s="51"/>
      <c r="SK561" s="51"/>
      <c r="SL561" s="51"/>
      <c r="SM561" s="25">
        <f t="shared" si="3059"/>
        <v>3758.05</v>
      </c>
      <c r="SN561" s="25">
        <f t="shared" si="3060"/>
        <v>3873.68</v>
      </c>
      <c r="SO561" s="25">
        <f t="shared" si="3061"/>
        <v>3873.68</v>
      </c>
      <c r="SP561" s="51"/>
      <c r="SQ561" s="51"/>
      <c r="SR561" s="51"/>
      <c r="SS561" s="25">
        <f t="shared" si="2794"/>
        <v>488546.5</v>
      </c>
      <c r="ST561" s="25">
        <f t="shared" si="2795"/>
        <v>503578.4</v>
      </c>
      <c r="SU561" s="25">
        <f t="shared" si="2796"/>
        <v>503578.4</v>
      </c>
      <c r="SV561" s="186">
        <f>70-1</f>
        <v>69</v>
      </c>
      <c r="SW561" s="186">
        <f t="shared" ref="SW561:SX561" si="3295">70-1</f>
        <v>69</v>
      </c>
      <c r="SX561" s="186">
        <f t="shared" si="3295"/>
        <v>69</v>
      </c>
      <c r="SY561" s="51"/>
      <c r="SZ561" s="51"/>
      <c r="TA561" s="51"/>
      <c r="TB561" s="25">
        <f t="shared" si="3062"/>
        <v>501350.55</v>
      </c>
      <c r="TC561" s="25">
        <f t="shared" si="3063"/>
        <v>501350.55</v>
      </c>
      <c r="TD561" s="25">
        <f t="shared" si="3064"/>
        <v>501350.55</v>
      </c>
      <c r="TE561" s="51"/>
      <c r="TF561" s="51"/>
      <c r="TG561" s="51"/>
      <c r="TH561" s="25">
        <f t="shared" si="3065"/>
        <v>3489.31</v>
      </c>
      <c r="TI561" s="25">
        <f t="shared" si="3066"/>
        <v>3606.24</v>
      </c>
      <c r="TJ561" s="25">
        <f t="shared" si="3067"/>
        <v>3606.24</v>
      </c>
      <c r="TK561" s="51"/>
      <c r="TL561" s="51"/>
      <c r="TM561" s="51"/>
      <c r="TN561" s="25">
        <f t="shared" si="2797"/>
        <v>240762.39</v>
      </c>
      <c r="TO561" s="25">
        <f t="shared" si="2798"/>
        <v>248830.56</v>
      </c>
      <c r="TP561" s="25">
        <f t="shared" si="2799"/>
        <v>248830.56</v>
      </c>
      <c r="TQ561" s="186">
        <f>100+120-6</f>
        <v>214</v>
      </c>
      <c r="TR561" s="186">
        <f t="shared" ref="TR561:TS561" si="3296">100+120-6</f>
        <v>214</v>
      </c>
      <c r="TS561" s="186">
        <f t="shared" si="3296"/>
        <v>214</v>
      </c>
      <c r="TT561" s="51"/>
      <c r="TU561" s="51"/>
      <c r="TV561" s="51"/>
      <c r="TW561" s="25">
        <f t="shared" si="3068"/>
        <v>1554913.3</v>
      </c>
      <c r="TX561" s="25">
        <f t="shared" si="3069"/>
        <v>1554913.3</v>
      </c>
      <c r="TY561" s="25">
        <f t="shared" si="3070"/>
        <v>1554913.3</v>
      </c>
      <c r="TZ561" s="51"/>
      <c r="UA561" s="51"/>
      <c r="UB561" s="51"/>
      <c r="UC561" s="25">
        <f t="shared" si="3071"/>
        <v>3010.57</v>
      </c>
      <c r="UD561" s="25">
        <f t="shared" si="3072"/>
        <v>4134.92</v>
      </c>
      <c r="UE561" s="25">
        <f t="shared" si="3073"/>
        <v>4134.92</v>
      </c>
      <c r="UF561" s="51"/>
      <c r="UG561" s="51"/>
      <c r="UH561" s="51"/>
      <c r="UI561" s="25">
        <f t="shared" si="2800"/>
        <v>644261.98</v>
      </c>
      <c r="UJ561" s="25">
        <f t="shared" si="2801"/>
        <v>884872.88</v>
      </c>
      <c r="UK561" s="25">
        <f t="shared" si="2802"/>
        <v>884872.88</v>
      </c>
      <c r="UL561" s="186">
        <f>152-3</f>
        <v>149</v>
      </c>
      <c r="UM561" s="186">
        <f t="shared" ref="UM561:UN561" si="3297">152-3</f>
        <v>149</v>
      </c>
      <c r="UN561" s="186">
        <f t="shared" si="3297"/>
        <v>149</v>
      </c>
      <c r="UO561" s="51"/>
      <c r="UP561" s="51"/>
      <c r="UQ561" s="51"/>
      <c r="UR561" s="25">
        <f t="shared" si="3074"/>
        <v>1082626.55</v>
      </c>
      <c r="US561" s="25">
        <f t="shared" si="3075"/>
        <v>1082626.55</v>
      </c>
      <c r="UT561" s="25">
        <f t="shared" si="3076"/>
        <v>1082626.55</v>
      </c>
      <c r="UU561" s="51"/>
      <c r="UV561" s="51"/>
      <c r="UW561" s="51"/>
      <c r="UX561" s="25">
        <f t="shared" si="3077"/>
        <v>3675.62</v>
      </c>
      <c r="UY561" s="25">
        <f t="shared" si="3078"/>
        <v>3782.35</v>
      </c>
      <c r="UZ561" s="25">
        <f t="shared" si="3079"/>
        <v>3782.35</v>
      </c>
      <c r="VA561" s="51"/>
      <c r="VB561" s="51"/>
      <c r="VC561" s="51"/>
      <c r="VD561" s="25">
        <f t="shared" si="2803"/>
        <v>547667.38</v>
      </c>
      <c r="VE561" s="25">
        <f t="shared" si="2804"/>
        <v>563570.15</v>
      </c>
      <c r="VF561" s="25">
        <f t="shared" si="2805"/>
        <v>563570.15</v>
      </c>
      <c r="VG561" s="30">
        <f>120-120</f>
        <v>0</v>
      </c>
      <c r="VH561" s="30">
        <f t="shared" ref="VH561:VI561" si="3298">120-120</f>
        <v>0</v>
      </c>
      <c r="VI561" s="30">
        <f t="shared" si="3298"/>
        <v>0</v>
      </c>
      <c r="VJ561" s="51"/>
      <c r="VK561" s="51"/>
      <c r="VL561" s="51"/>
      <c r="VM561" s="25">
        <f t="shared" si="3080"/>
        <v>0</v>
      </c>
      <c r="VN561" s="25">
        <f t="shared" si="3081"/>
        <v>0</v>
      </c>
      <c r="VO561" s="25">
        <f t="shared" si="3082"/>
        <v>0</v>
      </c>
      <c r="VP561" s="51"/>
      <c r="VQ561" s="51"/>
      <c r="VR561" s="51"/>
      <c r="VS561" s="25">
        <f t="shared" si="3083"/>
        <v>0</v>
      </c>
      <c r="VT561" s="25">
        <f t="shared" si="3084"/>
        <v>0</v>
      </c>
      <c r="VU561" s="25">
        <f t="shared" si="3085"/>
        <v>0</v>
      </c>
      <c r="VV561" s="51"/>
      <c r="VW561" s="51"/>
      <c r="VX561" s="51"/>
      <c r="VY561" s="25">
        <f t="shared" si="2806"/>
        <v>0</v>
      </c>
      <c r="VZ561" s="25">
        <f t="shared" si="2807"/>
        <v>0</v>
      </c>
      <c r="WA561" s="25">
        <f t="shared" si="2808"/>
        <v>0</v>
      </c>
      <c r="WB561" s="30">
        <v>81</v>
      </c>
      <c r="WC561" s="30">
        <v>81</v>
      </c>
      <c r="WD561" s="30">
        <v>81</v>
      </c>
      <c r="WE561" s="51"/>
      <c r="WF561" s="51"/>
      <c r="WG561" s="51"/>
      <c r="WH561" s="25">
        <f t="shared" si="3086"/>
        <v>588541.94999999995</v>
      </c>
      <c r="WI561" s="25">
        <f t="shared" si="3087"/>
        <v>588541.94999999995</v>
      </c>
      <c r="WJ561" s="25">
        <f t="shared" si="3088"/>
        <v>588541.94999999995</v>
      </c>
      <c r="WK561" s="51"/>
      <c r="WL561" s="51"/>
      <c r="WM561" s="51"/>
      <c r="WN561" s="25">
        <f t="shared" si="3089"/>
        <v>2747.63</v>
      </c>
      <c r="WO561" s="25">
        <f t="shared" si="3090"/>
        <v>2842.22</v>
      </c>
      <c r="WP561" s="25">
        <f t="shared" si="3091"/>
        <v>2842.22</v>
      </c>
      <c r="WQ561" s="51"/>
      <c r="WR561" s="51"/>
      <c r="WS561" s="51"/>
      <c r="WT561" s="25">
        <f t="shared" si="2809"/>
        <v>222558.03</v>
      </c>
      <c r="WU561" s="25">
        <f t="shared" si="2810"/>
        <v>230219.82</v>
      </c>
      <c r="WV561" s="25">
        <f t="shared" si="2811"/>
        <v>230219.82</v>
      </c>
      <c r="WW561" s="186">
        <f>240-1</f>
        <v>239</v>
      </c>
      <c r="WX561" s="186">
        <f t="shared" ref="WX561:WY561" si="3299">240-1</f>
        <v>239</v>
      </c>
      <c r="WY561" s="186">
        <f t="shared" si="3299"/>
        <v>239</v>
      </c>
      <c r="WZ561" s="51"/>
      <c r="XA561" s="51"/>
      <c r="XB561" s="51"/>
      <c r="XC561" s="25">
        <f t="shared" si="3092"/>
        <v>1736562.05</v>
      </c>
      <c r="XD561" s="25">
        <f t="shared" si="3093"/>
        <v>1736562.05</v>
      </c>
      <c r="XE561" s="25">
        <f t="shared" si="3094"/>
        <v>1736562.05</v>
      </c>
      <c r="XF561" s="51"/>
      <c r="XG561" s="51"/>
      <c r="XH561" s="51"/>
      <c r="XI561" s="25">
        <f t="shared" si="3095"/>
        <v>2914.72</v>
      </c>
      <c r="XJ561" s="25">
        <f t="shared" si="3096"/>
        <v>3004.51</v>
      </c>
      <c r="XK561" s="25">
        <f t="shared" si="3097"/>
        <v>3004.51</v>
      </c>
      <c r="XL561" s="51"/>
      <c r="XM561" s="51"/>
      <c r="XN561" s="51"/>
      <c r="XO561" s="25">
        <f t="shared" si="2812"/>
        <v>696618.08</v>
      </c>
      <c r="XP561" s="25">
        <f t="shared" si="2813"/>
        <v>718077.89</v>
      </c>
      <c r="XQ561" s="25">
        <f t="shared" si="2814"/>
        <v>718077.89</v>
      </c>
      <c r="XR561" s="186">
        <f>156-11</f>
        <v>145</v>
      </c>
      <c r="XS561" s="186">
        <f t="shared" ref="XS561:XT561" si="3300">156-11</f>
        <v>145</v>
      </c>
      <c r="XT561" s="186">
        <f t="shared" si="3300"/>
        <v>145</v>
      </c>
      <c r="XU561" s="51"/>
      <c r="XV561" s="51"/>
      <c r="XW561" s="51"/>
      <c r="XX561" s="25">
        <f t="shared" si="3098"/>
        <v>1053562.75</v>
      </c>
      <c r="XY561" s="25">
        <f t="shared" si="3099"/>
        <v>1053562.75</v>
      </c>
      <c r="XZ561" s="25">
        <f t="shared" si="3100"/>
        <v>1053562.75</v>
      </c>
      <c r="YA561" s="51"/>
      <c r="YB561" s="51"/>
      <c r="YC561" s="51"/>
      <c r="YD561" s="25">
        <f t="shared" si="3101"/>
        <v>2882.23</v>
      </c>
      <c r="YE561" s="25">
        <f t="shared" si="3102"/>
        <v>2972.36</v>
      </c>
      <c r="YF561" s="25">
        <f t="shared" si="3103"/>
        <v>2972.36</v>
      </c>
      <c r="YG561" s="51"/>
      <c r="YH561" s="51"/>
      <c r="YI561" s="51"/>
      <c r="YJ561" s="25">
        <f t="shared" si="2815"/>
        <v>417923.35</v>
      </c>
      <c r="YK561" s="25">
        <f t="shared" si="2816"/>
        <v>430992.2</v>
      </c>
      <c r="YL561" s="25">
        <f t="shared" si="2817"/>
        <v>430992.2</v>
      </c>
      <c r="YM561" s="186">
        <f>160-8</f>
        <v>152</v>
      </c>
      <c r="YN561" s="186">
        <f t="shared" ref="YN561:YO561" si="3301">160-8</f>
        <v>152</v>
      </c>
      <c r="YO561" s="186">
        <f t="shared" si="3301"/>
        <v>152</v>
      </c>
      <c r="YP561" s="51"/>
      <c r="YQ561" s="51"/>
      <c r="YR561" s="51"/>
      <c r="YS561" s="25">
        <f t="shared" si="3104"/>
        <v>1104424.3999999999</v>
      </c>
      <c r="YT561" s="25">
        <f t="shared" si="3105"/>
        <v>1104424.3999999999</v>
      </c>
      <c r="YU561" s="25">
        <f t="shared" si="3106"/>
        <v>1104424.3999999999</v>
      </c>
      <c r="YV561" s="51"/>
      <c r="YW561" s="51"/>
      <c r="YX561" s="51"/>
      <c r="YY561" s="25">
        <f t="shared" si="3107"/>
        <v>3191.4</v>
      </c>
      <c r="YZ561" s="25">
        <f t="shared" si="3108"/>
        <v>3294.83</v>
      </c>
      <c r="ZA561" s="25">
        <f t="shared" si="3109"/>
        <v>3294.83</v>
      </c>
      <c r="ZB561" s="51"/>
      <c r="ZC561" s="51"/>
      <c r="ZD561" s="51"/>
      <c r="ZE561" s="25">
        <f t="shared" si="2818"/>
        <v>485092.8</v>
      </c>
      <c r="ZF561" s="25">
        <f t="shared" si="2819"/>
        <v>500814.16</v>
      </c>
      <c r="ZG561" s="25">
        <f t="shared" si="2820"/>
        <v>500814.16</v>
      </c>
      <c r="ZH561" s="186">
        <f>110-4</f>
        <v>106</v>
      </c>
      <c r="ZI561" s="186">
        <f t="shared" ref="ZI561:ZJ561" si="3302">110-4</f>
        <v>106</v>
      </c>
      <c r="ZJ561" s="186">
        <f t="shared" si="3302"/>
        <v>106</v>
      </c>
      <c r="ZK561" s="51"/>
      <c r="ZL561" s="51"/>
      <c r="ZM561" s="51"/>
      <c r="ZN561" s="25">
        <f t="shared" si="3110"/>
        <v>770190.7</v>
      </c>
      <c r="ZO561" s="25">
        <f t="shared" si="3111"/>
        <v>770190.7</v>
      </c>
      <c r="ZP561" s="25">
        <f t="shared" si="3112"/>
        <v>770190.7</v>
      </c>
      <c r="ZQ561" s="51"/>
      <c r="ZR561" s="51"/>
      <c r="ZS561" s="51"/>
      <c r="ZT561" s="25">
        <f t="shared" si="3113"/>
        <v>3755.79</v>
      </c>
      <c r="ZU561" s="25">
        <f t="shared" si="3114"/>
        <v>3875.69</v>
      </c>
      <c r="ZV561" s="25">
        <f t="shared" si="3115"/>
        <v>3875.69</v>
      </c>
      <c r="ZW561" s="51"/>
      <c r="ZX561" s="51"/>
      <c r="ZY561" s="51"/>
      <c r="ZZ561" s="25">
        <f t="shared" si="2821"/>
        <v>398113.74</v>
      </c>
      <c r="AAA561" s="25">
        <f t="shared" si="2822"/>
        <v>410823.14</v>
      </c>
      <c r="AAB561" s="25">
        <f t="shared" si="2823"/>
        <v>410823.14</v>
      </c>
      <c r="AAC561" s="30">
        <v>109</v>
      </c>
      <c r="AAD561" s="30">
        <v>109</v>
      </c>
      <c r="AAE561" s="30">
        <v>109</v>
      </c>
      <c r="AAF561" s="51"/>
      <c r="AAG561" s="51"/>
      <c r="AAH561" s="51"/>
      <c r="AAI561" s="25">
        <f t="shared" si="3116"/>
        <v>791988.55</v>
      </c>
      <c r="AAJ561" s="25">
        <f t="shared" si="3117"/>
        <v>791988.55</v>
      </c>
      <c r="AAK561" s="25">
        <f t="shared" si="3118"/>
        <v>791988.55</v>
      </c>
      <c r="AAL561" s="51"/>
      <c r="AAM561" s="51"/>
      <c r="AAN561" s="51"/>
      <c r="AAO561" s="25">
        <f t="shared" si="3119"/>
        <v>3559.62</v>
      </c>
      <c r="AAP561" s="25">
        <f t="shared" si="3120"/>
        <v>3675.61</v>
      </c>
      <c r="AAQ561" s="25">
        <f t="shared" si="3121"/>
        <v>3675.61</v>
      </c>
      <c r="AAR561" s="51"/>
      <c r="AAS561" s="51"/>
      <c r="AAT561" s="51"/>
      <c r="AAU561" s="25">
        <f t="shared" si="2824"/>
        <v>387998.58</v>
      </c>
      <c r="AAV561" s="25">
        <f t="shared" si="2825"/>
        <v>400641.49</v>
      </c>
      <c r="AAW561" s="25">
        <f t="shared" si="2826"/>
        <v>400641.49</v>
      </c>
      <c r="AAX561" s="186">
        <f>228-1</f>
        <v>227</v>
      </c>
      <c r="AAY561" s="186">
        <f t="shared" ref="AAY561:AAZ561" si="3303">228-1</f>
        <v>227</v>
      </c>
      <c r="AAZ561" s="186">
        <f t="shared" si="3303"/>
        <v>227</v>
      </c>
      <c r="ABA561" s="51"/>
      <c r="ABB561" s="51"/>
      <c r="ABC561" s="51"/>
      <c r="ABD561" s="25">
        <f t="shared" si="3122"/>
        <v>1649370.65</v>
      </c>
      <c r="ABE561" s="25">
        <f t="shared" si="3123"/>
        <v>1649370.65</v>
      </c>
      <c r="ABF561" s="25">
        <f t="shared" si="3124"/>
        <v>1649370.65</v>
      </c>
      <c r="ABG561" s="51"/>
      <c r="ABH561" s="51"/>
      <c r="ABI561" s="51"/>
      <c r="ABJ561" s="25">
        <f t="shared" si="3125"/>
        <v>2468.4</v>
      </c>
      <c r="ABK561" s="25">
        <f t="shared" si="3126"/>
        <v>2538.79</v>
      </c>
      <c r="ABL561" s="25">
        <f t="shared" si="3127"/>
        <v>2538.79</v>
      </c>
      <c r="ABM561" s="51"/>
      <c r="ABN561" s="51"/>
      <c r="ABO561" s="51"/>
      <c r="ABP561" s="25">
        <f t="shared" si="2827"/>
        <v>560326.80000000005</v>
      </c>
      <c r="ABQ561" s="25">
        <f t="shared" si="2828"/>
        <v>576305.32999999996</v>
      </c>
      <c r="ABR561" s="25">
        <f t="shared" si="2829"/>
        <v>576305.32999999996</v>
      </c>
      <c r="ABS561" s="186">
        <f>68-3</f>
        <v>65</v>
      </c>
      <c r="ABT561" s="186">
        <f t="shared" ref="ABT561:ABU561" si="3304">68-3</f>
        <v>65</v>
      </c>
      <c r="ABU561" s="186">
        <f t="shared" si="3304"/>
        <v>65</v>
      </c>
      <c r="ABV561" s="51"/>
      <c r="ABW561" s="51"/>
      <c r="ABX561" s="51"/>
      <c r="ABY561" s="25">
        <f t="shared" si="3128"/>
        <v>472286.75</v>
      </c>
      <c r="ABZ561" s="25">
        <f t="shared" si="3129"/>
        <v>472286.75</v>
      </c>
      <c r="ACA561" s="25">
        <f t="shared" si="3130"/>
        <v>472286.75</v>
      </c>
      <c r="ACB561" s="51"/>
      <c r="ACC561" s="51"/>
      <c r="ACD561" s="51"/>
      <c r="ACE561" s="25">
        <f t="shared" si="3131"/>
        <v>2687.48</v>
      </c>
      <c r="ACF561" s="25">
        <f t="shared" si="3132"/>
        <v>2771.76</v>
      </c>
      <c r="ACG561" s="25">
        <f t="shared" si="3133"/>
        <v>2771.76</v>
      </c>
      <c r="ACH561" s="51"/>
      <c r="ACI561" s="51"/>
      <c r="ACJ561" s="51"/>
      <c r="ACK561" s="25">
        <f t="shared" si="2830"/>
        <v>174686.2</v>
      </c>
      <c r="ACL561" s="25">
        <f t="shared" si="2831"/>
        <v>180164.4</v>
      </c>
      <c r="ACM561" s="25">
        <f t="shared" si="2832"/>
        <v>180164.4</v>
      </c>
      <c r="ACN561" s="30">
        <v>108</v>
      </c>
      <c r="ACO561" s="30">
        <v>108</v>
      </c>
      <c r="ACP561" s="30">
        <v>108</v>
      </c>
      <c r="ACQ561" s="51"/>
      <c r="ACR561" s="51"/>
      <c r="ACS561" s="51"/>
      <c r="ACT561" s="25">
        <f t="shared" si="3134"/>
        <v>784722.6</v>
      </c>
      <c r="ACU561" s="25">
        <f t="shared" si="3135"/>
        <v>784722.6</v>
      </c>
      <c r="ACV561" s="25">
        <f t="shared" si="3136"/>
        <v>784722.6</v>
      </c>
      <c r="ACW561" s="51"/>
      <c r="ACX561" s="51"/>
      <c r="ACY561" s="51"/>
      <c r="ACZ561" s="25">
        <f t="shared" si="3137"/>
        <v>3594.63</v>
      </c>
      <c r="ADA561" s="25">
        <f t="shared" si="3138"/>
        <v>3711.61</v>
      </c>
      <c r="ADB561" s="25">
        <f t="shared" si="3139"/>
        <v>3711.61</v>
      </c>
      <c r="ADC561" s="51"/>
      <c r="ADD561" s="51"/>
      <c r="ADE561" s="51"/>
      <c r="ADF561" s="25">
        <f t="shared" si="2833"/>
        <v>388220.04</v>
      </c>
      <c r="ADG561" s="25">
        <f t="shared" si="2834"/>
        <v>400853.88</v>
      </c>
      <c r="ADH561" s="25">
        <f t="shared" si="2835"/>
        <v>400853.88</v>
      </c>
      <c r="ADI561" s="186">
        <f>200-2</f>
        <v>198</v>
      </c>
      <c r="ADJ561" s="186">
        <f t="shared" ref="ADJ561:ADK561" si="3305">200-2</f>
        <v>198</v>
      </c>
      <c r="ADK561" s="186">
        <f t="shared" si="3305"/>
        <v>198</v>
      </c>
      <c r="ADL561" s="51"/>
      <c r="ADM561" s="51"/>
      <c r="ADN561" s="51"/>
      <c r="ADO561" s="25">
        <f t="shared" si="3140"/>
        <v>1438658.1</v>
      </c>
      <c r="ADP561" s="25">
        <f t="shared" si="3141"/>
        <v>1438658.1</v>
      </c>
      <c r="ADQ561" s="25">
        <f t="shared" si="3142"/>
        <v>1438658.1</v>
      </c>
      <c r="ADR561" s="51"/>
      <c r="ADS561" s="51"/>
      <c r="ADT561" s="51"/>
      <c r="ADU561" s="25">
        <f t="shared" si="3143"/>
        <v>2173.59</v>
      </c>
      <c r="ADV561" s="25">
        <f t="shared" si="3144"/>
        <v>2252.58</v>
      </c>
      <c r="ADW561" s="25">
        <f t="shared" si="3145"/>
        <v>2252.58</v>
      </c>
      <c r="ADX561" s="51"/>
      <c r="ADY561" s="51"/>
      <c r="ADZ561" s="51"/>
      <c r="AEA561" s="25">
        <f t="shared" si="2836"/>
        <v>430370.82</v>
      </c>
      <c r="AEB561" s="25">
        <f t="shared" si="2837"/>
        <v>446010.84</v>
      </c>
      <c r="AEC561" s="25">
        <f t="shared" si="2838"/>
        <v>446010.84</v>
      </c>
      <c r="AED561" s="30">
        <v>70</v>
      </c>
      <c r="AEE561" s="30">
        <v>70</v>
      </c>
      <c r="AEF561" s="30">
        <v>70</v>
      </c>
      <c r="AEG561" s="51"/>
      <c r="AEH561" s="51"/>
      <c r="AEI561" s="51"/>
      <c r="AEJ561" s="25">
        <f t="shared" si="3146"/>
        <v>508616.5</v>
      </c>
      <c r="AEK561" s="25">
        <f t="shared" si="3147"/>
        <v>508616.5</v>
      </c>
      <c r="AEL561" s="25">
        <f t="shared" si="3148"/>
        <v>508616.5</v>
      </c>
      <c r="AEM561" s="51"/>
      <c r="AEN561" s="51"/>
      <c r="AEO561" s="51"/>
      <c r="AEP561" s="25">
        <f t="shared" si="3149"/>
        <v>3240.64</v>
      </c>
      <c r="AEQ561" s="25">
        <f t="shared" si="3150"/>
        <v>3338.67</v>
      </c>
      <c r="AER561" s="25">
        <f t="shared" si="3151"/>
        <v>3338.67</v>
      </c>
      <c r="AES561" s="51"/>
      <c r="AET561" s="51"/>
      <c r="AEU561" s="51"/>
      <c r="AEV561" s="25">
        <f t="shared" si="2839"/>
        <v>226844.79999999999</v>
      </c>
      <c r="AEW561" s="25">
        <f t="shared" si="2840"/>
        <v>233706.9</v>
      </c>
      <c r="AEX561" s="25">
        <f t="shared" si="2841"/>
        <v>233706.9</v>
      </c>
      <c r="AEY561" s="30">
        <v>114</v>
      </c>
      <c r="AEZ561" s="30">
        <v>114</v>
      </c>
      <c r="AFA561" s="30">
        <v>114</v>
      </c>
      <c r="AFB561" s="51"/>
      <c r="AFC561" s="51"/>
      <c r="AFD561" s="51"/>
      <c r="AFE561" s="25">
        <f t="shared" si="3152"/>
        <v>828318.3</v>
      </c>
      <c r="AFF561" s="25">
        <f t="shared" si="3153"/>
        <v>828318.3</v>
      </c>
      <c r="AFG561" s="25">
        <f t="shared" si="3154"/>
        <v>828318.3</v>
      </c>
      <c r="AFH561" s="51"/>
      <c r="AFI561" s="51"/>
      <c r="AFJ561" s="51"/>
      <c r="AFK561" s="25">
        <f t="shared" si="3155"/>
        <v>3219</v>
      </c>
      <c r="AFL561" s="25">
        <f t="shared" si="3156"/>
        <v>3335.3</v>
      </c>
      <c r="AFM561" s="25">
        <f t="shared" si="3157"/>
        <v>3335.3</v>
      </c>
      <c r="AFN561" s="51"/>
      <c r="AFO561" s="51"/>
      <c r="AFP561" s="51"/>
      <c r="AFQ561" s="25">
        <f t="shared" si="2842"/>
        <v>366966</v>
      </c>
      <c r="AFR561" s="25">
        <f t="shared" si="2843"/>
        <v>380224.2</v>
      </c>
      <c r="AFS561" s="25">
        <f t="shared" si="2844"/>
        <v>380224.2</v>
      </c>
      <c r="AFT561" s="186">
        <f>144-1</f>
        <v>143</v>
      </c>
      <c r="AFU561" s="186">
        <f t="shared" ref="AFU561:AFV561" si="3306">144-1</f>
        <v>143</v>
      </c>
      <c r="AFV561" s="186">
        <f t="shared" si="3306"/>
        <v>143</v>
      </c>
      <c r="AFW561" s="51"/>
      <c r="AFX561" s="51"/>
      <c r="AFY561" s="51"/>
      <c r="AFZ561" s="25">
        <f t="shared" si="3158"/>
        <v>1039030.85</v>
      </c>
      <c r="AGA561" s="25">
        <f t="shared" si="3159"/>
        <v>1039030.85</v>
      </c>
      <c r="AGB561" s="25">
        <f t="shared" si="3160"/>
        <v>1039030.85</v>
      </c>
      <c r="AGC561" s="51"/>
      <c r="AGD561" s="51"/>
      <c r="AGE561" s="51"/>
      <c r="AGF561" s="25">
        <f t="shared" si="3161"/>
        <v>3388.74</v>
      </c>
      <c r="AGG561" s="25">
        <f t="shared" si="3162"/>
        <v>3499.46</v>
      </c>
      <c r="AGH561" s="25">
        <f t="shared" si="3163"/>
        <v>3499.46</v>
      </c>
      <c r="AGI561" s="51"/>
      <c r="AGJ561" s="51"/>
      <c r="AGK561" s="51"/>
      <c r="AGL561" s="25">
        <f t="shared" si="2845"/>
        <v>484589.82</v>
      </c>
      <c r="AGM561" s="25">
        <f t="shared" si="2846"/>
        <v>500422.78</v>
      </c>
      <c r="AGN561" s="25">
        <f t="shared" si="2847"/>
        <v>500422.78</v>
      </c>
      <c r="AGO561" s="186">
        <f>49-1</f>
        <v>48</v>
      </c>
      <c r="AGP561" s="186">
        <f t="shared" ref="AGP561:AGQ561" si="3307">49-1</f>
        <v>48</v>
      </c>
      <c r="AGQ561" s="186">
        <f t="shared" si="3307"/>
        <v>48</v>
      </c>
      <c r="AGR561" s="51"/>
      <c r="AGS561" s="51"/>
      <c r="AGT561" s="51"/>
      <c r="AGU561" s="25">
        <f t="shared" si="3164"/>
        <v>348765.6</v>
      </c>
      <c r="AGV561" s="25">
        <f t="shared" si="3165"/>
        <v>348765.6</v>
      </c>
      <c r="AGW561" s="25">
        <f t="shared" si="3166"/>
        <v>348765.6</v>
      </c>
      <c r="AGX561" s="51"/>
      <c r="AGY561" s="51"/>
      <c r="AGZ561" s="51"/>
      <c r="AHA561" s="25">
        <f t="shared" si="3167"/>
        <v>5560</v>
      </c>
      <c r="AHB561" s="25">
        <f t="shared" si="3168"/>
        <v>5753.63</v>
      </c>
      <c r="AHC561" s="25">
        <f t="shared" si="3169"/>
        <v>5753.63</v>
      </c>
      <c r="AHD561" s="51"/>
      <c r="AHE561" s="51"/>
      <c r="AHF561" s="51"/>
      <c r="AHG561" s="25">
        <f t="shared" si="2848"/>
        <v>266880</v>
      </c>
      <c r="AHH561" s="25">
        <f t="shared" si="2849"/>
        <v>276174.24</v>
      </c>
      <c r="AHI561" s="25">
        <f t="shared" si="2850"/>
        <v>276174.24</v>
      </c>
      <c r="AHJ561" s="186">
        <f>88-4</f>
        <v>84</v>
      </c>
      <c r="AHK561" s="186">
        <f t="shared" ref="AHK561:AHL561" si="3308">88-4</f>
        <v>84</v>
      </c>
      <c r="AHL561" s="186">
        <f t="shared" si="3308"/>
        <v>84</v>
      </c>
      <c r="AHM561" s="51"/>
      <c r="AHN561" s="51"/>
      <c r="AHO561" s="51"/>
      <c r="AHP561" s="25">
        <f t="shared" si="3170"/>
        <v>610339.80000000005</v>
      </c>
      <c r="AHQ561" s="25">
        <f t="shared" si="3171"/>
        <v>610339.80000000005</v>
      </c>
      <c r="AHR561" s="25">
        <f t="shared" si="3172"/>
        <v>610339.80000000005</v>
      </c>
      <c r="AHS561" s="51"/>
      <c r="AHT561" s="51"/>
      <c r="AHU561" s="51"/>
      <c r="AHV561" s="25">
        <f t="shared" si="3173"/>
        <v>3117.64</v>
      </c>
      <c r="AHW561" s="25">
        <f t="shared" si="3174"/>
        <v>3220.95</v>
      </c>
      <c r="AHX561" s="25">
        <f t="shared" si="3175"/>
        <v>3220.95</v>
      </c>
      <c r="AHY561" s="51"/>
      <c r="AHZ561" s="51"/>
      <c r="AIA561" s="51"/>
      <c r="AIB561" s="25">
        <f t="shared" si="2851"/>
        <v>261881.76</v>
      </c>
      <c r="AIC561" s="25">
        <f t="shared" si="2852"/>
        <v>270559.8</v>
      </c>
      <c r="AID561" s="25">
        <f t="shared" si="2853"/>
        <v>270559.8</v>
      </c>
      <c r="AIE561" s="186">
        <f>107-1</f>
        <v>106</v>
      </c>
      <c r="AIF561" s="186">
        <f t="shared" ref="AIF561:AIG561" si="3309">107-1</f>
        <v>106</v>
      </c>
      <c r="AIG561" s="186">
        <f t="shared" si="3309"/>
        <v>106</v>
      </c>
      <c r="AIH561" s="51"/>
      <c r="AII561" s="51"/>
      <c r="AIJ561" s="51"/>
      <c r="AIK561" s="25">
        <f t="shared" si="3176"/>
        <v>770190.7</v>
      </c>
      <c r="AIL561" s="25">
        <f t="shared" si="3177"/>
        <v>770190.7</v>
      </c>
      <c r="AIM561" s="25">
        <f t="shared" si="3178"/>
        <v>770190.7</v>
      </c>
      <c r="AIN561" s="51"/>
      <c r="AIO561" s="51"/>
      <c r="AIP561" s="51"/>
      <c r="AIQ561" s="25">
        <f t="shared" si="3179"/>
        <v>3382.08</v>
      </c>
      <c r="AIR561" s="25">
        <f t="shared" si="3180"/>
        <v>3497.25</v>
      </c>
      <c r="AIS561" s="25">
        <f t="shared" si="3181"/>
        <v>3497.25</v>
      </c>
      <c r="AIT561" s="51"/>
      <c r="AIU561" s="51"/>
      <c r="AIV561" s="51"/>
      <c r="AIW561" s="25">
        <f t="shared" si="2854"/>
        <v>358500.48</v>
      </c>
      <c r="AIX561" s="25">
        <f t="shared" si="2855"/>
        <v>370708.5</v>
      </c>
      <c r="AIY561" s="25">
        <f t="shared" si="2856"/>
        <v>370708.5</v>
      </c>
      <c r="AIZ561" s="186">
        <f>151-1</f>
        <v>150</v>
      </c>
      <c r="AJA561" s="186">
        <f t="shared" ref="AJA561:AJB561" si="3310">151-1</f>
        <v>150</v>
      </c>
      <c r="AJB561" s="186">
        <f t="shared" si="3310"/>
        <v>150</v>
      </c>
      <c r="AJC561" s="51"/>
      <c r="AJD561" s="51"/>
      <c r="AJE561" s="51"/>
      <c r="AJF561" s="25">
        <f t="shared" si="3182"/>
        <v>1089892.5</v>
      </c>
      <c r="AJG561" s="25">
        <f t="shared" si="3183"/>
        <v>1089892.5</v>
      </c>
      <c r="AJH561" s="25">
        <f t="shared" si="3184"/>
        <v>1089892.5</v>
      </c>
      <c r="AJI561" s="51"/>
      <c r="AJJ561" s="51"/>
      <c r="AJK561" s="51"/>
      <c r="AJL561" s="25">
        <f t="shared" si="3185"/>
        <v>3312.41</v>
      </c>
      <c r="AJM561" s="25">
        <f t="shared" si="3186"/>
        <v>3419.91</v>
      </c>
      <c r="AJN561" s="25">
        <f t="shared" si="3187"/>
        <v>3419.91</v>
      </c>
      <c r="AJO561" s="51"/>
      <c r="AJP561" s="51"/>
      <c r="AJQ561" s="51"/>
      <c r="AJR561" s="25">
        <f t="shared" si="2857"/>
        <v>496861.5</v>
      </c>
      <c r="AJS561" s="25">
        <f t="shared" si="2858"/>
        <v>512986.5</v>
      </c>
      <c r="AJT561" s="25">
        <f t="shared" si="2859"/>
        <v>512986.5</v>
      </c>
      <c r="AJU561" s="30">
        <v>109</v>
      </c>
      <c r="AJV561" s="30">
        <v>109</v>
      </c>
      <c r="AJW561" s="30">
        <v>109</v>
      </c>
      <c r="AJX561" s="51"/>
      <c r="AJY561" s="51"/>
      <c r="AJZ561" s="51"/>
      <c r="AKA561" s="25">
        <f t="shared" si="3188"/>
        <v>791988.55</v>
      </c>
      <c r="AKB561" s="25">
        <f t="shared" si="3189"/>
        <v>791988.55</v>
      </c>
      <c r="AKC561" s="25">
        <f t="shared" si="3190"/>
        <v>791988.55</v>
      </c>
      <c r="AKD561" s="51"/>
      <c r="AKE561" s="51"/>
      <c r="AKF561" s="51"/>
      <c r="AKG561" s="25">
        <f t="shared" si="3191"/>
        <v>3141.68</v>
      </c>
      <c r="AKH561" s="25">
        <f t="shared" si="3192"/>
        <v>3247.53</v>
      </c>
      <c r="AKI561" s="25">
        <f t="shared" si="3193"/>
        <v>3247.53</v>
      </c>
      <c r="AKJ561" s="51"/>
      <c r="AKK561" s="51"/>
      <c r="AKL561" s="51"/>
      <c r="AKM561" s="25">
        <f t="shared" si="2860"/>
        <v>342443.12</v>
      </c>
      <c r="AKN561" s="25">
        <f t="shared" si="2861"/>
        <v>353980.77</v>
      </c>
      <c r="AKO561" s="25">
        <f t="shared" si="2862"/>
        <v>353980.77</v>
      </c>
      <c r="AKP561" s="186">
        <f>124-8</f>
        <v>116</v>
      </c>
      <c r="AKQ561" s="186">
        <f t="shared" ref="AKQ561:AKR561" si="3311">124-8</f>
        <v>116</v>
      </c>
      <c r="AKR561" s="186">
        <f t="shared" si="3311"/>
        <v>116</v>
      </c>
      <c r="AKS561" s="51"/>
      <c r="AKT561" s="51"/>
      <c r="AKU561" s="51"/>
      <c r="AKV561" s="25">
        <f t="shared" si="3194"/>
        <v>842850.2</v>
      </c>
      <c r="AKW561" s="25">
        <f t="shared" si="3195"/>
        <v>842850.2</v>
      </c>
      <c r="AKX561" s="25">
        <f t="shared" si="3196"/>
        <v>842850.2</v>
      </c>
      <c r="AKY561" s="51"/>
      <c r="AKZ561" s="51"/>
      <c r="ALA561" s="51"/>
      <c r="ALB561" s="25">
        <f t="shared" si="3197"/>
        <v>3335.8</v>
      </c>
      <c r="ALC561" s="25">
        <f t="shared" si="3198"/>
        <v>3445.07</v>
      </c>
      <c r="ALD561" s="25">
        <f t="shared" si="3199"/>
        <v>3445.07</v>
      </c>
      <c r="ALE561" s="51"/>
      <c r="ALF561" s="51"/>
      <c r="ALG561" s="51"/>
      <c r="ALH561" s="25">
        <f t="shared" si="2863"/>
        <v>386952.8</v>
      </c>
      <c r="ALI561" s="25">
        <f t="shared" si="2864"/>
        <v>399628.12</v>
      </c>
      <c r="ALJ561" s="25">
        <f t="shared" si="2865"/>
        <v>399628.12</v>
      </c>
      <c r="ALK561" s="186">
        <f>99-2</f>
        <v>97</v>
      </c>
      <c r="ALL561" s="186">
        <f t="shared" ref="ALL561:ALM561" si="3312">99-2</f>
        <v>97</v>
      </c>
      <c r="ALM561" s="186">
        <f t="shared" si="3312"/>
        <v>97</v>
      </c>
      <c r="ALN561" s="51"/>
      <c r="ALO561" s="51"/>
      <c r="ALP561" s="51"/>
      <c r="ALQ561" s="25">
        <f t="shared" si="3200"/>
        <v>704797.15</v>
      </c>
      <c r="ALR561" s="25">
        <f t="shared" si="3201"/>
        <v>704797.15</v>
      </c>
      <c r="ALS561" s="25">
        <f t="shared" si="3202"/>
        <v>704797.15</v>
      </c>
      <c r="ALT561" s="51"/>
      <c r="ALU561" s="51"/>
      <c r="ALV561" s="51"/>
      <c r="ALW561" s="25">
        <f t="shared" si="3203"/>
        <v>3754.22</v>
      </c>
      <c r="ALX561" s="25">
        <f t="shared" si="3204"/>
        <v>3872.45</v>
      </c>
      <c r="ALY561" s="25">
        <f t="shared" si="3205"/>
        <v>3872.45</v>
      </c>
      <c r="ALZ561" s="51"/>
      <c r="AMA561" s="51"/>
      <c r="AMB561" s="51"/>
      <c r="AMC561" s="25">
        <f t="shared" si="2866"/>
        <v>364159.34</v>
      </c>
      <c r="AMD561" s="25">
        <f t="shared" si="2867"/>
        <v>375627.65</v>
      </c>
      <c r="AME561" s="25">
        <f t="shared" si="2868"/>
        <v>375627.65</v>
      </c>
      <c r="AMF561" s="30">
        <v>224</v>
      </c>
      <c r="AMG561" s="30">
        <v>224</v>
      </c>
      <c r="AMH561" s="30">
        <v>224</v>
      </c>
      <c r="AMI561" s="51"/>
      <c r="AMJ561" s="51"/>
      <c r="AMK561" s="51"/>
      <c r="AML561" s="25">
        <f t="shared" si="3206"/>
        <v>1627572.8</v>
      </c>
      <c r="AMM561" s="25">
        <f t="shared" si="3207"/>
        <v>1627572.8</v>
      </c>
      <c r="AMN561" s="25">
        <f t="shared" si="3208"/>
        <v>1627572.8</v>
      </c>
      <c r="AMO561" s="51"/>
      <c r="AMP561" s="51"/>
      <c r="AMQ561" s="51"/>
      <c r="AMR561" s="25">
        <f t="shared" si="3209"/>
        <v>3145.15</v>
      </c>
      <c r="AMS561" s="25">
        <f t="shared" si="3210"/>
        <v>3242.38</v>
      </c>
      <c r="AMT561" s="25">
        <f t="shared" si="3211"/>
        <v>3242.38</v>
      </c>
      <c r="AMU561" s="51"/>
      <c r="AMV561" s="51"/>
      <c r="AMW561" s="51"/>
      <c r="AMX561" s="25">
        <f t="shared" si="2869"/>
        <v>704513.6</v>
      </c>
      <c r="AMY561" s="25">
        <f t="shared" si="2870"/>
        <v>726293.12</v>
      </c>
      <c r="AMZ561" s="25">
        <f t="shared" si="2871"/>
        <v>726293.12</v>
      </c>
      <c r="ANA561" s="30"/>
      <c r="ANB561" s="30"/>
      <c r="ANC561" s="30"/>
      <c r="AND561" s="51"/>
      <c r="ANE561" s="51"/>
      <c r="ANF561" s="51"/>
      <c r="ANG561" s="25">
        <f t="shared" si="3212"/>
        <v>0</v>
      </c>
      <c r="ANH561" s="25">
        <f t="shared" si="3213"/>
        <v>0</v>
      </c>
      <c r="ANI561" s="25">
        <f t="shared" si="3214"/>
        <v>0</v>
      </c>
      <c r="ANJ561" s="51"/>
      <c r="ANK561" s="51"/>
      <c r="ANL561" s="51"/>
      <c r="ANM561" s="25">
        <f t="shared" si="3215"/>
        <v>0</v>
      </c>
      <c r="ANN561" s="25">
        <f t="shared" si="3216"/>
        <v>0</v>
      </c>
      <c r="ANO561" s="25">
        <f t="shared" si="3217"/>
        <v>0</v>
      </c>
      <c r="ANP561" s="51"/>
      <c r="ANQ561" s="51"/>
      <c r="ANR561" s="51"/>
      <c r="ANS561" s="25">
        <f t="shared" si="2872"/>
        <v>0</v>
      </c>
      <c r="ANT561" s="25">
        <f t="shared" si="2873"/>
        <v>0</v>
      </c>
      <c r="ANU561" s="25">
        <f t="shared" si="2874"/>
        <v>0</v>
      </c>
      <c r="ANV561" s="186">
        <f>198-2</f>
        <v>196</v>
      </c>
      <c r="ANW561" s="186">
        <f t="shared" ref="ANW561:ANX561" si="3313">198-2</f>
        <v>196</v>
      </c>
      <c r="ANX561" s="186">
        <f t="shared" si="3313"/>
        <v>196</v>
      </c>
      <c r="ANY561" s="51"/>
      <c r="ANZ561" s="51"/>
      <c r="AOA561" s="51"/>
      <c r="AOB561" s="25">
        <f t="shared" si="3218"/>
        <v>1424126.2</v>
      </c>
      <c r="AOC561" s="25">
        <f t="shared" si="3219"/>
        <v>1424126.2</v>
      </c>
      <c r="AOD561" s="25">
        <f t="shared" si="3220"/>
        <v>1424126.2</v>
      </c>
      <c r="AOE561" s="51"/>
      <c r="AOF561" s="51"/>
      <c r="AOG561" s="51"/>
      <c r="AOH561" s="25">
        <f t="shared" si="3221"/>
        <v>3195.17</v>
      </c>
      <c r="AOI561" s="25">
        <f t="shared" si="3222"/>
        <v>3294.65</v>
      </c>
      <c r="AOJ561" s="25">
        <f t="shared" si="3223"/>
        <v>3294.65</v>
      </c>
      <c r="AOK561" s="51"/>
      <c r="AOL561" s="51"/>
      <c r="AOM561" s="51"/>
      <c r="AON561" s="25">
        <f t="shared" si="2875"/>
        <v>626253.31999999995</v>
      </c>
      <c r="AOO561" s="25">
        <f t="shared" si="2876"/>
        <v>645751.4</v>
      </c>
      <c r="AOP561" s="25">
        <f t="shared" si="2877"/>
        <v>645751.4</v>
      </c>
      <c r="AOQ561" s="186">
        <f>201-6</f>
        <v>195</v>
      </c>
      <c r="AOR561" s="186">
        <f t="shared" ref="AOR561:AOS561" si="3314">201-6</f>
        <v>195</v>
      </c>
      <c r="AOS561" s="186">
        <f t="shared" si="3314"/>
        <v>195</v>
      </c>
      <c r="AOT561" s="51"/>
      <c r="AOU561" s="51"/>
      <c r="AOV561" s="51"/>
      <c r="AOW561" s="25">
        <f t="shared" si="3224"/>
        <v>1416860.25</v>
      </c>
      <c r="AOX561" s="25">
        <f t="shared" si="3225"/>
        <v>1416860.25</v>
      </c>
      <c r="AOY561" s="25">
        <f t="shared" si="3226"/>
        <v>1416860.25</v>
      </c>
      <c r="AOZ561" s="51"/>
      <c r="APA561" s="51"/>
      <c r="APB561" s="51"/>
      <c r="APC561" s="25">
        <f t="shared" si="3227"/>
        <v>3799.14</v>
      </c>
      <c r="APD561" s="25">
        <f t="shared" si="3228"/>
        <v>3917.75</v>
      </c>
      <c r="APE561" s="25">
        <f t="shared" si="3229"/>
        <v>3917.75</v>
      </c>
      <c r="APF561" s="51"/>
      <c r="APG561" s="51"/>
      <c r="APH561" s="51"/>
      <c r="API561" s="25">
        <f t="shared" si="2878"/>
        <v>740832.3</v>
      </c>
      <c r="APJ561" s="25">
        <f t="shared" si="2879"/>
        <v>763961.25</v>
      </c>
      <c r="APK561" s="25">
        <f t="shared" si="2880"/>
        <v>763961.25</v>
      </c>
      <c r="APL561" s="30">
        <v>113</v>
      </c>
      <c r="APM561" s="30">
        <v>113</v>
      </c>
      <c r="APN561" s="30">
        <v>113</v>
      </c>
      <c r="APO561" s="51"/>
      <c r="APP561" s="51"/>
      <c r="APQ561" s="51"/>
      <c r="APR561" s="25">
        <f t="shared" si="3230"/>
        <v>821052.35</v>
      </c>
      <c r="APS561" s="25">
        <f t="shared" si="3231"/>
        <v>821052.35</v>
      </c>
      <c r="APT561" s="25">
        <f t="shared" si="3232"/>
        <v>821052.35</v>
      </c>
      <c r="APU561" s="51"/>
      <c r="APV561" s="51"/>
      <c r="APW561" s="51"/>
      <c r="APX561" s="25">
        <f t="shared" si="3233"/>
        <v>3164.85</v>
      </c>
      <c r="APY561" s="25">
        <f t="shared" si="3234"/>
        <v>3268.24</v>
      </c>
      <c r="APZ561" s="25">
        <f t="shared" si="3235"/>
        <v>3268.24</v>
      </c>
      <c r="AQA561" s="51"/>
      <c r="AQB561" s="51"/>
      <c r="AQC561" s="51"/>
      <c r="AQD561" s="25">
        <f t="shared" si="2881"/>
        <v>357628.05</v>
      </c>
      <c r="AQE561" s="25">
        <f t="shared" si="2882"/>
        <v>369311.12</v>
      </c>
      <c r="AQF561" s="25">
        <f t="shared" si="2883"/>
        <v>369311.12</v>
      </c>
      <c r="AQG561" s="30">
        <v>194</v>
      </c>
      <c r="AQH561" s="30">
        <v>194</v>
      </c>
      <c r="AQI561" s="30">
        <v>194</v>
      </c>
      <c r="AQJ561" s="51"/>
      <c r="AQK561" s="51"/>
      <c r="AQL561" s="51"/>
      <c r="AQM561" s="25">
        <f t="shared" si="3236"/>
        <v>1409594.3</v>
      </c>
      <c r="AQN561" s="25">
        <f t="shared" si="3237"/>
        <v>1409594.3</v>
      </c>
      <c r="AQO561" s="25">
        <f t="shared" si="3238"/>
        <v>1409594.3</v>
      </c>
      <c r="AQP561" s="51"/>
      <c r="AQQ561" s="51"/>
      <c r="AQR561" s="51"/>
      <c r="AQS561" s="25">
        <f t="shared" si="3239"/>
        <v>2819.39</v>
      </c>
      <c r="AQT561" s="25">
        <f t="shared" si="3240"/>
        <v>2914.89</v>
      </c>
      <c r="AQU561" s="25">
        <f t="shared" si="3241"/>
        <v>2914.89</v>
      </c>
      <c r="AQV561" s="51"/>
      <c r="AQW561" s="51"/>
      <c r="AQX561" s="51"/>
      <c r="AQY561" s="25">
        <f t="shared" si="2884"/>
        <v>546961.66</v>
      </c>
      <c r="AQZ561" s="25">
        <f t="shared" si="2885"/>
        <v>565488.66</v>
      </c>
      <c r="ARA561" s="25">
        <f t="shared" si="2886"/>
        <v>565488.66</v>
      </c>
      <c r="ARB561" s="186">
        <f>122-15</f>
        <v>107</v>
      </c>
      <c r="ARC561" s="186">
        <f t="shared" ref="ARC561:ARD561" si="3315">122-15</f>
        <v>107</v>
      </c>
      <c r="ARD561" s="186">
        <f t="shared" si="3315"/>
        <v>107</v>
      </c>
      <c r="ARE561" s="51"/>
      <c r="ARF561" s="51"/>
      <c r="ARG561" s="51"/>
      <c r="ARH561" s="25">
        <f t="shared" si="3242"/>
        <v>777456.65</v>
      </c>
      <c r="ARI561" s="25">
        <f t="shared" si="3243"/>
        <v>777456.65</v>
      </c>
      <c r="ARJ561" s="25">
        <f t="shared" si="3244"/>
        <v>777456.65</v>
      </c>
      <c r="ARK561" s="51"/>
      <c r="ARL561" s="51"/>
      <c r="ARM561" s="51"/>
      <c r="ARN561" s="25">
        <f t="shared" si="3245"/>
        <v>3286.42</v>
      </c>
      <c r="ARO561" s="25">
        <f t="shared" si="3246"/>
        <v>3381.71</v>
      </c>
      <c r="ARP561" s="25">
        <f t="shared" si="3247"/>
        <v>3381.71</v>
      </c>
      <c r="ARQ561" s="51"/>
      <c r="ARR561" s="51"/>
      <c r="ARS561" s="51"/>
      <c r="ART561" s="25">
        <f t="shared" si="2887"/>
        <v>351646.94</v>
      </c>
      <c r="ARU561" s="25">
        <f t="shared" si="2888"/>
        <v>361842.97</v>
      </c>
      <c r="ARV561" s="25">
        <f t="shared" si="2889"/>
        <v>361842.97</v>
      </c>
      <c r="ARW561" s="30">
        <v>243</v>
      </c>
      <c r="ARX561" s="30">
        <v>243</v>
      </c>
      <c r="ARY561" s="30">
        <v>243</v>
      </c>
      <c r="ARZ561" s="51"/>
      <c r="ASA561" s="51"/>
      <c r="ASB561" s="51"/>
      <c r="ASC561" s="25">
        <f t="shared" si="3248"/>
        <v>1765625.85</v>
      </c>
      <c r="ASD561" s="25">
        <f t="shared" si="3249"/>
        <v>1765625.85</v>
      </c>
      <c r="ASE561" s="25">
        <f t="shared" si="3250"/>
        <v>1765625.85</v>
      </c>
      <c r="ASF561" s="51"/>
      <c r="ASG561" s="51"/>
      <c r="ASH561" s="51"/>
      <c r="ASI561" s="25">
        <f t="shared" si="3251"/>
        <v>3247.48</v>
      </c>
      <c r="ASJ561" s="25">
        <f t="shared" si="3252"/>
        <v>3348.9</v>
      </c>
      <c r="ASK561" s="25">
        <f t="shared" si="3253"/>
        <v>3348.9</v>
      </c>
      <c r="ASL561" s="51"/>
      <c r="ASM561" s="51"/>
      <c r="ASN561" s="51"/>
      <c r="ASO561" s="25">
        <f t="shared" si="2890"/>
        <v>789137.64</v>
      </c>
      <c r="ASP561" s="25">
        <f t="shared" si="2891"/>
        <v>813782.7</v>
      </c>
      <c r="ASQ561" s="25">
        <f t="shared" si="2892"/>
        <v>813782.7</v>
      </c>
      <c r="ASR561" s="30">
        <v>208</v>
      </c>
      <c r="ASS561" s="30">
        <v>208</v>
      </c>
      <c r="AST561" s="30">
        <v>208</v>
      </c>
      <c r="ASU561" s="51"/>
      <c r="ASV561" s="51"/>
      <c r="ASW561" s="51"/>
      <c r="ASX561" s="25">
        <f t="shared" si="3254"/>
        <v>1511317.6</v>
      </c>
      <c r="ASY561" s="25">
        <f t="shared" si="3255"/>
        <v>1511317.6</v>
      </c>
      <c r="ASZ561" s="25">
        <f t="shared" si="3256"/>
        <v>1511317.6</v>
      </c>
      <c r="ATA561" s="51"/>
      <c r="ATB561" s="51"/>
      <c r="ATC561" s="51"/>
      <c r="ATD561" s="25">
        <f t="shared" si="3257"/>
        <v>2860.13</v>
      </c>
      <c r="ATE561" s="25">
        <f t="shared" si="3258"/>
        <v>2947.68</v>
      </c>
      <c r="ATF561" s="25">
        <f t="shared" si="3259"/>
        <v>2947.68</v>
      </c>
      <c r="ATG561" s="51"/>
      <c r="ATH561" s="51"/>
      <c r="ATI561" s="51"/>
      <c r="ATJ561" s="25">
        <f t="shared" si="2893"/>
        <v>594907.04</v>
      </c>
      <c r="ATK561" s="25">
        <f t="shared" si="2894"/>
        <v>613117.43999999994</v>
      </c>
      <c r="ATL561" s="25">
        <f t="shared" si="2895"/>
        <v>613117.43999999994</v>
      </c>
      <c r="ATM561" s="30">
        <v>451</v>
      </c>
      <c r="ATN561" s="30">
        <v>451</v>
      </c>
      <c r="ATO561" s="30">
        <v>451</v>
      </c>
      <c r="ATP561" s="51"/>
      <c r="ATQ561" s="51"/>
      <c r="ATR561" s="51"/>
      <c r="ATS561" s="25">
        <f t="shared" si="3260"/>
        <v>3276943.45</v>
      </c>
      <c r="ATT561" s="25">
        <f t="shared" si="3261"/>
        <v>3276943.45</v>
      </c>
      <c r="ATU561" s="25">
        <f t="shared" si="3262"/>
        <v>3276943.45</v>
      </c>
      <c r="ATV561" s="51"/>
      <c r="ATW561" s="51"/>
      <c r="ATX561" s="51"/>
      <c r="ATY561" s="25">
        <f t="shared" si="3263"/>
        <v>3118.33</v>
      </c>
      <c r="ATZ561" s="25">
        <f t="shared" si="3264"/>
        <v>3211.48</v>
      </c>
      <c r="AUA561" s="25">
        <f t="shared" si="3265"/>
        <v>3211.48</v>
      </c>
      <c r="AUB561" s="51"/>
      <c r="AUC561" s="51"/>
      <c r="AUD561" s="51"/>
      <c r="AUE561" s="25">
        <f t="shared" si="2896"/>
        <v>1406366.83</v>
      </c>
      <c r="AUF561" s="25">
        <f t="shared" si="2897"/>
        <v>1448377.48</v>
      </c>
      <c r="AUG561" s="25">
        <f t="shared" si="2898"/>
        <v>1448377.48</v>
      </c>
      <c r="AUH561" s="186">
        <f>243-1</f>
        <v>242</v>
      </c>
      <c r="AUI561" s="186">
        <f t="shared" ref="AUI561:AUJ561" si="3316">243-1</f>
        <v>242</v>
      </c>
      <c r="AUJ561" s="186">
        <f t="shared" si="3316"/>
        <v>242</v>
      </c>
      <c r="AUK561" s="51"/>
      <c r="AUL561" s="51"/>
      <c r="AUM561" s="51"/>
      <c r="AUN561" s="25">
        <f t="shared" si="3266"/>
        <v>1758359.9</v>
      </c>
      <c r="AUO561" s="25">
        <f t="shared" si="3267"/>
        <v>1758359.9</v>
      </c>
      <c r="AUP561" s="25">
        <f t="shared" si="3268"/>
        <v>1758359.9</v>
      </c>
      <c r="AUQ561" s="51"/>
      <c r="AUR561" s="51"/>
      <c r="AUS561" s="51"/>
      <c r="AUT561" s="25">
        <f t="shared" si="3269"/>
        <v>3347.1</v>
      </c>
      <c r="AUU561" s="25">
        <f t="shared" si="3270"/>
        <v>3453.38</v>
      </c>
      <c r="AUV561" s="25">
        <f t="shared" si="3271"/>
        <v>3453.38</v>
      </c>
      <c r="AUW561" s="51"/>
      <c r="AUX561" s="51"/>
      <c r="AUY561" s="51"/>
      <c r="AUZ561" s="25">
        <f t="shared" si="2899"/>
        <v>809998.2</v>
      </c>
      <c r="AVA561" s="25">
        <f t="shared" si="2900"/>
        <v>835717.96</v>
      </c>
      <c r="AVB561" s="25">
        <f t="shared" si="2901"/>
        <v>835717.96</v>
      </c>
      <c r="AVC561" s="59">
        <f t="shared" si="2902"/>
        <v>8021</v>
      </c>
      <c r="AVD561" s="59">
        <f t="shared" si="2903"/>
        <v>8021</v>
      </c>
      <c r="AVE561" s="59">
        <f t="shared" si="2904"/>
        <v>8021</v>
      </c>
      <c r="AVF561" s="25">
        <f t="shared" si="2905"/>
        <v>0</v>
      </c>
      <c r="AVG561" s="25">
        <f t="shared" si="2906"/>
        <v>0</v>
      </c>
      <c r="AVH561" s="25">
        <f t="shared" si="2907"/>
        <v>0</v>
      </c>
      <c r="AVI561" s="25">
        <f t="shared" si="2908"/>
        <v>58280184.950000003</v>
      </c>
      <c r="AVJ561" s="25">
        <f t="shared" si="2909"/>
        <v>58280184.950000003</v>
      </c>
      <c r="AVK561" s="25">
        <f t="shared" si="2910"/>
        <v>58280184.950000003</v>
      </c>
      <c r="AVL561" s="51"/>
      <c r="AVM561" s="51"/>
      <c r="AVN561" s="51"/>
      <c r="AVO561" s="25"/>
      <c r="AVP561" s="25"/>
      <c r="AVQ561" s="25"/>
      <c r="AVR561" s="25">
        <f t="shared" si="2911"/>
        <v>0</v>
      </c>
      <c r="AVS561" s="25">
        <f t="shared" si="2912"/>
        <v>0</v>
      </c>
      <c r="AVT561" s="25">
        <f t="shared" si="2913"/>
        <v>0</v>
      </c>
      <c r="AVU561" s="25">
        <f t="shared" si="2914"/>
        <v>27048565.030000001</v>
      </c>
      <c r="AVV561" s="25">
        <f t="shared" si="2915"/>
        <v>27730881.489999998</v>
      </c>
      <c r="AVW561" s="25">
        <f t="shared" si="2916"/>
        <v>27730881.489999998</v>
      </c>
    </row>
    <row r="562" spans="1:1271" s="15" customFormat="1" ht="24" customHeight="1">
      <c r="A562" s="110" t="s">
        <v>202</v>
      </c>
      <c r="B562" s="129"/>
      <c r="C562" s="112"/>
      <c r="D562" s="113"/>
      <c r="E562" s="114"/>
      <c r="F562" s="114"/>
      <c r="G562" s="114"/>
      <c r="H562" s="114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 s="115"/>
      <c r="BR562" s="115"/>
      <c r="BS562" s="115"/>
      <c r="BT562" s="115"/>
      <c r="BU562" s="115"/>
      <c r="BV562" s="115"/>
      <c r="BW562" s="115"/>
      <c r="BX562" s="115"/>
      <c r="BY562" s="115"/>
      <c r="BZ562" s="115"/>
      <c r="CA562" s="115"/>
      <c r="CB562" s="115"/>
      <c r="CC562" s="115"/>
      <c r="CD562" s="115"/>
      <c r="CE562" s="115"/>
      <c r="CF562" s="115"/>
      <c r="CG562" s="115"/>
      <c r="CH562" s="115"/>
      <c r="CI562" s="115"/>
      <c r="CJ562" s="115"/>
      <c r="CK562" s="115"/>
      <c r="CL562" s="115"/>
      <c r="CM562" s="115"/>
      <c r="CN562" s="115"/>
      <c r="CO562" s="115"/>
      <c r="CP562" s="115"/>
      <c r="CQ562" s="115"/>
      <c r="CR562" s="115"/>
      <c r="CS562" s="115"/>
      <c r="CT562" s="115"/>
      <c r="CU562" s="115"/>
      <c r="CV562" s="115"/>
      <c r="CW562" s="115"/>
      <c r="CX562" s="115"/>
      <c r="CY562" s="115"/>
      <c r="CZ562" s="115"/>
      <c r="DA562" s="115"/>
      <c r="DB562" s="115"/>
      <c r="DC562" s="115"/>
      <c r="DD562" s="115"/>
      <c r="DE562" s="115"/>
      <c r="DF562" s="115"/>
      <c r="DG562" s="115"/>
      <c r="DH562" s="115"/>
      <c r="DI562" s="115"/>
      <c r="DJ562" s="115"/>
      <c r="DK562" s="115"/>
      <c r="DL562" s="115"/>
      <c r="DM562" s="115"/>
      <c r="DN562" s="115"/>
      <c r="DO562" s="115"/>
      <c r="DP562" s="115"/>
      <c r="DQ562" s="115"/>
      <c r="DR562" s="115"/>
      <c r="DS562" s="115"/>
      <c r="DT562" s="115"/>
      <c r="DU562" s="115"/>
      <c r="DV562" s="115"/>
      <c r="DW562" s="115"/>
      <c r="DX562" s="115"/>
      <c r="DY562" s="115"/>
      <c r="DZ562" s="115"/>
      <c r="EA562" s="115"/>
      <c r="EB562" s="115"/>
      <c r="EC562" s="115"/>
      <c r="ED562" s="115"/>
      <c r="EE562" s="115"/>
      <c r="EF562" s="115"/>
      <c r="EG562" s="115"/>
      <c r="EH562" s="115"/>
      <c r="EI562" s="115"/>
      <c r="EJ562" s="115"/>
      <c r="EK562" s="115"/>
      <c r="EL562" s="115"/>
      <c r="EM562" s="115"/>
      <c r="EN562" s="115"/>
      <c r="EO562" s="115"/>
      <c r="EP562" s="115"/>
      <c r="EQ562" s="115"/>
      <c r="ER562" s="115"/>
      <c r="ES562" s="115"/>
      <c r="ET562" s="115"/>
      <c r="EU562" s="115"/>
      <c r="EV562" s="115"/>
      <c r="EW562" s="115"/>
      <c r="EX562" s="115"/>
      <c r="EY562" s="115"/>
      <c r="EZ562" s="115"/>
      <c r="FA562" s="115"/>
      <c r="FB562" s="115"/>
      <c r="FC562" s="115"/>
      <c r="FD562" s="115"/>
      <c r="FE562" s="115"/>
      <c r="FF562" s="115"/>
      <c r="FG562" s="115"/>
      <c r="FH562" s="115"/>
      <c r="FI562" s="115"/>
      <c r="FJ562" s="115"/>
      <c r="FK562" s="115"/>
      <c r="FL562" s="115"/>
      <c r="FM562" s="115"/>
      <c r="FN562" s="115"/>
      <c r="FO562" s="115"/>
      <c r="FP562" s="115"/>
      <c r="FQ562" s="115"/>
      <c r="FR562" s="115"/>
      <c r="FS562" s="115"/>
      <c r="FT562" s="115"/>
      <c r="FU562" s="115"/>
      <c r="FV562" s="115"/>
      <c r="FW562" s="115"/>
      <c r="FX562" s="115"/>
      <c r="FY562" s="115"/>
      <c r="FZ562" s="115"/>
      <c r="GA562" s="115"/>
      <c r="GB562" s="115"/>
      <c r="GC562" s="115"/>
      <c r="GD562" s="115"/>
      <c r="GE562" s="115"/>
      <c r="GF562" s="115"/>
      <c r="GG562" s="115"/>
      <c r="GH562" s="115"/>
      <c r="GI562" s="115"/>
      <c r="GJ562" s="115"/>
      <c r="GK562" s="115"/>
      <c r="GL562" s="115"/>
      <c r="GM562" s="115"/>
      <c r="GN562" s="115"/>
      <c r="GO562" s="115"/>
      <c r="GP562" s="115"/>
      <c r="GQ562" s="115"/>
      <c r="GR562" s="115"/>
      <c r="GS562" s="115"/>
      <c r="GT562" s="115"/>
      <c r="GU562" s="115"/>
      <c r="GV562" s="115"/>
      <c r="GW562" s="115"/>
      <c r="GX562" s="115"/>
      <c r="GY562" s="115"/>
      <c r="GZ562" s="115"/>
      <c r="HA562" s="115"/>
      <c r="HB562" s="115"/>
      <c r="HC562" s="115"/>
      <c r="HD562" s="115"/>
      <c r="HE562" s="115"/>
      <c r="HF562" s="115"/>
      <c r="HG562" s="115"/>
      <c r="HH562" s="115"/>
      <c r="HI562" s="115"/>
      <c r="HJ562" s="115"/>
      <c r="HK562" s="115"/>
      <c r="HL562" s="115"/>
      <c r="HM562" s="115"/>
      <c r="HN562" s="115"/>
      <c r="HO562" s="115"/>
      <c r="HP562" s="115"/>
      <c r="HQ562" s="115"/>
      <c r="HR562" s="115"/>
      <c r="HS562" s="115"/>
      <c r="HT562" s="115"/>
      <c r="HU562" s="115"/>
      <c r="HV562" s="115"/>
      <c r="HW562" s="115"/>
      <c r="HX562" s="115"/>
      <c r="HY562" s="115"/>
      <c r="HZ562" s="115"/>
      <c r="IA562" s="115"/>
      <c r="IB562" s="115"/>
      <c r="IC562" s="115"/>
      <c r="ID562" s="115"/>
      <c r="IE562" s="115"/>
      <c r="IF562" s="115"/>
      <c r="IG562" s="115"/>
      <c r="IH562" s="115"/>
      <c r="II562" s="115"/>
      <c r="IJ562" s="115"/>
      <c r="IK562" s="115"/>
      <c r="IL562" s="115"/>
      <c r="IM562" s="115"/>
      <c r="IN562" s="115"/>
      <c r="IO562" s="115"/>
      <c r="IP562" s="115"/>
      <c r="IQ562" s="115"/>
      <c r="IR562" s="115"/>
      <c r="IS562" s="115"/>
      <c r="IT562" s="115"/>
      <c r="IU562" s="115"/>
      <c r="IV562" s="115"/>
      <c r="IW562" s="115"/>
      <c r="IX562" s="115"/>
      <c r="IY562" s="115"/>
      <c r="IZ562" s="115"/>
      <c r="JA562" s="115"/>
      <c r="JB562" s="115"/>
      <c r="JC562" s="115"/>
      <c r="JD562" s="115"/>
      <c r="JE562" s="115"/>
      <c r="JF562" s="115"/>
      <c r="JG562" s="115"/>
      <c r="JH562" s="115"/>
      <c r="JI562" s="115"/>
      <c r="JJ562" s="115"/>
      <c r="JK562" s="115"/>
      <c r="JL562" s="115"/>
      <c r="JM562" s="115"/>
      <c r="JN562" s="115"/>
      <c r="JO562" s="115"/>
      <c r="JP562" s="115"/>
      <c r="JQ562" s="115"/>
      <c r="JR562" s="115"/>
      <c r="JS562" s="115"/>
      <c r="JT562" s="115"/>
      <c r="JU562" s="115"/>
      <c r="JV562" s="115"/>
      <c r="JW562" s="115"/>
      <c r="JX562" s="115"/>
      <c r="JY562" s="115"/>
      <c r="JZ562" s="115"/>
      <c r="KA562" s="115"/>
      <c r="KB562" s="115"/>
      <c r="KC562" s="115"/>
      <c r="KD562" s="115"/>
      <c r="KE562" s="115"/>
      <c r="KF562" s="115"/>
      <c r="KG562" s="115"/>
      <c r="KH562" s="115"/>
      <c r="KI562" s="115"/>
      <c r="KJ562" s="115"/>
      <c r="KK562" s="115"/>
      <c r="KL562" s="115"/>
      <c r="KM562" s="115"/>
      <c r="KN562" s="115"/>
      <c r="KO562" s="115"/>
      <c r="KP562" s="115"/>
      <c r="KQ562" s="115"/>
      <c r="KR562" s="115"/>
      <c r="KS562" s="115"/>
      <c r="KT562" s="115"/>
      <c r="KU562" s="115"/>
      <c r="KV562" s="115"/>
      <c r="KW562" s="115"/>
      <c r="KX562" s="115"/>
      <c r="KY562" s="115"/>
      <c r="KZ562" s="115"/>
      <c r="LA562" s="115"/>
      <c r="LB562" s="115"/>
      <c r="LC562" s="115"/>
      <c r="LD562" s="115"/>
      <c r="LE562" s="115"/>
      <c r="LF562" s="115"/>
      <c r="LG562" s="115"/>
      <c r="LH562" s="115"/>
      <c r="LI562" s="115"/>
      <c r="LJ562" s="115"/>
      <c r="LK562" s="115"/>
      <c r="LL562" s="115"/>
      <c r="LM562" s="115"/>
      <c r="LN562" s="115"/>
      <c r="LO562" s="115"/>
      <c r="LP562" s="115"/>
      <c r="LQ562" s="115"/>
      <c r="LR562" s="115"/>
      <c r="LS562" s="115"/>
      <c r="LT562" s="115"/>
      <c r="LU562" s="115"/>
      <c r="LV562" s="115"/>
      <c r="LW562" s="115"/>
      <c r="LX562" s="115"/>
      <c r="LY562" s="115"/>
      <c r="LZ562" s="115"/>
      <c r="MA562" s="115"/>
      <c r="MB562" s="115"/>
      <c r="MC562" s="115"/>
      <c r="MD562" s="115"/>
      <c r="ME562" s="115"/>
      <c r="MF562" s="115"/>
      <c r="MG562" s="115"/>
      <c r="MH562" s="115"/>
      <c r="MI562" s="115"/>
      <c r="MJ562" s="115"/>
      <c r="MK562" s="115"/>
      <c r="ML562" s="115"/>
      <c r="MM562" s="115"/>
      <c r="MN562" s="115"/>
      <c r="MO562" s="115"/>
      <c r="MP562" s="115"/>
      <c r="MQ562" s="115"/>
      <c r="MR562" s="115"/>
      <c r="MS562" s="115"/>
      <c r="MT562" s="115"/>
      <c r="MU562" s="115"/>
      <c r="MV562" s="115"/>
      <c r="MW562" s="115"/>
      <c r="MX562" s="115"/>
      <c r="MY562" s="115"/>
      <c r="MZ562" s="115"/>
      <c r="NA562" s="115"/>
      <c r="NB562" s="115"/>
      <c r="NC562" s="115"/>
      <c r="ND562" s="115"/>
      <c r="NE562" s="115"/>
      <c r="NF562" s="115"/>
      <c r="NG562" s="115"/>
      <c r="NH562" s="115"/>
      <c r="NI562" s="115"/>
      <c r="NJ562" s="115"/>
      <c r="NK562" s="115"/>
      <c r="NL562" s="115"/>
      <c r="NM562" s="115"/>
      <c r="NN562" s="115"/>
      <c r="NO562" s="115"/>
      <c r="NP562" s="115"/>
      <c r="NQ562" s="115"/>
      <c r="NR562" s="115"/>
      <c r="NS562" s="115"/>
      <c r="NT562" s="115"/>
      <c r="NU562" s="115"/>
      <c r="NV562" s="115"/>
      <c r="NW562" s="115"/>
      <c r="NX562" s="115"/>
      <c r="NY562" s="115"/>
      <c r="NZ562" s="115"/>
      <c r="OA562" s="115"/>
      <c r="OB562" s="115"/>
      <c r="OC562" s="115"/>
      <c r="OD562" s="115"/>
      <c r="OE562" s="115"/>
      <c r="OF562" s="115"/>
      <c r="OG562" s="115"/>
      <c r="OH562" s="115"/>
      <c r="OI562" s="115"/>
      <c r="OJ562" s="115"/>
      <c r="OK562" s="115"/>
      <c r="OL562" s="115"/>
      <c r="OM562" s="115"/>
      <c r="ON562" s="115"/>
      <c r="OO562" s="115"/>
      <c r="OP562" s="115"/>
      <c r="OQ562" s="115"/>
      <c r="OR562" s="115"/>
      <c r="OS562" s="115"/>
      <c r="OT562" s="115"/>
      <c r="OU562" s="115"/>
      <c r="OV562" s="115"/>
      <c r="OW562" s="115"/>
      <c r="OX562" s="115"/>
      <c r="OY562" s="115"/>
      <c r="OZ562" s="115"/>
      <c r="PA562" s="115"/>
      <c r="PB562" s="115"/>
      <c r="PC562" s="115"/>
      <c r="PD562" s="115"/>
      <c r="PE562" s="115"/>
      <c r="PF562" s="115"/>
      <c r="PG562" s="115"/>
      <c r="PH562" s="115"/>
      <c r="PI562" s="115"/>
      <c r="PJ562" s="115"/>
      <c r="PK562" s="115"/>
      <c r="PL562" s="115"/>
      <c r="PM562" s="115"/>
      <c r="PN562" s="115"/>
      <c r="PO562" s="115"/>
      <c r="PP562" s="115"/>
      <c r="PQ562" s="115"/>
      <c r="PR562" s="115"/>
      <c r="PS562" s="115"/>
      <c r="PT562" s="115"/>
      <c r="PU562" s="115"/>
      <c r="PV562" s="115"/>
      <c r="PW562" s="115"/>
      <c r="PX562" s="115"/>
      <c r="PY562" s="115"/>
      <c r="PZ562" s="115"/>
      <c r="QA562" s="115"/>
      <c r="QB562" s="115"/>
      <c r="QC562" s="115"/>
      <c r="QD562" s="115"/>
      <c r="QE562" s="115"/>
      <c r="QF562" s="115"/>
      <c r="QG562" s="115"/>
      <c r="QH562" s="115"/>
      <c r="QI562" s="115"/>
      <c r="QJ562" s="115"/>
      <c r="QK562" s="115"/>
      <c r="QL562" s="115"/>
      <c r="QM562" s="115"/>
      <c r="QN562" s="115"/>
      <c r="QO562" s="115"/>
      <c r="QP562" s="115"/>
      <c r="QQ562" s="115"/>
      <c r="QR562" s="115"/>
      <c r="QS562" s="115"/>
      <c r="QT562" s="115"/>
      <c r="QU562" s="115"/>
      <c r="QV562" s="115"/>
      <c r="QW562" s="115"/>
      <c r="QX562" s="115"/>
      <c r="QY562" s="115"/>
      <c r="QZ562" s="115"/>
      <c r="RA562" s="115"/>
      <c r="RB562" s="115"/>
      <c r="RC562" s="115"/>
      <c r="RD562" s="115"/>
      <c r="RE562" s="115"/>
      <c r="RF562" s="115"/>
      <c r="RG562" s="115"/>
      <c r="RH562" s="115"/>
      <c r="RI562" s="115"/>
      <c r="RJ562" s="115"/>
      <c r="RK562" s="115"/>
      <c r="RL562" s="115"/>
      <c r="RM562" s="115"/>
      <c r="RN562" s="115"/>
      <c r="RO562" s="115"/>
      <c r="RP562" s="115"/>
      <c r="RQ562" s="115"/>
      <c r="RR562" s="115"/>
      <c r="RS562" s="115"/>
      <c r="RT562" s="115"/>
      <c r="RU562" s="115"/>
      <c r="RV562" s="115"/>
      <c r="RW562" s="115"/>
      <c r="RX562" s="115"/>
      <c r="RY562" s="115"/>
      <c r="RZ562" s="115"/>
      <c r="SA562" s="115"/>
      <c r="SB562" s="115"/>
      <c r="SC562" s="115"/>
      <c r="SD562" s="115"/>
      <c r="SE562" s="115"/>
      <c r="SF562" s="115"/>
      <c r="SG562" s="115"/>
      <c r="SH562" s="115"/>
      <c r="SI562" s="115"/>
      <c r="SJ562" s="115"/>
      <c r="SK562" s="115"/>
      <c r="SL562" s="115"/>
      <c r="SM562" s="115"/>
      <c r="SN562" s="115"/>
      <c r="SO562" s="115"/>
      <c r="SP562" s="115"/>
      <c r="SQ562" s="115"/>
      <c r="SR562" s="115"/>
      <c r="SS562" s="115"/>
      <c r="ST562" s="115"/>
      <c r="SU562" s="115"/>
      <c r="SV562" s="115"/>
      <c r="SW562" s="115"/>
      <c r="SX562" s="115"/>
      <c r="SY562" s="115"/>
      <c r="SZ562" s="115"/>
      <c r="TA562" s="115"/>
      <c r="TB562" s="115"/>
      <c r="TC562" s="115"/>
      <c r="TD562" s="115"/>
      <c r="TE562" s="115"/>
      <c r="TF562" s="115"/>
      <c r="TG562" s="115"/>
      <c r="TH562" s="115"/>
      <c r="TI562" s="115"/>
      <c r="TJ562" s="115"/>
      <c r="TK562" s="115"/>
      <c r="TL562" s="115"/>
      <c r="TM562" s="115"/>
      <c r="TN562" s="115"/>
      <c r="TO562" s="115"/>
      <c r="TP562" s="115"/>
      <c r="TQ562" s="115"/>
      <c r="TR562" s="115"/>
      <c r="TS562" s="115"/>
      <c r="TT562" s="115"/>
      <c r="TU562" s="115"/>
      <c r="TV562" s="115"/>
      <c r="TW562" s="115"/>
      <c r="TX562" s="115"/>
      <c r="TY562" s="115"/>
      <c r="TZ562" s="115"/>
      <c r="UA562" s="115"/>
      <c r="UB562" s="115"/>
      <c r="UC562" s="115"/>
      <c r="UD562" s="115"/>
      <c r="UE562" s="115"/>
      <c r="UF562" s="115"/>
      <c r="UG562" s="115"/>
      <c r="UH562" s="115"/>
      <c r="UI562" s="115"/>
      <c r="UJ562" s="115"/>
      <c r="UK562" s="115"/>
      <c r="UL562" s="115"/>
      <c r="UM562" s="115"/>
      <c r="UN562" s="115"/>
      <c r="UO562" s="115"/>
      <c r="UP562" s="115"/>
      <c r="UQ562" s="115"/>
      <c r="UR562" s="115"/>
      <c r="US562" s="115"/>
      <c r="UT562" s="115"/>
      <c r="UU562" s="115"/>
      <c r="UV562" s="115"/>
      <c r="UW562" s="115"/>
      <c r="UX562" s="115"/>
      <c r="UY562" s="115"/>
      <c r="UZ562" s="115"/>
      <c r="VA562" s="115"/>
      <c r="VB562" s="115"/>
      <c r="VC562" s="115"/>
      <c r="VD562" s="115"/>
      <c r="VE562" s="115"/>
      <c r="VF562" s="115"/>
      <c r="VG562" s="115"/>
      <c r="VH562" s="115"/>
      <c r="VI562" s="115"/>
      <c r="VJ562" s="115"/>
      <c r="VK562" s="115"/>
      <c r="VL562" s="115"/>
      <c r="VM562" s="115"/>
      <c r="VN562" s="115"/>
      <c r="VO562" s="115"/>
      <c r="VP562" s="115"/>
      <c r="VQ562" s="115"/>
      <c r="VR562" s="115"/>
      <c r="VS562" s="115"/>
      <c r="VT562" s="115"/>
      <c r="VU562" s="115"/>
      <c r="VV562" s="115"/>
      <c r="VW562" s="115"/>
      <c r="VX562" s="115"/>
      <c r="VY562" s="115"/>
      <c r="VZ562" s="115"/>
      <c r="WA562" s="115"/>
      <c r="WB562" s="115"/>
      <c r="WC562" s="115"/>
      <c r="WD562" s="115"/>
      <c r="WE562" s="115"/>
      <c r="WF562" s="115"/>
      <c r="WG562" s="115"/>
      <c r="WH562" s="115"/>
      <c r="WI562" s="115"/>
      <c r="WJ562" s="115"/>
      <c r="WK562" s="115"/>
      <c r="WL562" s="115"/>
      <c r="WM562" s="115"/>
      <c r="WN562" s="115"/>
      <c r="WO562" s="115"/>
      <c r="WP562" s="115"/>
      <c r="WQ562" s="115"/>
      <c r="WR562" s="115"/>
      <c r="WS562" s="115"/>
      <c r="WT562" s="115"/>
      <c r="WU562" s="115"/>
      <c r="WV562" s="115"/>
      <c r="WW562" s="115"/>
      <c r="WX562" s="115"/>
      <c r="WY562" s="115"/>
      <c r="WZ562" s="115"/>
      <c r="XA562" s="115"/>
      <c r="XB562" s="115"/>
      <c r="XC562" s="115"/>
      <c r="XD562" s="115"/>
      <c r="XE562" s="115"/>
      <c r="XF562" s="115"/>
      <c r="XG562" s="115"/>
      <c r="XH562" s="115"/>
      <c r="XI562" s="115"/>
      <c r="XJ562" s="115"/>
      <c r="XK562" s="115"/>
      <c r="XL562" s="115"/>
      <c r="XM562" s="115"/>
      <c r="XN562" s="115"/>
      <c r="XO562" s="115"/>
      <c r="XP562" s="115"/>
      <c r="XQ562" s="115"/>
      <c r="XR562" s="115"/>
      <c r="XS562" s="115"/>
      <c r="XT562" s="115"/>
      <c r="XU562" s="115"/>
      <c r="XV562" s="115"/>
      <c r="XW562" s="115"/>
      <c r="XX562" s="115"/>
      <c r="XY562" s="115"/>
      <c r="XZ562" s="115"/>
      <c r="YA562" s="115"/>
      <c r="YB562" s="115"/>
      <c r="YC562" s="115"/>
      <c r="YD562" s="115"/>
      <c r="YE562" s="115"/>
      <c r="YF562" s="115"/>
      <c r="YG562" s="115"/>
      <c r="YH562" s="115"/>
      <c r="YI562" s="115"/>
      <c r="YJ562" s="115"/>
      <c r="YK562" s="115"/>
      <c r="YL562" s="115"/>
      <c r="YM562" s="115"/>
      <c r="YN562" s="115"/>
      <c r="YO562" s="115"/>
      <c r="YP562" s="115"/>
      <c r="YQ562" s="115"/>
      <c r="YR562" s="115"/>
      <c r="YS562" s="115"/>
      <c r="YT562" s="115"/>
      <c r="YU562" s="115"/>
      <c r="YV562" s="115"/>
      <c r="YW562" s="115"/>
      <c r="YX562" s="115"/>
      <c r="YY562" s="115"/>
      <c r="YZ562" s="115"/>
      <c r="ZA562" s="115"/>
      <c r="ZB562" s="115"/>
      <c r="ZC562" s="115"/>
      <c r="ZD562" s="115"/>
      <c r="ZE562" s="115"/>
      <c r="ZF562" s="115"/>
      <c r="ZG562" s="115"/>
      <c r="ZH562" s="115"/>
      <c r="ZI562" s="115"/>
      <c r="ZJ562" s="115"/>
      <c r="ZK562" s="115"/>
      <c r="ZL562" s="115"/>
      <c r="ZM562" s="115"/>
      <c r="ZN562" s="115"/>
      <c r="ZO562" s="115"/>
      <c r="ZP562" s="115"/>
      <c r="ZQ562" s="115"/>
      <c r="ZR562" s="115"/>
      <c r="ZS562" s="115"/>
      <c r="ZT562" s="115"/>
      <c r="ZU562" s="115"/>
      <c r="ZV562" s="115"/>
      <c r="ZW562" s="115"/>
      <c r="ZX562" s="115"/>
      <c r="ZY562" s="115"/>
      <c r="ZZ562" s="115"/>
      <c r="AAA562" s="115"/>
      <c r="AAB562" s="115"/>
      <c r="AAC562" s="115"/>
      <c r="AAD562" s="115"/>
      <c r="AAE562" s="115"/>
      <c r="AAF562" s="115"/>
      <c r="AAG562" s="115"/>
      <c r="AAH562" s="115"/>
      <c r="AAI562" s="115"/>
      <c r="AAJ562" s="115"/>
      <c r="AAK562" s="115"/>
      <c r="AAL562" s="115"/>
      <c r="AAM562" s="115"/>
      <c r="AAN562" s="115"/>
      <c r="AAO562" s="115"/>
      <c r="AAP562" s="115"/>
      <c r="AAQ562" s="115"/>
      <c r="AAR562" s="115"/>
      <c r="AAS562" s="115"/>
      <c r="AAT562" s="115"/>
      <c r="AAU562" s="115"/>
      <c r="AAV562" s="115"/>
      <c r="AAW562" s="115"/>
      <c r="AAX562" s="115"/>
      <c r="AAY562" s="115"/>
      <c r="AAZ562" s="115"/>
      <c r="ABA562" s="115"/>
      <c r="ABB562" s="115"/>
      <c r="ABC562" s="115"/>
      <c r="ABD562" s="115"/>
      <c r="ABE562" s="115"/>
      <c r="ABF562" s="115"/>
      <c r="ABG562" s="115"/>
      <c r="ABH562" s="115"/>
      <c r="ABI562" s="115"/>
      <c r="ABJ562" s="115"/>
      <c r="ABK562" s="115"/>
      <c r="ABL562" s="115"/>
      <c r="ABM562" s="115"/>
      <c r="ABN562" s="115"/>
      <c r="ABO562" s="115"/>
      <c r="ABP562" s="115"/>
      <c r="ABQ562" s="115"/>
      <c r="ABR562" s="115"/>
      <c r="ABS562" s="115"/>
      <c r="ABT562" s="115"/>
      <c r="ABU562" s="115"/>
      <c r="ABV562" s="115"/>
      <c r="ABW562" s="115"/>
      <c r="ABX562" s="115"/>
      <c r="ABY562" s="115"/>
      <c r="ABZ562" s="115"/>
      <c r="ACA562" s="115"/>
      <c r="ACB562" s="115"/>
      <c r="ACC562" s="115"/>
      <c r="ACD562" s="115"/>
      <c r="ACE562" s="115"/>
      <c r="ACF562" s="115"/>
      <c r="ACG562" s="115"/>
      <c r="ACH562" s="115"/>
      <c r="ACI562" s="115"/>
      <c r="ACJ562" s="115"/>
      <c r="ACK562" s="115"/>
      <c r="ACL562" s="115"/>
      <c r="ACM562" s="115"/>
      <c r="ACN562" s="115"/>
      <c r="ACO562" s="115"/>
      <c r="ACP562" s="115"/>
      <c r="ACQ562" s="115"/>
      <c r="ACR562" s="115"/>
      <c r="ACS562" s="115"/>
      <c r="ACT562" s="115"/>
      <c r="ACU562" s="115"/>
      <c r="ACV562" s="115"/>
      <c r="ACW562" s="115"/>
      <c r="ACX562" s="115"/>
      <c r="ACY562" s="115"/>
      <c r="ACZ562" s="115"/>
      <c r="ADA562" s="115"/>
      <c r="ADB562" s="115"/>
      <c r="ADC562" s="115"/>
      <c r="ADD562" s="115"/>
      <c r="ADE562" s="115"/>
      <c r="ADF562" s="115"/>
      <c r="ADG562" s="115"/>
      <c r="ADH562" s="115"/>
      <c r="ADI562" s="115"/>
      <c r="ADJ562" s="115"/>
      <c r="ADK562" s="115"/>
      <c r="ADL562" s="115"/>
      <c r="ADM562" s="115"/>
      <c r="ADN562" s="115"/>
      <c r="ADO562" s="115"/>
      <c r="ADP562" s="115"/>
      <c r="ADQ562" s="115"/>
      <c r="ADR562" s="115"/>
      <c r="ADS562" s="115"/>
      <c r="ADT562" s="115"/>
      <c r="ADU562" s="115"/>
      <c r="ADV562" s="115"/>
      <c r="ADW562" s="115"/>
      <c r="ADX562" s="115"/>
      <c r="ADY562" s="115"/>
      <c r="ADZ562" s="115"/>
      <c r="AEA562" s="115"/>
      <c r="AEB562" s="115"/>
      <c r="AEC562" s="115"/>
      <c r="AED562" s="115"/>
      <c r="AEE562" s="115"/>
      <c r="AEF562" s="115"/>
      <c r="AEG562" s="115"/>
      <c r="AEH562" s="115"/>
      <c r="AEI562" s="115"/>
      <c r="AEJ562" s="115"/>
      <c r="AEK562" s="115"/>
      <c r="AEL562" s="115"/>
      <c r="AEM562" s="115"/>
      <c r="AEN562" s="115"/>
      <c r="AEO562" s="115"/>
      <c r="AEP562" s="115"/>
      <c r="AEQ562" s="115"/>
      <c r="AER562" s="115"/>
      <c r="AES562" s="115"/>
      <c r="AET562" s="115"/>
      <c r="AEU562" s="115"/>
      <c r="AEV562" s="115"/>
      <c r="AEW562" s="115"/>
      <c r="AEX562" s="115"/>
      <c r="AEY562" s="115"/>
      <c r="AEZ562" s="115"/>
      <c r="AFA562" s="115"/>
      <c r="AFB562" s="115"/>
      <c r="AFC562" s="115"/>
      <c r="AFD562" s="115"/>
      <c r="AFE562" s="115"/>
      <c r="AFF562" s="115"/>
      <c r="AFG562" s="115"/>
      <c r="AFH562" s="115"/>
      <c r="AFI562" s="115"/>
      <c r="AFJ562" s="115"/>
      <c r="AFK562" s="115"/>
      <c r="AFL562" s="115"/>
      <c r="AFM562" s="115"/>
      <c r="AFN562" s="115"/>
      <c r="AFO562" s="115"/>
      <c r="AFP562" s="115"/>
      <c r="AFQ562" s="115"/>
      <c r="AFR562" s="115"/>
      <c r="AFS562" s="115"/>
      <c r="AFT562" s="115"/>
      <c r="AFU562" s="115"/>
      <c r="AFV562" s="115"/>
      <c r="AFW562" s="115"/>
      <c r="AFX562" s="115"/>
      <c r="AFY562" s="115"/>
      <c r="AFZ562" s="115"/>
      <c r="AGA562" s="115"/>
      <c r="AGB562" s="115"/>
      <c r="AGC562" s="115"/>
      <c r="AGD562" s="115"/>
      <c r="AGE562" s="115"/>
      <c r="AGF562" s="115"/>
      <c r="AGG562" s="115"/>
      <c r="AGH562" s="115"/>
      <c r="AGI562" s="115"/>
      <c r="AGJ562" s="115"/>
      <c r="AGK562" s="115"/>
      <c r="AGL562" s="115"/>
      <c r="AGM562" s="115"/>
      <c r="AGN562" s="115"/>
      <c r="AGO562" s="115"/>
      <c r="AGP562" s="115"/>
      <c r="AGQ562" s="115"/>
      <c r="AGR562" s="115"/>
      <c r="AGS562" s="115"/>
      <c r="AGT562" s="115"/>
      <c r="AGU562" s="115"/>
      <c r="AGV562" s="115"/>
      <c r="AGW562" s="115"/>
      <c r="AGX562" s="115"/>
      <c r="AGY562" s="115"/>
      <c r="AGZ562" s="115"/>
      <c r="AHA562" s="115"/>
      <c r="AHB562" s="115"/>
      <c r="AHC562" s="115"/>
      <c r="AHD562" s="115"/>
      <c r="AHE562" s="115"/>
      <c r="AHF562" s="115"/>
      <c r="AHG562" s="115"/>
      <c r="AHH562" s="115"/>
      <c r="AHI562" s="115"/>
      <c r="AHJ562" s="115"/>
      <c r="AHK562" s="115"/>
      <c r="AHL562" s="115"/>
      <c r="AHM562" s="115"/>
      <c r="AHN562" s="115"/>
      <c r="AHO562" s="115"/>
      <c r="AHP562" s="115"/>
      <c r="AHQ562" s="115"/>
      <c r="AHR562" s="115"/>
      <c r="AHS562" s="115"/>
      <c r="AHT562" s="115"/>
      <c r="AHU562" s="115"/>
      <c r="AHV562" s="115"/>
      <c r="AHW562" s="115"/>
      <c r="AHX562" s="115"/>
      <c r="AHY562" s="115"/>
      <c r="AHZ562" s="115"/>
      <c r="AIA562" s="115"/>
      <c r="AIB562" s="115"/>
      <c r="AIC562" s="115"/>
      <c r="AID562" s="115"/>
      <c r="AIE562" s="115"/>
      <c r="AIF562" s="115"/>
      <c r="AIG562" s="115"/>
      <c r="AIH562" s="115"/>
      <c r="AII562" s="115"/>
      <c r="AIJ562" s="115"/>
      <c r="AIK562" s="115"/>
      <c r="AIL562" s="115"/>
      <c r="AIM562" s="115"/>
      <c r="AIN562" s="115"/>
      <c r="AIO562" s="115"/>
      <c r="AIP562" s="115"/>
      <c r="AIQ562" s="115"/>
      <c r="AIR562" s="115"/>
      <c r="AIS562" s="115"/>
      <c r="AIT562" s="115"/>
      <c r="AIU562" s="115"/>
      <c r="AIV562" s="115"/>
      <c r="AIW562" s="115"/>
      <c r="AIX562" s="115"/>
      <c r="AIY562" s="115"/>
      <c r="AIZ562" s="115"/>
      <c r="AJA562" s="115"/>
      <c r="AJB562" s="115"/>
      <c r="AJC562" s="115"/>
      <c r="AJD562" s="115"/>
      <c r="AJE562" s="115"/>
      <c r="AJF562" s="115"/>
      <c r="AJG562" s="115"/>
      <c r="AJH562" s="115"/>
      <c r="AJI562" s="115"/>
      <c r="AJJ562" s="115"/>
      <c r="AJK562" s="115"/>
      <c r="AJL562" s="115"/>
      <c r="AJM562" s="115"/>
      <c r="AJN562" s="115"/>
      <c r="AJO562" s="115"/>
      <c r="AJP562" s="115"/>
      <c r="AJQ562" s="115"/>
      <c r="AJR562" s="115"/>
      <c r="AJS562" s="115"/>
      <c r="AJT562" s="115"/>
      <c r="AJU562" s="115"/>
      <c r="AJV562" s="115"/>
      <c r="AJW562" s="115"/>
      <c r="AJX562" s="115"/>
      <c r="AJY562" s="115"/>
      <c r="AJZ562" s="115"/>
      <c r="AKA562" s="115"/>
      <c r="AKB562" s="115"/>
      <c r="AKC562" s="115"/>
      <c r="AKD562" s="115"/>
      <c r="AKE562" s="115"/>
      <c r="AKF562" s="115"/>
      <c r="AKG562" s="115"/>
      <c r="AKH562" s="115"/>
      <c r="AKI562" s="115"/>
      <c r="AKJ562" s="115"/>
      <c r="AKK562" s="115"/>
      <c r="AKL562" s="115"/>
      <c r="AKM562" s="115"/>
      <c r="AKN562" s="115"/>
      <c r="AKO562" s="115"/>
      <c r="AKP562" s="115"/>
      <c r="AKQ562" s="115"/>
      <c r="AKR562" s="115"/>
      <c r="AKS562" s="115"/>
      <c r="AKT562" s="115"/>
      <c r="AKU562" s="115"/>
      <c r="AKV562" s="115"/>
      <c r="AKW562" s="115"/>
      <c r="AKX562" s="115"/>
      <c r="AKY562" s="115"/>
      <c r="AKZ562" s="115"/>
      <c r="ALA562" s="115"/>
      <c r="ALB562" s="115"/>
      <c r="ALC562" s="115"/>
      <c r="ALD562" s="115"/>
      <c r="ALE562" s="115"/>
      <c r="ALF562" s="115"/>
      <c r="ALG562" s="115"/>
      <c r="ALH562" s="115"/>
      <c r="ALI562" s="115"/>
      <c r="ALJ562" s="115"/>
      <c r="ALK562" s="115"/>
      <c r="ALL562" s="115"/>
      <c r="ALM562" s="115"/>
      <c r="ALN562" s="115"/>
      <c r="ALO562" s="115"/>
      <c r="ALP562" s="115"/>
      <c r="ALQ562" s="115"/>
      <c r="ALR562" s="115"/>
      <c r="ALS562" s="115"/>
      <c r="ALT562" s="115"/>
      <c r="ALU562" s="115"/>
      <c r="ALV562" s="115"/>
      <c r="ALW562" s="115"/>
      <c r="ALX562" s="115"/>
      <c r="ALY562" s="115"/>
      <c r="ALZ562" s="115"/>
      <c r="AMA562" s="115"/>
      <c r="AMB562" s="115"/>
      <c r="AMC562" s="115"/>
      <c r="AMD562" s="115"/>
      <c r="AME562" s="115"/>
      <c r="AMF562" s="115"/>
      <c r="AMG562" s="115"/>
      <c r="AMH562" s="115"/>
      <c r="AMI562" s="115"/>
      <c r="AMJ562" s="115"/>
      <c r="AMK562" s="115"/>
      <c r="AML562" s="115"/>
      <c r="AMM562" s="115"/>
      <c r="AMN562" s="115"/>
      <c r="AMO562" s="115"/>
      <c r="AMP562" s="115"/>
      <c r="AMQ562" s="115"/>
      <c r="AMR562" s="115"/>
      <c r="AMS562" s="115"/>
      <c r="AMT562" s="115"/>
      <c r="AMU562" s="115"/>
      <c r="AMV562" s="115"/>
      <c r="AMW562" s="115"/>
      <c r="AMX562" s="115"/>
      <c r="AMY562" s="115"/>
      <c r="AMZ562" s="115"/>
      <c r="ANA562" s="115"/>
      <c r="ANB562" s="115"/>
      <c r="ANC562" s="115"/>
      <c r="AND562" s="115"/>
      <c r="ANE562" s="115"/>
      <c r="ANF562" s="115"/>
      <c r="ANG562" s="115"/>
      <c r="ANH562" s="115"/>
      <c r="ANI562" s="115"/>
      <c r="ANJ562" s="115"/>
      <c r="ANK562" s="115"/>
      <c r="ANL562" s="115"/>
      <c r="ANM562" s="115"/>
      <c r="ANN562" s="115"/>
      <c r="ANO562" s="115"/>
      <c r="ANP562" s="115"/>
      <c r="ANQ562" s="115"/>
      <c r="ANR562" s="115"/>
      <c r="ANS562" s="115"/>
      <c r="ANT562" s="115"/>
      <c r="ANU562" s="115"/>
      <c r="ANV562" s="115"/>
      <c r="ANW562" s="115"/>
      <c r="ANX562" s="115"/>
      <c r="ANY562" s="115"/>
      <c r="ANZ562" s="115"/>
      <c r="AOA562" s="115"/>
      <c r="AOB562" s="115"/>
      <c r="AOC562" s="115"/>
      <c r="AOD562" s="115"/>
      <c r="AOE562" s="115"/>
      <c r="AOF562" s="115"/>
      <c r="AOG562" s="115"/>
      <c r="AOH562" s="115"/>
      <c r="AOI562" s="115"/>
      <c r="AOJ562" s="115"/>
      <c r="AOK562" s="115"/>
      <c r="AOL562" s="115"/>
      <c r="AOM562" s="115"/>
      <c r="AON562" s="115"/>
      <c r="AOO562" s="115"/>
      <c r="AOP562" s="115"/>
      <c r="AOQ562" s="115"/>
      <c r="AOR562" s="115"/>
      <c r="AOS562" s="115"/>
      <c r="AOT562" s="115"/>
      <c r="AOU562" s="115"/>
      <c r="AOV562" s="115"/>
      <c r="AOW562" s="115"/>
      <c r="AOX562" s="115"/>
      <c r="AOY562" s="115"/>
      <c r="AOZ562" s="115"/>
      <c r="APA562" s="115"/>
      <c r="APB562" s="115"/>
      <c r="APC562" s="115"/>
      <c r="APD562" s="115"/>
      <c r="APE562" s="115"/>
      <c r="APF562" s="115"/>
      <c r="APG562" s="115"/>
      <c r="APH562" s="115"/>
      <c r="API562" s="115"/>
      <c r="APJ562" s="115"/>
      <c r="APK562" s="115"/>
      <c r="APL562" s="115"/>
      <c r="APM562" s="115"/>
      <c r="APN562" s="115"/>
      <c r="APO562" s="115"/>
      <c r="APP562" s="115"/>
      <c r="APQ562" s="115"/>
      <c r="APR562" s="115"/>
      <c r="APS562" s="115"/>
      <c r="APT562" s="115"/>
      <c r="APU562" s="115"/>
      <c r="APV562" s="115"/>
      <c r="APW562" s="115"/>
      <c r="APX562" s="115"/>
      <c r="APY562" s="115"/>
      <c r="APZ562" s="115"/>
      <c r="AQA562" s="115"/>
      <c r="AQB562" s="115"/>
      <c r="AQC562" s="115"/>
      <c r="AQD562" s="115"/>
      <c r="AQE562" s="115"/>
      <c r="AQF562" s="115"/>
      <c r="AQG562" s="115"/>
      <c r="AQH562" s="115"/>
      <c r="AQI562" s="115"/>
      <c r="AQJ562" s="115"/>
      <c r="AQK562" s="115"/>
      <c r="AQL562" s="115"/>
      <c r="AQM562" s="115"/>
      <c r="AQN562" s="115"/>
      <c r="AQO562" s="115"/>
      <c r="AQP562" s="115"/>
      <c r="AQQ562" s="115"/>
      <c r="AQR562" s="115"/>
      <c r="AQS562" s="115"/>
      <c r="AQT562" s="115"/>
      <c r="AQU562" s="115"/>
      <c r="AQV562" s="115"/>
      <c r="AQW562" s="115"/>
      <c r="AQX562" s="115"/>
      <c r="AQY562" s="115"/>
      <c r="AQZ562" s="115"/>
      <c r="ARA562" s="115"/>
      <c r="ARB562" s="115"/>
      <c r="ARC562" s="115"/>
      <c r="ARD562" s="115"/>
      <c r="ARE562" s="115"/>
      <c r="ARF562" s="115"/>
      <c r="ARG562" s="115"/>
      <c r="ARH562" s="115"/>
      <c r="ARI562" s="115"/>
      <c r="ARJ562" s="115"/>
      <c r="ARK562" s="115"/>
      <c r="ARL562" s="115"/>
      <c r="ARM562" s="115"/>
      <c r="ARN562" s="115"/>
      <c r="ARO562" s="115"/>
      <c r="ARP562" s="115"/>
      <c r="ARQ562" s="115"/>
      <c r="ARR562" s="115"/>
      <c r="ARS562" s="115"/>
      <c r="ART562" s="115"/>
      <c r="ARU562" s="115"/>
      <c r="ARV562" s="115"/>
      <c r="ARW562" s="115"/>
      <c r="ARX562" s="115"/>
      <c r="ARY562" s="115"/>
      <c r="ARZ562" s="115"/>
      <c r="ASA562" s="115"/>
      <c r="ASB562" s="115"/>
      <c r="ASC562" s="115"/>
      <c r="ASD562" s="115"/>
      <c r="ASE562" s="115"/>
      <c r="ASF562" s="115"/>
      <c r="ASG562" s="115"/>
      <c r="ASH562" s="115"/>
      <c r="ASI562" s="115"/>
      <c r="ASJ562" s="115"/>
      <c r="ASK562" s="115"/>
      <c r="ASL562" s="115"/>
      <c r="ASM562" s="115"/>
      <c r="ASN562" s="115"/>
      <c r="ASO562" s="115"/>
      <c r="ASP562" s="115"/>
      <c r="ASQ562" s="115"/>
      <c r="ASR562" s="115"/>
      <c r="ASS562" s="115"/>
      <c r="AST562" s="115"/>
      <c r="ASU562" s="115"/>
      <c r="ASV562" s="115"/>
      <c r="ASW562" s="115"/>
      <c r="ASX562" s="115"/>
      <c r="ASY562" s="115"/>
      <c r="ASZ562" s="115"/>
      <c r="ATA562" s="115"/>
      <c r="ATB562" s="115"/>
      <c r="ATC562" s="115"/>
      <c r="ATD562" s="115"/>
      <c r="ATE562" s="115"/>
      <c r="ATF562" s="115"/>
      <c r="ATG562" s="115"/>
      <c r="ATH562" s="115"/>
      <c r="ATI562" s="115"/>
      <c r="ATJ562" s="115"/>
      <c r="ATK562" s="115"/>
      <c r="ATL562" s="115"/>
      <c r="ATM562" s="115"/>
      <c r="ATN562" s="115"/>
      <c r="ATO562" s="115"/>
      <c r="ATP562" s="115"/>
      <c r="ATQ562" s="115"/>
      <c r="ATR562" s="115"/>
      <c r="ATS562" s="115"/>
      <c r="ATT562" s="115"/>
      <c r="ATU562" s="115"/>
      <c r="ATV562" s="115"/>
      <c r="ATW562" s="115"/>
      <c r="ATX562" s="115"/>
      <c r="ATY562" s="115"/>
      <c r="ATZ562" s="115"/>
      <c r="AUA562" s="115"/>
      <c r="AUB562" s="115"/>
      <c r="AUC562" s="115"/>
      <c r="AUD562" s="115"/>
      <c r="AUE562" s="115"/>
      <c r="AUF562" s="115"/>
      <c r="AUG562" s="115"/>
      <c r="AUH562" s="115"/>
      <c r="AUI562" s="115"/>
      <c r="AUJ562" s="115"/>
      <c r="AUK562" s="115"/>
      <c r="AUL562" s="115"/>
      <c r="AUM562" s="115"/>
      <c r="AUN562" s="115"/>
      <c r="AUO562" s="115"/>
      <c r="AUP562" s="115"/>
      <c r="AUQ562" s="115"/>
      <c r="AUR562" s="115"/>
      <c r="AUS562" s="115"/>
      <c r="AUT562" s="115"/>
      <c r="AUU562" s="115"/>
      <c r="AUV562" s="115"/>
      <c r="AUW562" s="115"/>
      <c r="AUX562" s="115"/>
      <c r="AUY562" s="115"/>
      <c r="AUZ562" s="115"/>
      <c r="AVA562" s="115"/>
      <c r="AVB562" s="115"/>
      <c r="AVC562" s="115"/>
      <c r="AVD562" s="115"/>
      <c r="AVE562" s="115"/>
      <c r="AVF562" s="115"/>
      <c r="AVG562" s="115"/>
      <c r="AVH562" s="115"/>
      <c r="AVI562" s="115"/>
      <c r="AVJ562" s="115"/>
      <c r="AVK562" s="115"/>
      <c r="AVL562" s="115"/>
      <c r="AVM562" s="115"/>
      <c r="AVN562" s="115"/>
      <c r="AVO562" s="115"/>
      <c r="AVP562" s="115"/>
      <c r="AVQ562" s="115"/>
      <c r="AVR562" s="115"/>
      <c r="AVS562" s="115"/>
      <c r="AVT562" s="115"/>
      <c r="AVU562" s="115"/>
      <c r="AVV562" s="115"/>
      <c r="AVW562" s="115"/>
    </row>
    <row r="563" spans="1:1271" s="70" customFormat="1" ht="24">
      <c r="A563" s="42" t="s">
        <v>208</v>
      </c>
      <c r="B563" s="130"/>
      <c r="C563" s="65" t="s">
        <v>104</v>
      </c>
      <c r="D563" s="148"/>
      <c r="E563" s="149"/>
      <c r="F563" s="66"/>
      <c r="G563" s="66"/>
      <c r="H563" s="66"/>
      <c r="I563" s="118"/>
      <c r="J563" s="118"/>
      <c r="K563" s="118"/>
      <c r="L563" s="111" t="s">
        <v>206</v>
      </c>
      <c r="M563" s="111" t="s">
        <v>206</v>
      </c>
      <c r="N563" s="111" t="s">
        <v>206</v>
      </c>
      <c r="O563" s="119">
        <f t="shared" ref="O563:T563" si="3317">O535+O551</f>
        <v>5254707</v>
      </c>
      <c r="P563" s="119">
        <f t="shared" si="3317"/>
        <v>5467881</v>
      </c>
      <c r="Q563" s="119">
        <f t="shared" si="3317"/>
        <v>5467881</v>
      </c>
      <c r="R563" s="119">
        <f t="shared" si="3317"/>
        <v>5312540.0999999996</v>
      </c>
      <c r="S563" s="119">
        <f t="shared" si="3317"/>
        <v>5370959.0999999996</v>
      </c>
      <c r="T563" s="119">
        <f t="shared" si="3317"/>
        <v>5370959.0999999996</v>
      </c>
      <c r="U563" s="111" t="s">
        <v>206</v>
      </c>
      <c r="V563" s="111" t="s">
        <v>206</v>
      </c>
      <c r="W563" s="111" t="s">
        <v>206</v>
      </c>
      <c r="X563" s="111" t="s">
        <v>206</v>
      </c>
      <c r="Y563" s="111" t="s">
        <v>206</v>
      </c>
      <c r="Z563" s="111" t="s">
        <v>206</v>
      </c>
      <c r="AA563" s="111" t="s">
        <v>206</v>
      </c>
      <c r="AB563" s="111" t="s">
        <v>206</v>
      </c>
      <c r="AC563" s="111" t="s">
        <v>206</v>
      </c>
      <c r="AD563" s="111" t="s">
        <v>206</v>
      </c>
      <c r="AE563" s="111" t="s">
        <v>206</v>
      </c>
      <c r="AF563" s="111" t="s">
        <v>206</v>
      </c>
      <c r="AG563" s="111" t="s">
        <v>206</v>
      </c>
      <c r="AH563" s="111" t="s">
        <v>206</v>
      </c>
      <c r="AI563" s="111" t="s">
        <v>206</v>
      </c>
      <c r="AJ563" s="119">
        <f t="shared" ref="AJ563:AO563" si="3318">AJ535+AJ551</f>
        <v>21197642</v>
      </c>
      <c r="AK563" s="119">
        <f t="shared" si="3318"/>
        <v>22058589</v>
      </c>
      <c r="AL563" s="119">
        <f t="shared" si="3318"/>
        <v>22058589</v>
      </c>
      <c r="AM563" s="119">
        <f t="shared" si="3318"/>
        <v>20725479.960000001</v>
      </c>
      <c r="AN563" s="119">
        <f t="shared" si="3318"/>
        <v>20951427.960000001</v>
      </c>
      <c r="AO563" s="119">
        <f t="shared" si="3318"/>
        <v>20951427.960000001</v>
      </c>
      <c r="AP563" s="111" t="s">
        <v>206</v>
      </c>
      <c r="AQ563" s="111" t="s">
        <v>206</v>
      </c>
      <c r="AR563" s="111" t="s">
        <v>206</v>
      </c>
      <c r="AS563" s="111" t="s">
        <v>206</v>
      </c>
      <c r="AT563" s="111" t="s">
        <v>206</v>
      </c>
      <c r="AU563" s="111" t="s">
        <v>206</v>
      </c>
      <c r="AV563" s="111" t="s">
        <v>206</v>
      </c>
      <c r="AW563" s="111" t="s">
        <v>206</v>
      </c>
      <c r="AX563" s="111" t="s">
        <v>206</v>
      </c>
      <c r="AY563" s="111" t="s">
        <v>206</v>
      </c>
      <c r="AZ563" s="111" t="s">
        <v>206</v>
      </c>
      <c r="BA563" s="111" t="s">
        <v>206</v>
      </c>
      <c r="BB563" s="111" t="s">
        <v>206</v>
      </c>
      <c r="BC563" s="111" t="s">
        <v>206</v>
      </c>
      <c r="BD563" s="111" t="s">
        <v>206</v>
      </c>
      <c r="BE563" s="119">
        <f t="shared" ref="BE563:BJ563" si="3319">BE535+BE551</f>
        <v>13686630</v>
      </c>
      <c r="BF563" s="119">
        <f t="shared" si="3319"/>
        <v>14242554</v>
      </c>
      <c r="BG563" s="119">
        <f t="shared" si="3319"/>
        <v>14242554</v>
      </c>
      <c r="BH563" s="119">
        <f t="shared" si="3319"/>
        <v>13708600.35</v>
      </c>
      <c r="BI563" s="119">
        <f t="shared" si="3319"/>
        <v>13866646.35</v>
      </c>
      <c r="BJ563" s="119">
        <f t="shared" si="3319"/>
        <v>13866646.35</v>
      </c>
      <c r="BK563" s="111" t="s">
        <v>206</v>
      </c>
      <c r="BL563" s="111" t="s">
        <v>206</v>
      </c>
      <c r="BM563" s="111" t="s">
        <v>206</v>
      </c>
      <c r="BN563" s="111" t="s">
        <v>206</v>
      </c>
      <c r="BO563" s="111" t="s">
        <v>206</v>
      </c>
      <c r="BP563" s="111" t="s">
        <v>206</v>
      </c>
      <c r="BQ563" s="111" t="s">
        <v>206</v>
      </c>
      <c r="BR563" s="111" t="s">
        <v>206</v>
      </c>
      <c r="BS563" s="111" t="s">
        <v>206</v>
      </c>
      <c r="BT563" s="111" t="s">
        <v>206</v>
      </c>
      <c r="BU563" s="111" t="s">
        <v>206</v>
      </c>
      <c r="BV563" s="111" t="s">
        <v>206</v>
      </c>
      <c r="BW563" s="111" t="s">
        <v>206</v>
      </c>
      <c r="BX563" s="111" t="s">
        <v>206</v>
      </c>
      <c r="BY563" s="111" t="s">
        <v>206</v>
      </c>
      <c r="BZ563" s="119">
        <f t="shared" ref="BZ563:CE563" si="3320">BZ535+BZ551</f>
        <v>0</v>
      </c>
      <c r="CA563" s="119">
        <f t="shared" si="3320"/>
        <v>0</v>
      </c>
      <c r="CB563" s="119">
        <f t="shared" si="3320"/>
        <v>0</v>
      </c>
      <c r="CC563" s="119">
        <f t="shared" si="3320"/>
        <v>0</v>
      </c>
      <c r="CD563" s="119">
        <f t="shared" si="3320"/>
        <v>0</v>
      </c>
      <c r="CE563" s="119">
        <f t="shared" si="3320"/>
        <v>0</v>
      </c>
      <c r="CF563" s="111" t="s">
        <v>206</v>
      </c>
      <c r="CG563" s="111" t="s">
        <v>206</v>
      </c>
      <c r="CH563" s="111" t="s">
        <v>206</v>
      </c>
      <c r="CI563" s="111" t="s">
        <v>206</v>
      </c>
      <c r="CJ563" s="111" t="s">
        <v>206</v>
      </c>
      <c r="CK563" s="111" t="s">
        <v>206</v>
      </c>
      <c r="CL563" s="111" t="s">
        <v>206</v>
      </c>
      <c r="CM563" s="111" t="s">
        <v>206</v>
      </c>
      <c r="CN563" s="111" t="s">
        <v>206</v>
      </c>
      <c r="CO563" s="111" t="s">
        <v>206</v>
      </c>
      <c r="CP563" s="111" t="s">
        <v>206</v>
      </c>
      <c r="CQ563" s="111" t="s">
        <v>206</v>
      </c>
      <c r="CR563" s="111" t="s">
        <v>206</v>
      </c>
      <c r="CS563" s="111" t="s">
        <v>206</v>
      </c>
      <c r="CT563" s="111" t="s">
        <v>206</v>
      </c>
      <c r="CU563" s="119">
        <f t="shared" ref="CU563:CZ563" si="3321">CU535+CU551</f>
        <v>6067265</v>
      </c>
      <c r="CV563" s="119">
        <f t="shared" si="3321"/>
        <v>6313283</v>
      </c>
      <c r="CW563" s="119">
        <f t="shared" si="3321"/>
        <v>6313283</v>
      </c>
      <c r="CX563" s="119">
        <f t="shared" si="3321"/>
        <v>6386947.3399999999</v>
      </c>
      <c r="CY563" s="119">
        <f t="shared" si="3321"/>
        <v>6453364.3399999999</v>
      </c>
      <c r="CZ563" s="119">
        <f t="shared" si="3321"/>
        <v>6453364.3399999999</v>
      </c>
      <c r="DA563" s="111" t="s">
        <v>206</v>
      </c>
      <c r="DB563" s="111" t="s">
        <v>206</v>
      </c>
      <c r="DC563" s="111" t="s">
        <v>206</v>
      </c>
      <c r="DD563" s="111" t="s">
        <v>206</v>
      </c>
      <c r="DE563" s="111" t="s">
        <v>206</v>
      </c>
      <c r="DF563" s="111" t="s">
        <v>206</v>
      </c>
      <c r="DG563" s="111" t="s">
        <v>206</v>
      </c>
      <c r="DH563" s="111" t="s">
        <v>206</v>
      </c>
      <c r="DI563" s="111" t="s">
        <v>206</v>
      </c>
      <c r="DJ563" s="111" t="s">
        <v>206</v>
      </c>
      <c r="DK563" s="111" t="s">
        <v>206</v>
      </c>
      <c r="DL563" s="111" t="s">
        <v>206</v>
      </c>
      <c r="DM563" s="111" t="s">
        <v>206</v>
      </c>
      <c r="DN563" s="111" t="s">
        <v>206</v>
      </c>
      <c r="DO563" s="111" t="s">
        <v>206</v>
      </c>
      <c r="DP563" s="119">
        <f t="shared" ref="DP563:DU563" si="3322">DP535+DP551</f>
        <v>7086195</v>
      </c>
      <c r="DQ563" s="119">
        <f t="shared" si="3322"/>
        <v>7373529</v>
      </c>
      <c r="DR563" s="119">
        <f t="shared" si="3322"/>
        <v>7373529</v>
      </c>
      <c r="DS563" s="119">
        <f t="shared" si="3322"/>
        <v>7421752.4199999999</v>
      </c>
      <c r="DT563" s="119">
        <f t="shared" si="3322"/>
        <v>7499323.4199999999</v>
      </c>
      <c r="DU563" s="119">
        <f t="shared" si="3322"/>
        <v>7499323.4199999999</v>
      </c>
      <c r="DV563" s="111" t="s">
        <v>206</v>
      </c>
      <c r="DW563" s="111" t="s">
        <v>206</v>
      </c>
      <c r="DX563" s="111" t="s">
        <v>206</v>
      </c>
      <c r="DY563" s="111" t="s">
        <v>206</v>
      </c>
      <c r="DZ563" s="111" t="s">
        <v>206</v>
      </c>
      <c r="EA563" s="111" t="s">
        <v>206</v>
      </c>
      <c r="EB563" s="111" t="s">
        <v>206</v>
      </c>
      <c r="EC563" s="111" t="s">
        <v>206</v>
      </c>
      <c r="ED563" s="111" t="s">
        <v>206</v>
      </c>
      <c r="EE563" s="111" t="s">
        <v>206</v>
      </c>
      <c r="EF563" s="111" t="s">
        <v>206</v>
      </c>
      <c r="EG563" s="111" t="s">
        <v>206</v>
      </c>
      <c r="EH563" s="111" t="s">
        <v>206</v>
      </c>
      <c r="EI563" s="111" t="s">
        <v>206</v>
      </c>
      <c r="EJ563" s="111" t="s">
        <v>206</v>
      </c>
      <c r="EK563" s="119">
        <f t="shared" ref="EK563:EP563" si="3323">EK535+EK551</f>
        <v>6310872</v>
      </c>
      <c r="EL563" s="119">
        <f t="shared" si="3323"/>
        <v>6568506</v>
      </c>
      <c r="EM563" s="119">
        <f t="shared" si="3323"/>
        <v>6568506</v>
      </c>
      <c r="EN563" s="119">
        <f t="shared" si="3323"/>
        <v>4228839.3899999997</v>
      </c>
      <c r="EO563" s="119">
        <f t="shared" si="3323"/>
        <v>4286187.3899999997</v>
      </c>
      <c r="EP563" s="119">
        <f t="shared" si="3323"/>
        <v>4286187.3899999997</v>
      </c>
      <c r="EQ563" s="111" t="s">
        <v>206</v>
      </c>
      <c r="ER563" s="111" t="s">
        <v>206</v>
      </c>
      <c r="ES563" s="111" t="s">
        <v>206</v>
      </c>
      <c r="ET563" s="111" t="s">
        <v>206</v>
      </c>
      <c r="EU563" s="111" t="s">
        <v>206</v>
      </c>
      <c r="EV563" s="111" t="s">
        <v>206</v>
      </c>
      <c r="EW563" s="111" t="s">
        <v>206</v>
      </c>
      <c r="EX563" s="111" t="s">
        <v>206</v>
      </c>
      <c r="EY563" s="111" t="s">
        <v>206</v>
      </c>
      <c r="EZ563" s="111" t="s">
        <v>206</v>
      </c>
      <c r="FA563" s="111" t="s">
        <v>206</v>
      </c>
      <c r="FB563" s="111" t="s">
        <v>206</v>
      </c>
      <c r="FC563" s="111" t="s">
        <v>206</v>
      </c>
      <c r="FD563" s="111" t="s">
        <v>206</v>
      </c>
      <c r="FE563" s="111" t="s">
        <v>206</v>
      </c>
      <c r="FF563" s="119">
        <f t="shared" ref="FF563:FK563" si="3324">FF535+FF551</f>
        <v>7719958</v>
      </c>
      <c r="FG563" s="119">
        <f t="shared" si="3324"/>
        <v>8033146</v>
      </c>
      <c r="FH563" s="119">
        <f t="shared" si="3324"/>
        <v>8033146</v>
      </c>
      <c r="FI563" s="119">
        <f t="shared" si="3324"/>
        <v>8091493.0999999996</v>
      </c>
      <c r="FJ563" s="119">
        <f t="shared" si="3324"/>
        <v>8177347.0999999996</v>
      </c>
      <c r="FK563" s="119">
        <f t="shared" si="3324"/>
        <v>8177347.0999999996</v>
      </c>
      <c r="FL563" s="111" t="s">
        <v>206</v>
      </c>
      <c r="FM563" s="111" t="s">
        <v>206</v>
      </c>
      <c r="FN563" s="111" t="s">
        <v>206</v>
      </c>
      <c r="FO563" s="111" t="s">
        <v>206</v>
      </c>
      <c r="FP563" s="111" t="s">
        <v>206</v>
      </c>
      <c r="FQ563" s="111" t="s">
        <v>206</v>
      </c>
      <c r="FR563" s="111" t="s">
        <v>206</v>
      </c>
      <c r="FS563" s="111" t="s">
        <v>206</v>
      </c>
      <c r="FT563" s="111" t="s">
        <v>206</v>
      </c>
      <c r="FU563" s="111" t="s">
        <v>206</v>
      </c>
      <c r="FV563" s="111" t="s">
        <v>206</v>
      </c>
      <c r="FW563" s="111" t="s">
        <v>206</v>
      </c>
      <c r="FX563" s="111" t="s">
        <v>206</v>
      </c>
      <c r="FY563" s="111" t="s">
        <v>206</v>
      </c>
      <c r="FZ563" s="111" t="s">
        <v>206</v>
      </c>
      <c r="GA563" s="119">
        <f t="shared" ref="GA563:GF563" si="3325">GA535+GA551</f>
        <v>0</v>
      </c>
      <c r="GB563" s="119">
        <f t="shared" si="3325"/>
        <v>0</v>
      </c>
      <c r="GC563" s="119">
        <f t="shared" si="3325"/>
        <v>0</v>
      </c>
      <c r="GD563" s="119">
        <f t="shared" si="3325"/>
        <v>0</v>
      </c>
      <c r="GE563" s="119">
        <f t="shared" si="3325"/>
        <v>0</v>
      </c>
      <c r="GF563" s="119">
        <f t="shared" si="3325"/>
        <v>0</v>
      </c>
      <c r="GG563" s="111" t="s">
        <v>206</v>
      </c>
      <c r="GH563" s="111" t="s">
        <v>206</v>
      </c>
      <c r="GI563" s="111" t="s">
        <v>206</v>
      </c>
      <c r="GJ563" s="111" t="s">
        <v>206</v>
      </c>
      <c r="GK563" s="111" t="s">
        <v>206</v>
      </c>
      <c r="GL563" s="111" t="s">
        <v>206</v>
      </c>
      <c r="GM563" s="111" t="s">
        <v>206</v>
      </c>
      <c r="GN563" s="111" t="s">
        <v>206</v>
      </c>
      <c r="GO563" s="111" t="s">
        <v>206</v>
      </c>
      <c r="GP563" s="111" t="s">
        <v>206</v>
      </c>
      <c r="GQ563" s="111" t="s">
        <v>206</v>
      </c>
      <c r="GR563" s="111" t="s">
        <v>206</v>
      </c>
      <c r="GS563" s="111" t="s">
        <v>206</v>
      </c>
      <c r="GT563" s="111" t="s">
        <v>206</v>
      </c>
      <c r="GU563" s="111" t="s">
        <v>206</v>
      </c>
      <c r="GV563" s="119">
        <f t="shared" ref="GV563:HA563" si="3326">GV535+GV551</f>
        <v>5094650</v>
      </c>
      <c r="GW563" s="119">
        <f t="shared" si="3326"/>
        <v>5301230</v>
      </c>
      <c r="GX563" s="119">
        <f t="shared" si="3326"/>
        <v>5301230</v>
      </c>
      <c r="GY563" s="119">
        <f t="shared" si="3326"/>
        <v>5420687.9000000004</v>
      </c>
      <c r="GZ563" s="119">
        <f t="shared" si="3326"/>
        <v>5476457.9000000004</v>
      </c>
      <c r="HA563" s="119">
        <f t="shared" si="3326"/>
        <v>5476457.9000000004</v>
      </c>
      <c r="HB563" s="111" t="s">
        <v>206</v>
      </c>
      <c r="HC563" s="111" t="s">
        <v>206</v>
      </c>
      <c r="HD563" s="111" t="s">
        <v>206</v>
      </c>
      <c r="HE563" s="111" t="s">
        <v>206</v>
      </c>
      <c r="HF563" s="111" t="s">
        <v>206</v>
      </c>
      <c r="HG563" s="111" t="s">
        <v>206</v>
      </c>
      <c r="HH563" s="111" t="s">
        <v>206</v>
      </c>
      <c r="HI563" s="111" t="s">
        <v>206</v>
      </c>
      <c r="HJ563" s="111" t="s">
        <v>206</v>
      </c>
      <c r="HK563" s="111" t="s">
        <v>206</v>
      </c>
      <c r="HL563" s="111" t="s">
        <v>206</v>
      </c>
      <c r="HM563" s="111" t="s">
        <v>206</v>
      </c>
      <c r="HN563" s="111" t="s">
        <v>206</v>
      </c>
      <c r="HO563" s="111" t="s">
        <v>206</v>
      </c>
      <c r="HP563" s="111" t="s">
        <v>206</v>
      </c>
      <c r="HQ563" s="119">
        <f t="shared" ref="HQ563:HV563" si="3327">HQ535+HQ551</f>
        <v>17954305</v>
      </c>
      <c r="HR563" s="119">
        <f t="shared" si="3327"/>
        <v>18683479</v>
      </c>
      <c r="HS563" s="119">
        <f t="shared" si="3327"/>
        <v>18683479</v>
      </c>
      <c r="HT563" s="119">
        <f t="shared" si="3327"/>
        <v>17602212.370000001</v>
      </c>
      <c r="HU563" s="119">
        <f t="shared" si="3327"/>
        <v>17794861.370000001</v>
      </c>
      <c r="HV563" s="119">
        <f t="shared" si="3327"/>
        <v>17794861.370000001</v>
      </c>
      <c r="HW563" s="111" t="s">
        <v>206</v>
      </c>
      <c r="HX563" s="111" t="s">
        <v>206</v>
      </c>
      <c r="HY563" s="111" t="s">
        <v>206</v>
      </c>
      <c r="HZ563" s="111" t="s">
        <v>206</v>
      </c>
      <c r="IA563" s="111" t="s">
        <v>206</v>
      </c>
      <c r="IB563" s="111" t="s">
        <v>206</v>
      </c>
      <c r="IC563" s="111" t="s">
        <v>206</v>
      </c>
      <c r="ID563" s="111" t="s">
        <v>206</v>
      </c>
      <c r="IE563" s="111" t="s">
        <v>206</v>
      </c>
      <c r="IF563" s="111" t="s">
        <v>206</v>
      </c>
      <c r="IG563" s="111" t="s">
        <v>206</v>
      </c>
      <c r="IH563" s="111" t="s">
        <v>206</v>
      </c>
      <c r="II563" s="111" t="s">
        <v>206</v>
      </c>
      <c r="IJ563" s="111" t="s">
        <v>206</v>
      </c>
      <c r="IK563" s="111" t="s">
        <v>206</v>
      </c>
      <c r="IL563" s="119">
        <f t="shared" ref="IL563:IQ563" si="3328">IL535+IL551</f>
        <v>7919865</v>
      </c>
      <c r="IM563" s="119">
        <f t="shared" si="3328"/>
        <v>8241003</v>
      </c>
      <c r="IN563" s="119">
        <f t="shared" si="3328"/>
        <v>8241003</v>
      </c>
      <c r="IO563" s="119">
        <f t="shared" si="3328"/>
        <v>8302329.6900000004</v>
      </c>
      <c r="IP563" s="119">
        <f t="shared" si="3328"/>
        <v>8389026.6899999995</v>
      </c>
      <c r="IQ563" s="119">
        <f t="shared" si="3328"/>
        <v>8389026.6899999995</v>
      </c>
      <c r="IR563" s="111" t="s">
        <v>206</v>
      </c>
      <c r="IS563" s="111" t="s">
        <v>206</v>
      </c>
      <c r="IT563" s="111" t="s">
        <v>206</v>
      </c>
      <c r="IU563" s="111" t="s">
        <v>206</v>
      </c>
      <c r="IV563" s="111" t="s">
        <v>206</v>
      </c>
      <c r="IW563" s="111" t="s">
        <v>206</v>
      </c>
      <c r="IX563" s="111" t="s">
        <v>206</v>
      </c>
      <c r="IY563" s="111" t="s">
        <v>206</v>
      </c>
      <c r="IZ563" s="111" t="s">
        <v>206</v>
      </c>
      <c r="JA563" s="111" t="s">
        <v>206</v>
      </c>
      <c r="JB563" s="111" t="s">
        <v>206</v>
      </c>
      <c r="JC563" s="111" t="s">
        <v>206</v>
      </c>
      <c r="JD563" s="111" t="s">
        <v>206</v>
      </c>
      <c r="JE563" s="111" t="s">
        <v>206</v>
      </c>
      <c r="JF563" s="111" t="s">
        <v>206</v>
      </c>
      <c r="JG563" s="119">
        <f t="shared" ref="JG563:JL563" si="3329">JG535+JG551</f>
        <v>5960268</v>
      </c>
      <c r="JH563" s="119">
        <f t="shared" si="3329"/>
        <v>6203589</v>
      </c>
      <c r="JI563" s="119">
        <f t="shared" si="3329"/>
        <v>6203589</v>
      </c>
      <c r="JJ563" s="119">
        <f t="shared" si="3329"/>
        <v>4003698.66</v>
      </c>
      <c r="JK563" s="119">
        <f t="shared" si="3329"/>
        <v>4057860.66</v>
      </c>
      <c r="JL563" s="119">
        <f t="shared" si="3329"/>
        <v>4057860.66</v>
      </c>
      <c r="JM563" s="111" t="s">
        <v>206</v>
      </c>
      <c r="JN563" s="111" t="s">
        <v>206</v>
      </c>
      <c r="JO563" s="111" t="s">
        <v>206</v>
      </c>
      <c r="JP563" s="111" t="s">
        <v>206</v>
      </c>
      <c r="JQ563" s="111" t="s">
        <v>206</v>
      </c>
      <c r="JR563" s="111" t="s">
        <v>206</v>
      </c>
      <c r="JS563" s="111" t="s">
        <v>206</v>
      </c>
      <c r="JT563" s="111" t="s">
        <v>206</v>
      </c>
      <c r="JU563" s="111" t="s">
        <v>206</v>
      </c>
      <c r="JV563" s="111" t="s">
        <v>206</v>
      </c>
      <c r="JW563" s="111" t="s">
        <v>206</v>
      </c>
      <c r="JX563" s="111" t="s">
        <v>206</v>
      </c>
      <c r="JY563" s="111" t="s">
        <v>206</v>
      </c>
      <c r="JZ563" s="111" t="s">
        <v>206</v>
      </c>
      <c r="KA563" s="111" t="s">
        <v>206</v>
      </c>
      <c r="KB563" s="119">
        <f t="shared" ref="KB563:KG563" si="3330">KB535+KB551</f>
        <v>11844148</v>
      </c>
      <c r="KC563" s="119">
        <f t="shared" si="3330"/>
        <v>12324652</v>
      </c>
      <c r="KD563" s="119">
        <f t="shared" si="3330"/>
        <v>12324652</v>
      </c>
      <c r="KE563" s="119">
        <f t="shared" si="3330"/>
        <v>12307430.26</v>
      </c>
      <c r="KF563" s="119">
        <f t="shared" si="3330"/>
        <v>12439178.26</v>
      </c>
      <c r="KG563" s="119">
        <f t="shared" si="3330"/>
        <v>12439178.26</v>
      </c>
      <c r="KH563" s="111" t="s">
        <v>206</v>
      </c>
      <c r="KI563" s="111" t="s">
        <v>206</v>
      </c>
      <c r="KJ563" s="111" t="s">
        <v>206</v>
      </c>
      <c r="KK563" s="111" t="s">
        <v>206</v>
      </c>
      <c r="KL563" s="111" t="s">
        <v>206</v>
      </c>
      <c r="KM563" s="111" t="s">
        <v>206</v>
      </c>
      <c r="KN563" s="111" t="s">
        <v>206</v>
      </c>
      <c r="KO563" s="111" t="s">
        <v>206</v>
      </c>
      <c r="KP563" s="111" t="s">
        <v>206</v>
      </c>
      <c r="KQ563" s="111" t="s">
        <v>206</v>
      </c>
      <c r="KR563" s="111" t="s">
        <v>206</v>
      </c>
      <c r="KS563" s="111" t="s">
        <v>206</v>
      </c>
      <c r="KT563" s="111" t="s">
        <v>206</v>
      </c>
      <c r="KU563" s="111" t="s">
        <v>206</v>
      </c>
      <c r="KV563" s="111" t="s">
        <v>206</v>
      </c>
      <c r="KW563" s="119">
        <f t="shared" ref="KW563:LB563" si="3331">KW535+KW551</f>
        <v>15425196</v>
      </c>
      <c r="KX563" s="119">
        <f t="shared" si="3331"/>
        <v>16051004</v>
      </c>
      <c r="KY563" s="119">
        <f t="shared" si="3331"/>
        <v>16051004</v>
      </c>
      <c r="KZ563" s="119">
        <f t="shared" si="3331"/>
        <v>16066398.27</v>
      </c>
      <c r="LA563" s="119">
        <f t="shared" si="3331"/>
        <v>16238194.27</v>
      </c>
      <c r="LB563" s="119">
        <f t="shared" si="3331"/>
        <v>16238194.27</v>
      </c>
      <c r="LC563" s="111" t="s">
        <v>206</v>
      </c>
      <c r="LD563" s="111" t="s">
        <v>206</v>
      </c>
      <c r="LE563" s="111" t="s">
        <v>206</v>
      </c>
      <c r="LF563" s="111" t="s">
        <v>206</v>
      </c>
      <c r="LG563" s="111" t="s">
        <v>206</v>
      </c>
      <c r="LH563" s="111" t="s">
        <v>206</v>
      </c>
      <c r="LI563" s="111" t="s">
        <v>206</v>
      </c>
      <c r="LJ563" s="111" t="s">
        <v>206</v>
      </c>
      <c r="LK563" s="111" t="s">
        <v>206</v>
      </c>
      <c r="LL563" s="111" t="s">
        <v>206</v>
      </c>
      <c r="LM563" s="111" t="s">
        <v>206</v>
      </c>
      <c r="LN563" s="111" t="s">
        <v>206</v>
      </c>
      <c r="LO563" s="111" t="s">
        <v>206</v>
      </c>
      <c r="LP563" s="111" t="s">
        <v>206</v>
      </c>
      <c r="LQ563" s="111" t="s">
        <v>206</v>
      </c>
      <c r="LR563" s="119">
        <f t="shared" ref="LR563:LW563" si="3332">LR535+LR551</f>
        <v>4787393</v>
      </c>
      <c r="LS563" s="119">
        <f t="shared" si="3332"/>
        <v>4981699</v>
      </c>
      <c r="LT563" s="119">
        <f t="shared" si="3332"/>
        <v>4981699</v>
      </c>
      <c r="LU563" s="119">
        <f t="shared" si="3332"/>
        <v>4984756.9800000004</v>
      </c>
      <c r="LV563" s="119">
        <f t="shared" si="3332"/>
        <v>5038757.9800000004</v>
      </c>
      <c r="LW563" s="119">
        <f t="shared" si="3332"/>
        <v>5038757.9800000004</v>
      </c>
      <c r="LX563" s="111" t="s">
        <v>206</v>
      </c>
      <c r="LY563" s="111" t="s">
        <v>206</v>
      </c>
      <c r="LZ563" s="111" t="s">
        <v>206</v>
      </c>
      <c r="MA563" s="111" t="s">
        <v>206</v>
      </c>
      <c r="MB563" s="111" t="s">
        <v>206</v>
      </c>
      <c r="MC563" s="111" t="s">
        <v>206</v>
      </c>
      <c r="MD563" s="111" t="s">
        <v>206</v>
      </c>
      <c r="ME563" s="111" t="s">
        <v>206</v>
      </c>
      <c r="MF563" s="111" t="s">
        <v>206</v>
      </c>
      <c r="MG563" s="111" t="s">
        <v>206</v>
      </c>
      <c r="MH563" s="111" t="s">
        <v>206</v>
      </c>
      <c r="MI563" s="111" t="s">
        <v>206</v>
      </c>
      <c r="MJ563" s="111" t="s">
        <v>206</v>
      </c>
      <c r="MK563" s="111" t="s">
        <v>206</v>
      </c>
      <c r="ML563" s="111" t="s">
        <v>206</v>
      </c>
      <c r="MM563" s="119">
        <f t="shared" ref="MM563:MR563" si="3333">MM535+MM551</f>
        <v>7738915</v>
      </c>
      <c r="MN563" s="119">
        <f t="shared" si="3333"/>
        <v>8052889</v>
      </c>
      <c r="MO563" s="119">
        <f t="shared" si="3333"/>
        <v>8052889</v>
      </c>
      <c r="MP563" s="119">
        <f t="shared" si="3333"/>
        <v>8122083.1799999997</v>
      </c>
      <c r="MQ563" s="119">
        <f t="shared" si="3333"/>
        <v>8208294.1799999997</v>
      </c>
      <c r="MR563" s="119">
        <f t="shared" si="3333"/>
        <v>8208294.1799999997</v>
      </c>
      <c r="MS563" s="111" t="s">
        <v>206</v>
      </c>
      <c r="MT563" s="111" t="s">
        <v>206</v>
      </c>
      <c r="MU563" s="111" t="s">
        <v>206</v>
      </c>
      <c r="MV563" s="111" t="s">
        <v>206</v>
      </c>
      <c r="MW563" s="111" t="s">
        <v>206</v>
      </c>
      <c r="MX563" s="111" t="s">
        <v>206</v>
      </c>
      <c r="MY563" s="111" t="s">
        <v>206</v>
      </c>
      <c r="MZ563" s="111" t="s">
        <v>206</v>
      </c>
      <c r="NA563" s="111" t="s">
        <v>206</v>
      </c>
      <c r="NB563" s="111" t="s">
        <v>206</v>
      </c>
      <c r="NC563" s="111" t="s">
        <v>206</v>
      </c>
      <c r="ND563" s="111" t="s">
        <v>206</v>
      </c>
      <c r="NE563" s="111" t="s">
        <v>206</v>
      </c>
      <c r="NF563" s="111" t="s">
        <v>206</v>
      </c>
      <c r="NG563" s="111" t="s">
        <v>206</v>
      </c>
      <c r="NH563" s="119">
        <f t="shared" ref="NH563:NM563" si="3334">NH535+NH551</f>
        <v>12534636</v>
      </c>
      <c r="NI563" s="119">
        <f t="shared" si="3334"/>
        <v>13043092</v>
      </c>
      <c r="NJ563" s="119">
        <f t="shared" si="3334"/>
        <v>13043092</v>
      </c>
      <c r="NK563" s="119">
        <f t="shared" si="3334"/>
        <v>13054486.279999999</v>
      </c>
      <c r="NL563" s="119">
        <f t="shared" si="3334"/>
        <v>13193394.279999999</v>
      </c>
      <c r="NM563" s="119">
        <f t="shared" si="3334"/>
        <v>13193394.279999999</v>
      </c>
      <c r="NN563" s="111" t="s">
        <v>206</v>
      </c>
      <c r="NO563" s="111" t="s">
        <v>206</v>
      </c>
      <c r="NP563" s="111" t="s">
        <v>206</v>
      </c>
      <c r="NQ563" s="111" t="s">
        <v>206</v>
      </c>
      <c r="NR563" s="111" t="s">
        <v>206</v>
      </c>
      <c r="NS563" s="111" t="s">
        <v>206</v>
      </c>
      <c r="NT563" s="111" t="s">
        <v>206</v>
      </c>
      <c r="NU563" s="111" t="s">
        <v>206</v>
      </c>
      <c r="NV563" s="111" t="s">
        <v>206</v>
      </c>
      <c r="NW563" s="111" t="s">
        <v>206</v>
      </c>
      <c r="NX563" s="111" t="s">
        <v>206</v>
      </c>
      <c r="NY563" s="111" t="s">
        <v>206</v>
      </c>
      <c r="NZ563" s="111" t="s">
        <v>206</v>
      </c>
      <c r="OA563" s="111" t="s">
        <v>206</v>
      </c>
      <c r="OB563" s="111" t="s">
        <v>206</v>
      </c>
      <c r="OC563" s="119">
        <f t="shared" ref="OC563:OH563" si="3335">OC535+OC551</f>
        <v>7039880</v>
      </c>
      <c r="OD563" s="119">
        <f t="shared" si="3335"/>
        <v>7325336</v>
      </c>
      <c r="OE563" s="119">
        <f t="shared" si="3335"/>
        <v>7325336</v>
      </c>
      <c r="OF563" s="119">
        <f t="shared" si="3335"/>
        <v>7437833.7800000003</v>
      </c>
      <c r="OG563" s="119">
        <f t="shared" si="3335"/>
        <v>7514897.7800000003</v>
      </c>
      <c r="OH563" s="119">
        <f t="shared" si="3335"/>
        <v>7514897.7800000003</v>
      </c>
      <c r="OI563" s="111" t="s">
        <v>206</v>
      </c>
      <c r="OJ563" s="111" t="s">
        <v>206</v>
      </c>
      <c r="OK563" s="111" t="s">
        <v>206</v>
      </c>
      <c r="OL563" s="111" t="s">
        <v>206</v>
      </c>
      <c r="OM563" s="111" t="s">
        <v>206</v>
      </c>
      <c r="ON563" s="111" t="s">
        <v>206</v>
      </c>
      <c r="OO563" s="111" t="s">
        <v>206</v>
      </c>
      <c r="OP563" s="111" t="s">
        <v>206</v>
      </c>
      <c r="OQ563" s="111" t="s">
        <v>206</v>
      </c>
      <c r="OR563" s="111" t="s">
        <v>206</v>
      </c>
      <c r="OS563" s="111" t="s">
        <v>206</v>
      </c>
      <c r="OT563" s="111" t="s">
        <v>206</v>
      </c>
      <c r="OU563" s="111" t="s">
        <v>206</v>
      </c>
      <c r="OV563" s="111" t="s">
        <v>206</v>
      </c>
      <c r="OW563" s="111" t="s">
        <v>206</v>
      </c>
      <c r="OX563" s="119">
        <f t="shared" ref="OX563:PC563" si="3336">OX535+OX551</f>
        <v>10518120</v>
      </c>
      <c r="OY563" s="119">
        <f t="shared" si="3336"/>
        <v>10947510</v>
      </c>
      <c r="OZ563" s="119">
        <f t="shared" si="3336"/>
        <v>10947510</v>
      </c>
      <c r="PA563" s="119">
        <f t="shared" si="3336"/>
        <v>7156200.1500000004</v>
      </c>
      <c r="PB563" s="119">
        <f t="shared" si="3336"/>
        <v>7251780.1500000004</v>
      </c>
      <c r="PC563" s="119">
        <f t="shared" si="3336"/>
        <v>7251780.1500000004</v>
      </c>
      <c r="PD563" s="111" t="s">
        <v>206</v>
      </c>
      <c r="PE563" s="111" t="s">
        <v>206</v>
      </c>
      <c r="PF563" s="111" t="s">
        <v>206</v>
      </c>
      <c r="PG563" s="111" t="s">
        <v>206</v>
      </c>
      <c r="PH563" s="111" t="s">
        <v>206</v>
      </c>
      <c r="PI563" s="111" t="s">
        <v>206</v>
      </c>
      <c r="PJ563" s="111" t="s">
        <v>206</v>
      </c>
      <c r="PK563" s="111" t="s">
        <v>206</v>
      </c>
      <c r="PL563" s="111" t="s">
        <v>206</v>
      </c>
      <c r="PM563" s="111" t="s">
        <v>206</v>
      </c>
      <c r="PN563" s="111" t="s">
        <v>206</v>
      </c>
      <c r="PO563" s="111" t="s">
        <v>206</v>
      </c>
      <c r="PP563" s="111" t="s">
        <v>206</v>
      </c>
      <c r="PQ563" s="111" t="s">
        <v>206</v>
      </c>
      <c r="PR563" s="111" t="s">
        <v>206</v>
      </c>
      <c r="PS563" s="119">
        <f t="shared" ref="PS563:PX563" si="3337">PS535+PS551</f>
        <v>9347375</v>
      </c>
      <c r="PT563" s="119">
        <f t="shared" si="3337"/>
        <v>9726685</v>
      </c>
      <c r="PU563" s="119">
        <f t="shared" si="3337"/>
        <v>9726685</v>
      </c>
      <c r="PV563" s="119">
        <f t="shared" si="3337"/>
        <v>9742159.8800000008</v>
      </c>
      <c r="PW563" s="119">
        <f t="shared" si="3337"/>
        <v>9846974.8800000008</v>
      </c>
      <c r="PX563" s="119">
        <f t="shared" si="3337"/>
        <v>9846974.8800000008</v>
      </c>
      <c r="PY563" s="111" t="s">
        <v>206</v>
      </c>
      <c r="PZ563" s="111" t="s">
        <v>206</v>
      </c>
      <c r="QA563" s="111" t="s">
        <v>206</v>
      </c>
      <c r="QB563" s="111" t="s">
        <v>206</v>
      </c>
      <c r="QC563" s="111" t="s">
        <v>206</v>
      </c>
      <c r="QD563" s="111" t="s">
        <v>206</v>
      </c>
      <c r="QE563" s="111" t="s">
        <v>206</v>
      </c>
      <c r="QF563" s="111" t="s">
        <v>206</v>
      </c>
      <c r="QG563" s="111" t="s">
        <v>206</v>
      </c>
      <c r="QH563" s="111" t="s">
        <v>206</v>
      </c>
      <c r="QI563" s="111" t="s">
        <v>206</v>
      </c>
      <c r="QJ563" s="111" t="s">
        <v>206</v>
      </c>
      <c r="QK563" s="111" t="s">
        <v>206</v>
      </c>
      <c r="QL563" s="111" t="s">
        <v>206</v>
      </c>
      <c r="QM563" s="111" t="s">
        <v>206</v>
      </c>
      <c r="QN563" s="119">
        <f t="shared" ref="QN563:QS563" si="3338">QN535+QN551</f>
        <v>12886199</v>
      </c>
      <c r="QO563" s="119">
        <f t="shared" si="3338"/>
        <v>13408893</v>
      </c>
      <c r="QP563" s="119">
        <f t="shared" si="3338"/>
        <v>13408893</v>
      </c>
      <c r="QQ563" s="119">
        <f t="shared" si="3338"/>
        <v>13493884.65</v>
      </c>
      <c r="QR563" s="119">
        <f t="shared" si="3338"/>
        <v>13636491.65</v>
      </c>
      <c r="QS563" s="119">
        <f t="shared" si="3338"/>
        <v>13636491.65</v>
      </c>
      <c r="QT563" s="111" t="s">
        <v>206</v>
      </c>
      <c r="QU563" s="111" t="s">
        <v>206</v>
      </c>
      <c r="QV563" s="111" t="s">
        <v>206</v>
      </c>
      <c r="QW563" s="111" t="s">
        <v>206</v>
      </c>
      <c r="QX563" s="111" t="s">
        <v>206</v>
      </c>
      <c r="QY563" s="111" t="s">
        <v>206</v>
      </c>
      <c r="QZ563" s="111" t="s">
        <v>206</v>
      </c>
      <c r="RA563" s="111" t="s">
        <v>206</v>
      </c>
      <c r="RB563" s="111" t="s">
        <v>206</v>
      </c>
      <c r="RC563" s="111" t="s">
        <v>206</v>
      </c>
      <c r="RD563" s="111" t="s">
        <v>206</v>
      </c>
      <c r="RE563" s="111" t="s">
        <v>206</v>
      </c>
      <c r="RF563" s="111" t="s">
        <v>206</v>
      </c>
      <c r="RG563" s="111" t="s">
        <v>206</v>
      </c>
      <c r="RH563" s="111" t="s">
        <v>206</v>
      </c>
      <c r="RI563" s="119">
        <f t="shared" ref="RI563:RN563" si="3339">RI535+RI551</f>
        <v>19648262</v>
      </c>
      <c r="RJ563" s="119">
        <f t="shared" si="3339"/>
        <v>20445274</v>
      </c>
      <c r="RK563" s="119">
        <f t="shared" si="3339"/>
        <v>20445274</v>
      </c>
      <c r="RL563" s="119">
        <f t="shared" si="3339"/>
        <v>20658399.449999999</v>
      </c>
      <c r="RM563" s="119">
        <f t="shared" si="3339"/>
        <v>20876125.449999999</v>
      </c>
      <c r="RN563" s="119">
        <f t="shared" si="3339"/>
        <v>20876125.449999999</v>
      </c>
      <c r="RO563" s="111" t="s">
        <v>206</v>
      </c>
      <c r="RP563" s="111" t="s">
        <v>206</v>
      </c>
      <c r="RQ563" s="111" t="s">
        <v>206</v>
      </c>
      <c r="RR563" s="111" t="s">
        <v>206</v>
      </c>
      <c r="RS563" s="111" t="s">
        <v>206</v>
      </c>
      <c r="RT563" s="111" t="s">
        <v>206</v>
      </c>
      <c r="RU563" s="111" t="s">
        <v>206</v>
      </c>
      <c r="RV563" s="111" t="s">
        <v>206</v>
      </c>
      <c r="RW563" s="111" t="s">
        <v>206</v>
      </c>
      <c r="RX563" s="111" t="s">
        <v>206</v>
      </c>
      <c r="RY563" s="111" t="s">
        <v>206</v>
      </c>
      <c r="RZ563" s="111" t="s">
        <v>206</v>
      </c>
      <c r="SA563" s="111" t="s">
        <v>206</v>
      </c>
      <c r="SB563" s="111" t="s">
        <v>206</v>
      </c>
      <c r="SC563" s="111" t="s">
        <v>206</v>
      </c>
      <c r="SD563" s="119">
        <f t="shared" ref="SD563:SI563" si="3340">SD535+SD551</f>
        <v>15555207</v>
      </c>
      <c r="SE563" s="119">
        <f t="shared" si="3340"/>
        <v>16189196</v>
      </c>
      <c r="SF563" s="119">
        <f t="shared" si="3340"/>
        <v>16189196</v>
      </c>
      <c r="SG563" s="119">
        <f t="shared" si="3340"/>
        <v>10458198.66</v>
      </c>
      <c r="SH563" s="119">
        <f t="shared" si="3340"/>
        <v>10582473.66</v>
      </c>
      <c r="SI563" s="119">
        <f t="shared" si="3340"/>
        <v>10582473.66</v>
      </c>
      <c r="SJ563" s="111" t="s">
        <v>206</v>
      </c>
      <c r="SK563" s="111" t="s">
        <v>206</v>
      </c>
      <c r="SL563" s="111" t="s">
        <v>206</v>
      </c>
      <c r="SM563" s="111" t="s">
        <v>206</v>
      </c>
      <c r="SN563" s="111" t="s">
        <v>206</v>
      </c>
      <c r="SO563" s="111" t="s">
        <v>206</v>
      </c>
      <c r="SP563" s="111" t="s">
        <v>206</v>
      </c>
      <c r="SQ563" s="111" t="s">
        <v>206</v>
      </c>
      <c r="SR563" s="111" t="s">
        <v>206</v>
      </c>
      <c r="SS563" s="111" t="s">
        <v>206</v>
      </c>
      <c r="ST563" s="111" t="s">
        <v>206</v>
      </c>
      <c r="SU563" s="111" t="s">
        <v>206</v>
      </c>
      <c r="SV563" s="111" t="s">
        <v>206</v>
      </c>
      <c r="SW563" s="111" t="s">
        <v>206</v>
      </c>
      <c r="SX563" s="111" t="s">
        <v>206</v>
      </c>
      <c r="SY563" s="119">
        <f t="shared" ref="SY563:TD563" si="3341">SY535+SY551</f>
        <v>5635783</v>
      </c>
      <c r="SZ563" s="119">
        <f t="shared" si="3341"/>
        <v>5864461</v>
      </c>
      <c r="TA563" s="119">
        <f t="shared" si="3341"/>
        <v>5864461</v>
      </c>
      <c r="TB563" s="119">
        <f t="shared" si="3341"/>
        <v>5896840.4100000001</v>
      </c>
      <c r="TC563" s="119">
        <f t="shared" si="3341"/>
        <v>5959879.4100000001</v>
      </c>
      <c r="TD563" s="119">
        <f t="shared" si="3341"/>
        <v>5959879.4100000001</v>
      </c>
      <c r="TE563" s="111" t="s">
        <v>206</v>
      </c>
      <c r="TF563" s="111" t="s">
        <v>206</v>
      </c>
      <c r="TG563" s="111" t="s">
        <v>206</v>
      </c>
      <c r="TH563" s="111" t="s">
        <v>206</v>
      </c>
      <c r="TI563" s="111" t="s">
        <v>206</v>
      </c>
      <c r="TJ563" s="111" t="s">
        <v>206</v>
      </c>
      <c r="TK563" s="111" t="s">
        <v>206</v>
      </c>
      <c r="TL563" s="111" t="s">
        <v>206</v>
      </c>
      <c r="TM563" s="111" t="s">
        <v>206</v>
      </c>
      <c r="TN563" s="111" t="s">
        <v>206</v>
      </c>
      <c r="TO563" s="111" t="s">
        <v>206</v>
      </c>
      <c r="TP563" s="111" t="s">
        <v>206</v>
      </c>
      <c r="TQ563" s="111" t="s">
        <v>206</v>
      </c>
      <c r="TR563" s="111" t="s">
        <v>206</v>
      </c>
      <c r="TS563" s="111" t="s">
        <v>206</v>
      </c>
      <c r="TT563" s="119">
        <f t="shared" ref="TT563:TY563" si="3342">TT535+TT551</f>
        <v>14745191</v>
      </c>
      <c r="TU563" s="119">
        <f t="shared" si="3342"/>
        <v>15343397</v>
      </c>
      <c r="TV563" s="119">
        <f t="shared" si="3342"/>
        <v>15343397</v>
      </c>
      <c r="TW563" s="119">
        <f t="shared" si="3342"/>
        <v>15310717.810000001</v>
      </c>
      <c r="TX563" s="119">
        <f t="shared" si="3342"/>
        <v>15474820.810000001</v>
      </c>
      <c r="TY563" s="119">
        <f t="shared" si="3342"/>
        <v>15474820.810000001</v>
      </c>
      <c r="TZ563" s="111" t="s">
        <v>206</v>
      </c>
      <c r="UA563" s="111" t="s">
        <v>206</v>
      </c>
      <c r="UB563" s="111" t="s">
        <v>206</v>
      </c>
      <c r="UC563" s="111" t="s">
        <v>206</v>
      </c>
      <c r="UD563" s="111" t="s">
        <v>206</v>
      </c>
      <c r="UE563" s="111" t="s">
        <v>206</v>
      </c>
      <c r="UF563" s="111" t="s">
        <v>206</v>
      </c>
      <c r="UG563" s="111" t="s">
        <v>206</v>
      </c>
      <c r="UH563" s="111" t="s">
        <v>206</v>
      </c>
      <c r="UI563" s="111" t="s">
        <v>206</v>
      </c>
      <c r="UJ563" s="111" t="s">
        <v>206</v>
      </c>
      <c r="UK563" s="111" t="s">
        <v>206</v>
      </c>
      <c r="UL563" s="111" t="s">
        <v>206</v>
      </c>
      <c r="UM563" s="111" t="s">
        <v>206</v>
      </c>
      <c r="UN563" s="111" t="s">
        <v>206</v>
      </c>
      <c r="UO563" s="119">
        <f t="shared" ref="UO563:UT563" si="3343">UO535+UO551</f>
        <v>18190731</v>
      </c>
      <c r="UP563" s="119">
        <f t="shared" si="3343"/>
        <v>18929865</v>
      </c>
      <c r="UQ563" s="119">
        <f t="shared" si="3343"/>
        <v>18929865</v>
      </c>
      <c r="UR563" s="119">
        <f t="shared" si="3343"/>
        <v>17765891.460000001</v>
      </c>
      <c r="US563" s="119">
        <f t="shared" si="3343"/>
        <v>17959403.460000001</v>
      </c>
      <c r="UT563" s="119">
        <f t="shared" si="3343"/>
        <v>17959403.460000001</v>
      </c>
      <c r="UU563" s="111" t="s">
        <v>206</v>
      </c>
      <c r="UV563" s="111" t="s">
        <v>206</v>
      </c>
      <c r="UW563" s="111" t="s">
        <v>206</v>
      </c>
      <c r="UX563" s="111" t="s">
        <v>206</v>
      </c>
      <c r="UY563" s="111" t="s">
        <v>206</v>
      </c>
      <c r="UZ563" s="111" t="s">
        <v>206</v>
      </c>
      <c r="VA563" s="111" t="s">
        <v>206</v>
      </c>
      <c r="VB563" s="111" t="s">
        <v>206</v>
      </c>
      <c r="VC563" s="111" t="s">
        <v>206</v>
      </c>
      <c r="VD563" s="111" t="s">
        <v>206</v>
      </c>
      <c r="VE563" s="111" t="s">
        <v>206</v>
      </c>
      <c r="VF563" s="111" t="s">
        <v>206</v>
      </c>
      <c r="VG563" s="111" t="s">
        <v>206</v>
      </c>
      <c r="VH563" s="111" t="s">
        <v>206</v>
      </c>
      <c r="VI563" s="111" t="s">
        <v>206</v>
      </c>
      <c r="VJ563" s="119">
        <f t="shared" ref="VJ563:VO563" si="3344">VJ535+VJ551</f>
        <v>0</v>
      </c>
      <c r="VK563" s="119">
        <f t="shared" si="3344"/>
        <v>0</v>
      </c>
      <c r="VL563" s="119">
        <f t="shared" si="3344"/>
        <v>0</v>
      </c>
      <c r="VM563" s="119">
        <f t="shared" si="3344"/>
        <v>0</v>
      </c>
      <c r="VN563" s="119">
        <f t="shared" si="3344"/>
        <v>0</v>
      </c>
      <c r="VO563" s="119">
        <f t="shared" si="3344"/>
        <v>0</v>
      </c>
      <c r="VP563" s="111" t="s">
        <v>206</v>
      </c>
      <c r="VQ563" s="111" t="s">
        <v>206</v>
      </c>
      <c r="VR563" s="111" t="s">
        <v>206</v>
      </c>
      <c r="VS563" s="111" t="s">
        <v>206</v>
      </c>
      <c r="VT563" s="111" t="s">
        <v>206</v>
      </c>
      <c r="VU563" s="111" t="s">
        <v>206</v>
      </c>
      <c r="VV563" s="111" t="s">
        <v>206</v>
      </c>
      <c r="VW563" s="111" t="s">
        <v>206</v>
      </c>
      <c r="VX563" s="111" t="s">
        <v>206</v>
      </c>
      <c r="VY563" s="111" t="s">
        <v>206</v>
      </c>
      <c r="VZ563" s="111" t="s">
        <v>206</v>
      </c>
      <c r="WA563" s="111" t="s">
        <v>206</v>
      </c>
      <c r="WB563" s="111" t="s">
        <v>206</v>
      </c>
      <c r="WC563" s="111" t="s">
        <v>206</v>
      </c>
      <c r="WD563" s="111" t="s">
        <v>206</v>
      </c>
      <c r="WE563" s="119">
        <f t="shared" ref="WE563:WJ563" si="3345">WE535+WE551</f>
        <v>8806388</v>
      </c>
      <c r="WF563" s="119">
        <f t="shared" si="3345"/>
        <v>9163860</v>
      </c>
      <c r="WG563" s="119">
        <f t="shared" si="3345"/>
        <v>9163860</v>
      </c>
      <c r="WH563" s="119">
        <f t="shared" si="3345"/>
        <v>9096422.4600000009</v>
      </c>
      <c r="WI563" s="119">
        <f t="shared" si="3345"/>
        <v>9196162.4600000009</v>
      </c>
      <c r="WJ563" s="119">
        <f t="shared" si="3345"/>
        <v>9196162.4600000009</v>
      </c>
      <c r="WK563" s="111" t="s">
        <v>206</v>
      </c>
      <c r="WL563" s="111" t="s">
        <v>206</v>
      </c>
      <c r="WM563" s="111" t="s">
        <v>206</v>
      </c>
      <c r="WN563" s="111" t="s">
        <v>206</v>
      </c>
      <c r="WO563" s="111" t="s">
        <v>206</v>
      </c>
      <c r="WP563" s="111" t="s">
        <v>206</v>
      </c>
      <c r="WQ563" s="111" t="s">
        <v>206</v>
      </c>
      <c r="WR563" s="111" t="s">
        <v>206</v>
      </c>
      <c r="WS563" s="111" t="s">
        <v>206</v>
      </c>
      <c r="WT563" s="111" t="s">
        <v>206</v>
      </c>
      <c r="WU563" s="111" t="s">
        <v>206</v>
      </c>
      <c r="WV563" s="111" t="s">
        <v>206</v>
      </c>
      <c r="WW563" s="111" t="s">
        <v>206</v>
      </c>
      <c r="WX563" s="111" t="s">
        <v>206</v>
      </c>
      <c r="WY563" s="111" t="s">
        <v>206</v>
      </c>
      <c r="WZ563" s="119">
        <f t="shared" ref="WZ563:XE563" si="3346">WZ535+WZ551</f>
        <v>18611195</v>
      </c>
      <c r="XA563" s="119">
        <f t="shared" si="3346"/>
        <v>19367075</v>
      </c>
      <c r="XB563" s="119">
        <f t="shared" si="3346"/>
        <v>19367075</v>
      </c>
      <c r="XC563" s="119">
        <f t="shared" si="3346"/>
        <v>18200070.34</v>
      </c>
      <c r="XD563" s="119">
        <f t="shared" si="3346"/>
        <v>18399525.34</v>
      </c>
      <c r="XE563" s="119">
        <f t="shared" si="3346"/>
        <v>18399525.34</v>
      </c>
      <c r="XF563" s="111" t="s">
        <v>206</v>
      </c>
      <c r="XG563" s="111" t="s">
        <v>206</v>
      </c>
      <c r="XH563" s="111" t="s">
        <v>206</v>
      </c>
      <c r="XI563" s="111" t="s">
        <v>206</v>
      </c>
      <c r="XJ563" s="111" t="s">
        <v>206</v>
      </c>
      <c r="XK563" s="111" t="s">
        <v>206</v>
      </c>
      <c r="XL563" s="111" t="s">
        <v>206</v>
      </c>
      <c r="XM563" s="111" t="s">
        <v>206</v>
      </c>
      <c r="XN563" s="111" t="s">
        <v>206</v>
      </c>
      <c r="XO563" s="111" t="s">
        <v>206</v>
      </c>
      <c r="XP563" s="111" t="s">
        <v>206</v>
      </c>
      <c r="XQ563" s="111" t="s">
        <v>206</v>
      </c>
      <c r="XR563" s="111" t="s">
        <v>206</v>
      </c>
      <c r="XS563" s="111" t="s">
        <v>206</v>
      </c>
      <c r="XT563" s="111" t="s">
        <v>206</v>
      </c>
      <c r="XU563" s="119">
        <f t="shared" ref="XU563:XZ563" si="3347">XU535+XU551</f>
        <v>14900453</v>
      </c>
      <c r="XV563" s="119">
        <f t="shared" si="3347"/>
        <v>15505628</v>
      </c>
      <c r="XW563" s="119">
        <f t="shared" si="3347"/>
        <v>15505628</v>
      </c>
      <c r="XX563" s="119">
        <f t="shared" si="3347"/>
        <v>14763304.710000001</v>
      </c>
      <c r="XY563" s="119">
        <f t="shared" si="3347"/>
        <v>14927491.710000001</v>
      </c>
      <c r="XZ563" s="119">
        <f t="shared" si="3347"/>
        <v>14927491.710000001</v>
      </c>
      <c r="YA563" s="111" t="s">
        <v>206</v>
      </c>
      <c r="YB563" s="111" t="s">
        <v>206</v>
      </c>
      <c r="YC563" s="111" t="s">
        <v>206</v>
      </c>
      <c r="YD563" s="111" t="s">
        <v>206</v>
      </c>
      <c r="YE563" s="111" t="s">
        <v>206</v>
      </c>
      <c r="YF563" s="111" t="s">
        <v>206</v>
      </c>
      <c r="YG563" s="111" t="s">
        <v>206</v>
      </c>
      <c r="YH563" s="111" t="s">
        <v>206</v>
      </c>
      <c r="YI563" s="111" t="s">
        <v>206</v>
      </c>
      <c r="YJ563" s="111" t="s">
        <v>206</v>
      </c>
      <c r="YK563" s="111" t="s">
        <v>206</v>
      </c>
      <c r="YL563" s="111" t="s">
        <v>206</v>
      </c>
      <c r="YM563" s="111" t="s">
        <v>206</v>
      </c>
      <c r="YN563" s="111" t="s">
        <v>206</v>
      </c>
      <c r="YO563" s="111" t="s">
        <v>206</v>
      </c>
      <c r="YP563" s="119">
        <f t="shared" ref="YP563:YU563" si="3348">YP535+YP551</f>
        <v>10452543</v>
      </c>
      <c r="YQ563" s="119">
        <f t="shared" si="3348"/>
        <v>10876533</v>
      </c>
      <c r="YR563" s="119">
        <f t="shared" si="3348"/>
        <v>10876533</v>
      </c>
      <c r="YS563" s="119">
        <f t="shared" si="3348"/>
        <v>10942072.5</v>
      </c>
      <c r="YT563" s="119">
        <f t="shared" si="3348"/>
        <v>11057839.5</v>
      </c>
      <c r="YU563" s="119">
        <f t="shared" si="3348"/>
        <v>11057839.5</v>
      </c>
      <c r="YV563" s="111" t="s">
        <v>206</v>
      </c>
      <c r="YW563" s="111" t="s">
        <v>206</v>
      </c>
      <c r="YX563" s="111" t="s">
        <v>206</v>
      </c>
      <c r="YY563" s="111" t="s">
        <v>206</v>
      </c>
      <c r="YZ563" s="111" t="s">
        <v>206</v>
      </c>
      <c r="ZA563" s="111" t="s">
        <v>206</v>
      </c>
      <c r="ZB563" s="111" t="s">
        <v>206</v>
      </c>
      <c r="ZC563" s="111" t="s">
        <v>206</v>
      </c>
      <c r="ZD563" s="111" t="s">
        <v>206</v>
      </c>
      <c r="ZE563" s="111" t="s">
        <v>206</v>
      </c>
      <c r="ZF563" s="111" t="s">
        <v>206</v>
      </c>
      <c r="ZG563" s="111" t="s">
        <v>206</v>
      </c>
      <c r="ZH563" s="111" t="s">
        <v>206</v>
      </c>
      <c r="ZI563" s="111" t="s">
        <v>206</v>
      </c>
      <c r="ZJ563" s="111" t="s">
        <v>206</v>
      </c>
      <c r="ZK563" s="119">
        <f t="shared" ref="ZK563:ZP563" si="3349">ZK535+ZK551</f>
        <v>7033634</v>
      </c>
      <c r="ZL563" s="119">
        <f t="shared" si="3349"/>
        <v>7318958</v>
      </c>
      <c r="ZM563" s="119">
        <f t="shared" si="3349"/>
        <v>7318958</v>
      </c>
      <c r="ZN563" s="119">
        <f t="shared" si="3349"/>
        <v>7311362.5800000001</v>
      </c>
      <c r="ZO563" s="119">
        <f t="shared" si="3349"/>
        <v>7389404.5800000001</v>
      </c>
      <c r="ZP563" s="119">
        <f t="shared" si="3349"/>
        <v>7389404.5800000001</v>
      </c>
      <c r="ZQ563" s="111" t="s">
        <v>206</v>
      </c>
      <c r="ZR563" s="111" t="s">
        <v>206</v>
      </c>
      <c r="ZS563" s="111" t="s">
        <v>206</v>
      </c>
      <c r="ZT563" s="111" t="s">
        <v>206</v>
      </c>
      <c r="ZU563" s="111" t="s">
        <v>206</v>
      </c>
      <c r="ZV563" s="111" t="s">
        <v>206</v>
      </c>
      <c r="ZW563" s="111" t="s">
        <v>206</v>
      </c>
      <c r="ZX563" s="111" t="s">
        <v>206</v>
      </c>
      <c r="ZY563" s="111" t="s">
        <v>206</v>
      </c>
      <c r="ZZ563" s="111" t="s">
        <v>206</v>
      </c>
      <c r="AAA563" s="111" t="s">
        <v>206</v>
      </c>
      <c r="AAB563" s="111" t="s">
        <v>206</v>
      </c>
      <c r="AAC563" s="111" t="s">
        <v>206</v>
      </c>
      <c r="AAD563" s="111" t="s">
        <v>206</v>
      </c>
      <c r="AAE563" s="111" t="s">
        <v>206</v>
      </c>
      <c r="AAF563" s="119">
        <f t="shared" ref="AAF563:AAK563" si="3350">AAF535+AAF551</f>
        <v>7046272</v>
      </c>
      <c r="AAG563" s="119">
        <f t="shared" si="3350"/>
        <v>7332120</v>
      </c>
      <c r="AAH563" s="119">
        <f t="shared" si="3350"/>
        <v>7332120</v>
      </c>
      <c r="AAI563" s="119">
        <f t="shared" si="3350"/>
        <v>7282509.3099999996</v>
      </c>
      <c r="AAJ563" s="119">
        <f t="shared" si="3350"/>
        <v>7360789.3099999996</v>
      </c>
      <c r="AAK563" s="119">
        <f t="shared" si="3350"/>
        <v>7360789.3099999996</v>
      </c>
      <c r="AAL563" s="111" t="s">
        <v>206</v>
      </c>
      <c r="AAM563" s="111" t="s">
        <v>206</v>
      </c>
      <c r="AAN563" s="111" t="s">
        <v>206</v>
      </c>
      <c r="AAO563" s="111" t="s">
        <v>206</v>
      </c>
      <c r="AAP563" s="111" t="s">
        <v>206</v>
      </c>
      <c r="AAQ563" s="111" t="s">
        <v>206</v>
      </c>
      <c r="AAR563" s="111" t="s">
        <v>206</v>
      </c>
      <c r="AAS563" s="111" t="s">
        <v>206</v>
      </c>
      <c r="AAT563" s="111" t="s">
        <v>206</v>
      </c>
      <c r="AAU563" s="111" t="s">
        <v>206</v>
      </c>
      <c r="AAV563" s="111" t="s">
        <v>206</v>
      </c>
      <c r="AAW563" s="111" t="s">
        <v>206</v>
      </c>
      <c r="AAX563" s="111" t="s">
        <v>206</v>
      </c>
      <c r="AAY563" s="111" t="s">
        <v>206</v>
      </c>
      <c r="AAZ563" s="111" t="s">
        <v>206</v>
      </c>
      <c r="ABA563" s="119">
        <f t="shared" ref="ABA563:ABF563" si="3351">ABA535+ABA551</f>
        <v>19918458</v>
      </c>
      <c r="ABB563" s="119">
        <f t="shared" si="3351"/>
        <v>20728505</v>
      </c>
      <c r="ABC563" s="119">
        <f t="shared" si="3351"/>
        <v>20728505</v>
      </c>
      <c r="ABD563" s="119">
        <f t="shared" si="3351"/>
        <v>18079260.77</v>
      </c>
      <c r="ABE563" s="119">
        <f t="shared" si="3351"/>
        <v>18293768.77</v>
      </c>
      <c r="ABF563" s="119">
        <f t="shared" si="3351"/>
        <v>18293768.77</v>
      </c>
      <c r="ABG563" s="111" t="s">
        <v>206</v>
      </c>
      <c r="ABH563" s="111" t="s">
        <v>206</v>
      </c>
      <c r="ABI563" s="111" t="s">
        <v>206</v>
      </c>
      <c r="ABJ563" s="111" t="s">
        <v>206</v>
      </c>
      <c r="ABK563" s="111" t="s">
        <v>206</v>
      </c>
      <c r="ABL563" s="111" t="s">
        <v>206</v>
      </c>
      <c r="ABM563" s="111" t="s">
        <v>206</v>
      </c>
      <c r="ABN563" s="111" t="s">
        <v>206</v>
      </c>
      <c r="ABO563" s="111" t="s">
        <v>206</v>
      </c>
      <c r="ABP563" s="111" t="s">
        <v>206</v>
      </c>
      <c r="ABQ563" s="111" t="s">
        <v>206</v>
      </c>
      <c r="ABR563" s="111" t="s">
        <v>206</v>
      </c>
      <c r="ABS563" s="111" t="s">
        <v>206</v>
      </c>
      <c r="ABT563" s="111" t="s">
        <v>206</v>
      </c>
      <c r="ABU563" s="111" t="s">
        <v>206</v>
      </c>
      <c r="ABV563" s="119">
        <f t="shared" ref="ABV563:ACA563" si="3352">ABV535+ABV551</f>
        <v>17716435</v>
      </c>
      <c r="ABW563" s="119">
        <f t="shared" si="3352"/>
        <v>18440408</v>
      </c>
      <c r="ABX563" s="119">
        <f t="shared" si="3352"/>
        <v>18440408</v>
      </c>
      <c r="ABY563" s="119">
        <f t="shared" si="3352"/>
        <v>8561618.3399999999</v>
      </c>
      <c r="ABZ563" s="119">
        <f t="shared" si="3352"/>
        <v>8679032.3399999999</v>
      </c>
      <c r="ACA563" s="119">
        <f t="shared" si="3352"/>
        <v>8679032.3399999999</v>
      </c>
      <c r="ACB563" s="111" t="s">
        <v>206</v>
      </c>
      <c r="ACC563" s="111" t="s">
        <v>206</v>
      </c>
      <c r="ACD563" s="111" t="s">
        <v>206</v>
      </c>
      <c r="ACE563" s="111" t="s">
        <v>206</v>
      </c>
      <c r="ACF563" s="111" t="s">
        <v>206</v>
      </c>
      <c r="ACG563" s="111" t="s">
        <v>206</v>
      </c>
      <c r="ACH563" s="111" t="s">
        <v>206</v>
      </c>
      <c r="ACI563" s="111" t="s">
        <v>206</v>
      </c>
      <c r="ACJ563" s="111" t="s">
        <v>206</v>
      </c>
      <c r="ACK563" s="111" t="s">
        <v>206</v>
      </c>
      <c r="ACL563" s="111" t="s">
        <v>206</v>
      </c>
      <c r="ACM563" s="111" t="s">
        <v>206</v>
      </c>
      <c r="ACN563" s="111" t="s">
        <v>206</v>
      </c>
      <c r="ACO563" s="111" t="s">
        <v>206</v>
      </c>
      <c r="ACP563" s="111" t="s">
        <v>206</v>
      </c>
      <c r="ACQ563" s="119">
        <f t="shared" ref="ACQ563:ACV563" si="3353">ACQ535+ACQ551</f>
        <v>7454706</v>
      </c>
      <c r="ACR563" s="119">
        <f t="shared" si="3353"/>
        <v>7757150</v>
      </c>
      <c r="ACS563" s="119">
        <f t="shared" si="3353"/>
        <v>7757150</v>
      </c>
      <c r="ACT563" s="119">
        <f t="shared" si="3353"/>
        <v>7701199.2000000002</v>
      </c>
      <c r="ACU563" s="119">
        <f t="shared" si="3353"/>
        <v>7784249.2000000002</v>
      </c>
      <c r="ACV563" s="119">
        <f t="shared" si="3353"/>
        <v>7784249.2000000002</v>
      </c>
      <c r="ACW563" s="111" t="s">
        <v>206</v>
      </c>
      <c r="ACX563" s="111" t="s">
        <v>206</v>
      </c>
      <c r="ACY563" s="111" t="s">
        <v>206</v>
      </c>
      <c r="ACZ563" s="111" t="s">
        <v>206</v>
      </c>
      <c r="ADA563" s="111" t="s">
        <v>206</v>
      </c>
      <c r="ADB563" s="111" t="s">
        <v>206</v>
      </c>
      <c r="ADC563" s="111" t="s">
        <v>206</v>
      </c>
      <c r="ADD563" s="111" t="s">
        <v>206</v>
      </c>
      <c r="ADE563" s="111" t="s">
        <v>206</v>
      </c>
      <c r="ADF563" s="111" t="s">
        <v>206</v>
      </c>
      <c r="ADG563" s="111" t="s">
        <v>206</v>
      </c>
      <c r="ADH563" s="111" t="s">
        <v>206</v>
      </c>
      <c r="ADI563" s="111" t="s">
        <v>206</v>
      </c>
      <c r="ADJ563" s="111" t="s">
        <v>206</v>
      </c>
      <c r="ADK563" s="111" t="s">
        <v>206</v>
      </c>
      <c r="ADL563" s="119">
        <f t="shared" ref="ADL563:ADQ563" si="3354">ADL535+ADL551</f>
        <v>16053046</v>
      </c>
      <c r="ADM563" s="119">
        <f t="shared" si="3354"/>
        <v>16704242</v>
      </c>
      <c r="ADN563" s="119">
        <f t="shared" si="3354"/>
        <v>16704242</v>
      </c>
      <c r="ADO563" s="119">
        <f t="shared" si="3354"/>
        <v>17160147.16</v>
      </c>
      <c r="ADP563" s="119">
        <f t="shared" si="3354"/>
        <v>17350425.16</v>
      </c>
      <c r="ADQ563" s="119">
        <f t="shared" si="3354"/>
        <v>17350425.16</v>
      </c>
      <c r="ADR563" s="111" t="s">
        <v>206</v>
      </c>
      <c r="ADS563" s="111" t="s">
        <v>206</v>
      </c>
      <c r="ADT563" s="111" t="s">
        <v>206</v>
      </c>
      <c r="ADU563" s="111" t="s">
        <v>206</v>
      </c>
      <c r="ADV563" s="111" t="s">
        <v>206</v>
      </c>
      <c r="ADW563" s="111" t="s">
        <v>206</v>
      </c>
      <c r="ADX563" s="111" t="s">
        <v>206</v>
      </c>
      <c r="ADY563" s="111" t="s">
        <v>206</v>
      </c>
      <c r="ADZ563" s="111" t="s">
        <v>206</v>
      </c>
      <c r="AEA563" s="111" t="s">
        <v>206</v>
      </c>
      <c r="AEB563" s="111" t="s">
        <v>206</v>
      </c>
      <c r="AEC563" s="111" t="s">
        <v>206</v>
      </c>
      <c r="AED563" s="111" t="s">
        <v>206</v>
      </c>
      <c r="AEE563" s="111" t="s">
        <v>206</v>
      </c>
      <c r="AEF563" s="111" t="s">
        <v>206</v>
      </c>
      <c r="AEG563" s="119">
        <f t="shared" ref="AEG563:AEL563" si="3355">AEG535+AEG551</f>
        <v>12673961</v>
      </c>
      <c r="AEH563" s="119">
        <f t="shared" si="3355"/>
        <v>13189907</v>
      </c>
      <c r="AEI563" s="119">
        <f t="shared" si="3355"/>
        <v>13189907</v>
      </c>
      <c r="AEJ563" s="119">
        <f t="shared" si="3355"/>
        <v>8966377.4199999999</v>
      </c>
      <c r="AEK563" s="119">
        <f t="shared" si="3355"/>
        <v>9066908.4199999999</v>
      </c>
      <c r="AEL563" s="119">
        <f t="shared" si="3355"/>
        <v>9066908.4199999999</v>
      </c>
      <c r="AEM563" s="111" t="s">
        <v>206</v>
      </c>
      <c r="AEN563" s="111" t="s">
        <v>206</v>
      </c>
      <c r="AEO563" s="111" t="s">
        <v>206</v>
      </c>
      <c r="AEP563" s="111" t="s">
        <v>206</v>
      </c>
      <c r="AEQ563" s="111" t="s">
        <v>206</v>
      </c>
      <c r="AER563" s="111" t="s">
        <v>206</v>
      </c>
      <c r="AES563" s="111" t="s">
        <v>206</v>
      </c>
      <c r="AET563" s="111" t="s">
        <v>206</v>
      </c>
      <c r="AEU563" s="111" t="s">
        <v>206</v>
      </c>
      <c r="AEV563" s="111" t="s">
        <v>206</v>
      </c>
      <c r="AEW563" s="111" t="s">
        <v>206</v>
      </c>
      <c r="AEX563" s="111" t="s">
        <v>206</v>
      </c>
      <c r="AEY563" s="111" t="s">
        <v>206</v>
      </c>
      <c r="AEZ563" s="111" t="s">
        <v>206</v>
      </c>
      <c r="AFA563" s="111" t="s">
        <v>206</v>
      </c>
      <c r="AFB563" s="119">
        <f t="shared" ref="AFB563:AFG563" si="3356">AFB535+AFB551</f>
        <v>6530415</v>
      </c>
      <c r="AFC563" s="119">
        <f t="shared" si="3356"/>
        <v>6795213</v>
      </c>
      <c r="AFD563" s="119">
        <f t="shared" si="3356"/>
        <v>6795213</v>
      </c>
      <c r="AFE563" s="119">
        <f t="shared" si="3356"/>
        <v>6867574.6100000003</v>
      </c>
      <c r="AFF563" s="119">
        <f t="shared" si="3356"/>
        <v>6939061.6100000003</v>
      </c>
      <c r="AFG563" s="119">
        <f t="shared" si="3356"/>
        <v>6939061.6100000003</v>
      </c>
      <c r="AFH563" s="111" t="s">
        <v>206</v>
      </c>
      <c r="AFI563" s="111" t="s">
        <v>206</v>
      </c>
      <c r="AFJ563" s="111" t="s">
        <v>206</v>
      </c>
      <c r="AFK563" s="111" t="s">
        <v>206</v>
      </c>
      <c r="AFL563" s="111" t="s">
        <v>206</v>
      </c>
      <c r="AFM563" s="111" t="s">
        <v>206</v>
      </c>
      <c r="AFN563" s="111" t="s">
        <v>206</v>
      </c>
      <c r="AFO563" s="111" t="s">
        <v>206</v>
      </c>
      <c r="AFP563" s="111" t="s">
        <v>206</v>
      </c>
      <c r="AFQ563" s="111" t="s">
        <v>206</v>
      </c>
      <c r="AFR563" s="111" t="s">
        <v>206</v>
      </c>
      <c r="AFS563" s="111" t="s">
        <v>206</v>
      </c>
      <c r="AFT563" s="111" t="s">
        <v>206</v>
      </c>
      <c r="AFU563" s="111" t="s">
        <v>206</v>
      </c>
      <c r="AFV563" s="111" t="s">
        <v>206</v>
      </c>
      <c r="AFW563" s="119">
        <f t="shared" ref="AFW563:AGB563" si="3357">AFW535+AFW551</f>
        <v>10848339</v>
      </c>
      <c r="AFX563" s="119">
        <f t="shared" si="3357"/>
        <v>11288401</v>
      </c>
      <c r="AFY563" s="119">
        <f t="shared" si="3357"/>
        <v>11288401</v>
      </c>
      <c r="AFZ563" s="119">
        <f t="shared" si="3357"/>
        <v>11425323.51</v>
      </c>
      <c r="AGA563" s="119">
        <f t="shared" si="3357"/>
        <v>11545622.51</v>
      </c>
      <c r="AGB563" s="119">
        <f t="shared" si="3357"/>
        <v>11545622.51</v>
      </c>
      <c r="AGC563" s="111" t="s">
        <v>206</v>
      </c>
      <c r="AGD563" s="111" t="s">
        <v>206</v>
      </c>
      <c r="AGE563" s="111" t="s">
        <v>206</v>
      </c>
      <c r="AGF563" s="111" t="s">
        <v>206</v>
      </c>
      <c r="AGG563" s="111" t="s">
        <v>206</v>
      </c>
      <c r="AGH563" s="111" t="s">
        <v>206</v>
      </c>
      <c r="AGI563" s="111" t="s">
        <v>206</v>
      </c>
      <c r="AGJ563" s="111" t="s">
        <v>206</v>
      </c>
      <c r="AGK563" s="111" t="s">
        <v>206</v>
      </c>
      <c r="AGL563" s="111" t="s">
        <v>206</v>
      </c>
      <c r="AGM563" s="111" t="s">
        <v>206</v>
      </c>
      <c r="AGN563" s="111" t="s">
        <v>206</v>
      </c>
      <c r="AGO563" s="111" t="s">
        <v>206</v>
      </c>
      <c r="AGP563" s="111" t="s">
        <v>206</v>
      </c>
      <c r="AGQ563" s="111" t="s">
        <v>206</v>
      </c>
      <c r="AGR563" s="119">
        <f t="shared" ref="AGR563:AGW563" si="3358">AGR535+AGR551</f>
        <v>2871530</v>
      </c>
      <c r="AGS563" s="119">
        <f t="shared" si="3358"/>
        <v>2987966</v>
      </c>
      <c r="AGT563" s="119">
        <f t="shared" si="3358"/>
        <v>2987966</v>
      </c>
      <c r="AGU563" s="119">
        <f t="shared" si="3358"/>
        <v>3034653.46</v>
      </c>
      <c r="AGV563" s="119">
        <f t="shared" si="3358"/>
        <v>3066087.46</v>
      </c>
      <c r="AGW563" s="119">
        <f t="shared" si="3358"/>
        <v>3066087.46</v>
      </c>
      <c r="AGX563" s="111" t="s">
        <v>206</v>
      </c>
      <c r="AGY563" s="111" t="s">
        <v>206</v>
      </c>
      <c r="AGZ563" s="111" t="s">
        <v>206</v>
      </c>
      <c r="AHA563" s="111" t="s">
        <v>206</v>
      </c>
      <c r="AHB563" s="111" t="s">
        <v>206</v>
      </c>
      <c r="AHC563" s="111" t="s">
        <v>206</v>
      </c>
      <c r="AHD563" s="111" t="s">
        <v>206</v>
      </c>
      <c r="AHE563" s="111" t="s">
        <v>206</v>
      </c>
      <c r="AHF563" s="111" t="s">
        <v>206</v>
      </c>
      <c r="AHG563" s="111" t="s">
        <v>206</v>
      </c>
      <c r="AHH563" s="111" t="s">
        <v>206</v>
      </c>
      <c r="AHI563" s="111" t="s">
        <v>206</v>
      </c>
      <c r="AHJ563" s="111" t="s">
        <v>206</v>
      </c>
      <c r="AHK563" s="111" t="s">
        <v>206</v>
      </c>
      <c r="AHL563" s="111" t="s">
        <v>206</v>
      </c>
      <c r="AHM563" s="119">
        <f t="shared" ref="AHM563:AHR563" si="3359">AHM535+AHM551</f>
        <v>7686354</v>
      </c>
      <c r="AHN563" s="119">
        <f t="shared" si="3359"/>
        <v>7998318</v>
      </c>
      <c r="AHO563" s="119">
        <f t="shared" si="3359"/>
        <v>7998318</v>
      </c>
      <c r="AHP563" s="119">
        <f t="shared" si="3359"/>
        <v>7913441.6900000004</v>
      </c>
      <c r="AHQ563" s="119">
        <f t="shared" si="3359"/>
        <v>8000123.6900000004</v>
      </c>
      <c r="AHR563" s="119">
        <f t="shared" si="3359"/>
        <v>8000123.6900000004</v>
      </c>
      <c r="AHS563" s="111" t="s">
        <v>206</v>
      </c>
      <c r="AHT563" s="111" t="s">
        <v>206</v>
      </c>
      <c r="AHU563" s="111" t="s">
        <v>206</v>
      </c>
      <c r="AHV563" s="111" t="s">
        <v>206</v>
      </c>
      <c r="AHW563" s="111" t="s">
        <v>206</v>
      </c>
      <c r="AHX563" s="111" t="s">
        <v>206</v>
      </c>
      <c r="AHY563" s="111" t="s">
        <v>206</v>
      </c>
      <c r="AHZ563" s="111" t="s">
        <v>206</v>
      </c>
      <c r="AIA563" s="111" t="s">
        <v>206</v>
      </c>
      <c r="AIB563" s="111" t="s">
        <v>206</v>
      </c>
      <c r="AIC563" s="111" t="s">
        <v>206</v>
      </c>
      <c r="AID563" s="111" t="s">
        <v>206</v>
      </c>
      <c r="AIE563" s="111" t="s">
        <v>206</v>
      </c>
      <c r="AIF563" s="111" t="s">
        <v>206</v>
      </c>
      <c r="AIG563" s="111" t="s">
        <v>206</v>
      </c>
      <c r="AIH563" s="119">
        <f t="shared" ref="AIH563:AIM563" si="3360">AIH535+AIH551</f>
        <v>7210493</v>
      </c>
      <c r="AII563" s="119">
        <f t="shared" si="3360"/>
        <v>7503023</v>
      </c>
      <c r="AIJ563" s="119">
        <f t="shared" si="3360"/>
        <v>7503023</v>
      </c>
      <c r="AIK563" s="119">
        <f t="shared" si="3360"/>
        <v>7443997.8399999999</v>
      </c>
      <c r="AIL563" s="119">
        <f t="shared" si="3360"/>
        <v>7524274.8399999999</v>
      </c>
      <c r="AIM563" s="119">
        <f t="shared" si="3360"/>
        <v>7524274.8399999999</v>
      </c>
      <c r="AIN563" s="111" t="s">
        <v>206</v>
      </c>
      <c r="AIO563" s="111" t="s">
        <v>206</v>
      </c>
      <c r="AIP563" s="111" t="s">
        <v>206</v>
      </c>
      <c r="AIQ563" s="111" t="s">
        <v>206</v>
      </c>
      <c r="AIR563" s="111" t="s">
        <v>206</v>
      </c>
      <c r="AIS563" s="111" t="s">
        <v>206</v>
      </c>
      <c r="AIT563" s="111" t="s">
        <v>206</v>
      </c>
      <c r="AIU563" s="111" t="s">
        <v>206</v>
      </c>
      <c r="AIV563" s="111" t="s">
        <v>206</v>
      </c>
      <c r="AIW563" s="111" t="s">
        <v>206</v>
      </c>
      <c r="AIX563" s="111" t="s">
        <v>206</v>
      </c>
      <c r="AIY563" s="111" t="s">
        <v>206</v>
      </c>
      <c r="AIZ563" s="111" t="s">
        <v>206</v>
      </c>
      <c r="AJA563" s="111" t="s">
        <v>206</v>
      </c>
      <c r="AJB563" s="111" t="s">
        <v>206</v>
      </c>
      <c r="AJC563" s="119">
        <f t="shared" ref="AJC563:AJH563" si="3361">AJC535+AJC551</f>
        <v>10627320</v>
      </c>
      <c r="AJD563" s="119">
        <f t="shared" si="3361"/>
        <v>11058472</v>
      </c>
      <c r="AJE563" s="119">
        <f t="shared" si="3361"/>
        <v>11058472</v>
      </c>
      <c r="AJF563" s="119">
        <f t="shared" si="3361"/>
        <v>11076470.609999999</v>
      </c>
      <c r="AJG563" s="119">
        <f t="shared" si="3361"/>
        <v>11194798.609999999</v>
      </c>
      <c r="AJH563" s="119">
        <f t="shared" si="3361"/>
        <v>11194798.609999999</v>
      </c>
      <c r="AJI563" s="111" t="s">
        <v>206</v>
      </c>
      <c r="AJJ563" s="111" t="s">
        <v>206</v>
      </c>
      <c r="AJK563" s="111" t="s">
        <v>206</v>
      </c>
      <c r="AJL563" s="111" t="s">
        <v>206</v>
      </c>
      <c r="AJM563" s="111" t="s">
        <v>206</v>
      </c>
      <c r="AJN563" s="111" t="s">
        <v>206</v>
      </c>
      <c r="AJO563" s="111" t="s">
        <v>206</v>
      </c>
      <c r="AJP563" s="111" t="s">
        <v>206</v>
      </c>
      <c r="AJQ563" s="111" t="s">
        <v>206</v>
      </c>
      <c r="AJR563" s="111" t="s">
        <v>206</v>
      </c>
      <c r="AJS563" s="111" t="s">
        <v>206</v>
      </c>
      <c r="AJT563" s="111" t="s">
        <v>206</v>
      </c>
      <c r="AJU563" s="111" t="s">
        <v>206</v>
      </c>
      <c r="AJV563" s="111" t="s">
        <v>206</v>
      </c>
      <c r="AJW563" s="111" t="s">
        <v>206</v>
      </c>
      <c r="AJX563" s="119">
        <f t="shared" ref="AJX563:AKC563" si="3362">AJX535+AJX551</f>
        <v>7799950</v>
      </c>
      <c r="AJY563" s="119">
        <f t="shared" si="3362"/>
        <v>8116370</v>
      </c>
      <c r="AJZ563" s="119">
        <f t="shared" si="3362"/>
        <v>8116370</v>
      </c>
      <c r="AKA563" s="119">
        <f t="shared" si="3362"/>
        <v>8172922.79</v>
      </c>
      <c r="AKB563" s="119">
        <f t="shared" si="3362"/>
        <v>8259552.79</v>
      </c>
      <c r="AKC563" s="119">
        <f t="shared" si="3362"/>
        <v>8259552.79</v>
      </c>
      <c r="AKD563" s="111" t="s">
        <v>206</v>
      </c>
      <c r="AKE563" s="111" t="s">
        <v>206</v>
      </c>
      <c r="AKF563" s="111" t="s">
        <v>206</v>
      </c>
      <c r="AKG563" s="111" t="s">
        <v>206</v>
      </c>
      <c r="AKH563" s="111" t="s">
        <v>206</v>
      </c>
      <c r="AKI563" s="111" t="s">
        <v>206</v>
      </c>
      <c r="AKJ563" s="111" t="s">
        <v>206</v>
      </c>
      <c r="AKK563" s="111" t="s">
        <v>206</v>
      </c>
      <c r="AKL563" s="111" t="s">
        <v>206</v>
      </c>
      <c r="AKM563" s="111" t="s">
        <v>206</v>
      </c>
      <c r="AKN563" s="111" t="s">
        <v>206</v>
      </c>
      <c r="AKO563" s="111" t="s">
        <v>206</v>
      </c>
      <c r="AKP563" s="111" t="s">
        <v>206</v>
      </c>
      <c r="AKQ563" s="111" t="s">
        <v>206</v>
      </c>
      <c r="AKR563" s="111" t="s">
        <v>206</v>
      </c>
      <c r="AKS563" s="119">
        <f t="shared" ref="AKS563:AKX563" si="3363">AKS535+AKS551</f>
        <v>7726277</v>
      </c>
      <c r="AKT563" s="119">
        <f t="shared" si="3363"/>
        <v>8039727</v>
      </c>
      <c r="AKU563" s="119">
        <f t="shared" si="3363"/>
        <v>8039727</v>
      </c>
      <c r="AKV563" s="119">
        <f t="shared" si="3363"/>
        <v>7988943.9299999997</v>
      </c>
      <c r="AKW563" s="119">
        <f t="shared" si="3363"/>
        <v>8074916.9299999997</v>
      </c>
      <c r="AKX563" s="119">
        <f t="shared" si="3363"/>
        <v>8074916.9299999997</v>
      </c>
      <c r="AKY563" s="111" t="s">
        <v>206</v>
      </c>
      <c r="AKZ563" s="111" t="s">
        <v>206</v>
      </c>
      <c r="ALA563" s="111" t="s">
        <v>206</v>
      </c>
      <c r="ALB563" s="111" t="s">
        <v>206</v>
      </c>
      <c r="ALC563" s="111" t="s">
        <v>206</v>
      </c>
      <c r="ALD563" s="111" t="s">
        <v>206</v>
      </c>
      <c r="ALE563" s="111" t="s">
        <v>206</v>
      </c>
      <c r="ALF563" s="111" t="s">
        <v>206</v>
      </c>
      <c r="ALG563" s="111" t="s">
        <v>206</v>
      </c>
      <c r="ALH563" s="111" t="s">
        <v>206</v>
      </c>
      <c r="ALI563" s="111" t="s">
        <v>206</v>
      </c>
      <c r="ALJ563" s="111" t="s">
        <v>206</v>
      </c>
      <c r="ALK563" s="111" t="s">
        <v>206</v>
      </c>
      <c r="ALL563" s="111" t="s">
        <v>206</v>
      </c>
      <c r="ALM563" s="111" t="s">
        <v>206</v>
      </c>
      <c r="ALN563" s="119">
        <f t="shared" ref="ALN563:ALS563" si="3364">ALN535+ALN551</f>
        <v>7025233</v>
      </c>
      <c r="ALO563" s="119">
        <f t="shared" si="3364"/>
        <v>7310251</v>
      </c>
      <c r="ALP563" s="119">
        <f t="shared" si="3364"/>
        <v>7310251</v>
      </c>
      <c r="ALQ563" s="119">
        <f t="shared" si="3364"/>
        <v>7310814.6399999997</v>
      </c>
      <c r="ALR563" s="119">
        <f t="shared" si="3364"/>
        <v>7389063.6399999997</v>
      </c>
      <c r="ALS563" s="119">
        <f t="shared" si="3364"/>
        <v>7389063.6399999997</v>
      </c>
      <c r="ALT563" s="111" t="s">
        <v>206</v>
      </c>
      <c r="ALU563" s="111" t="s">
        <v>206</v>
      </c>
      <c r="ALV563" s="111" t="s">
        <v>206</v>
      </c>
      <c r="ALW563" s="111" t="s">
        <v>206</v>
      </c>
      <c r="ALX563" s="111" t="s">
        <v>206</v>
      </c>
      <c r="ALY563" s="111" t="s">
        <v>206</v>
      </c>
      <c r="ALZ563" s="111" t="s">
        <v>206</v>
      </c>
      <c r="AMA563" s="111" t="s">
        <v>206</v>
      </c>
      <c r="AMB563" s="111" t="s">
        <v>206</v>
      </c>
      <c r="AMC563" s="111" t="s">
        <v>206</v>
      </c>
      <c r="AMD563" s="111" t="s">
        <v>206</v>
      </c>
      <c r="AME563" s="111" t="s">
        <v>206</v>
      </c>
      <c r="AMF563" s="111" t="s">
        <v>206</v>
      </c>
      <c r="AMG563" s="111" t="s">
        <v>206</v>
      </c>
      <c r="AMH563" s="111" t="s">
        <v>206</v>
      </c>
      <c r="AMI563" s="119">
        <f t="shared" ref="AMI563:AMN563" si="3365">AMI535+AMI551</f>
        <v>18995810</v>
      </c>
      <c r="AMJ563" s="119">
        <f t="shared" si="3365"/>
        <v>19767723</v>
      </c>
      <c r="AMK563" s="119">
        <f t="shared" si="3365"/>
        <v>19767723</v>
      </c>
      <c r="AML563" s="119">
        <f t="shared" si="3365"/>
        <v>18026344.949999999</v>
      </c>
      <c r="AMM563" s="119">
        <f t="shared" si="3365"/>
        <v>18225368.949999999</v>
      </c>
      <c r="AMN563" s="119">
        <f t="shared" si="3365"/>
        <v>18225368.949999999</v>
      </c>
      <c r="AMO563" s="111" t="s">
        <v>206</v>
      </c>
      <c r="AMP563" s="111" t="s">
        <v>206</v>
      </c>
      <c r="AMQ563" s="111" t="s">
        <v>206</v>
      </c>
      <c r="AMR563" s="111" t="s">
        <v>206</v>
      </c>
      <c r="AMS563" s="111" t="s">
        <v>206</v>
      </c>
      <c r="AMT563" s="111" t="s">
        <v>206</v>
      </c>
      <c r="AMU563" s="111" t="s">
        <v>206</v>
      </c>
      <c r="AMV563" s="111" t="s">
        <v>206</v>
      </c>
      <c r="AMW563" s="111" t="s">
        <v>206</v>
      </c>
      <c r="AMX563" s="111" t="s">
        <v>206</v>
      </c>
      <c r="AMY563" s="111" t="s">
        <v>206</v>
      </c>
      <c r="AMZ563" s="111" t="s">
        <v>206</v>
      </c>
      <c r="ANA563" s="111" t="s">
        <v>206</v>
      </c>
      <c r="ANB563" s="111" t="s">
        <v>206</v>
      </c>
      <c r="ANC563" s="111" t="s">
        <v>206</v>
      </c>
      <c r="AND563" s="119">
        <f t="shared" ref="AND563:ANI563" si="3366">AND535+AND551</f>
        <v>0</v>
      </c>
      <c r="ANE563" s="119">
        <f t="shared" si="3366"/>
        <v>0</v>
      </c>
      <c r="ANF563" s="119">
        <f t="shared" si="3366"/>
        <v>0</v>
      </c>
      <c r="ANG563" s="119">
        <f t="shared" si="3366"/>
        <v>0</v>
      </c>
      <c r="ANH563" s="119">
        <f t="shared" si="3366"/>
        <v>0</v>
      </c>
      <c r="ANI563" s="119">
        <f t="shared" si="3366"/>
        <v>0</v>
      </c>
      <c r="ANJ563" s="111" t="s">
        <v>206</v>
      </c>
      <c r="ANK563" s="111" t="s">
        <v>206</v>
      </c>
      <c r="ANL563" s="111" t="s">
        <v>206</v>
      </c>
      <c r="ANM563" s="111" t="s">
        <v>206</v>
      </c>
      <c r="ANN563" s="111" t="s">
        <v>206</v>
      </c>
      <c r="ANO563" s="111" t="s">
        <v>206</v>
      </c>
      <c r="ANP563" s="111" t="s">
        <v>206</v>
      </c>
      <c r="ANQ563" s="111" t="s">
        <v>206</v>
      </c>
      <c r="ANR563" s="111" t="s">
        <v>206</v>
      </c>
      <c r="ANS563" s="111" t="s">
        <v>206</v>
      </c>
      <c r="ANT563" s="111" t="s">
        <v>206</v>
      </c>
      <c r="ANU563" s="111" t="s">
        <v>206</v>
      </c>
      <c r="ANV563" s="111" t="s">
        <v>206</v>
      </c>
      <c r="ANW563" s="111" t="s">
        <v>206</v>
      </c>
      <c r="ANX563" s="111" t="s">
        <v>206</v>
      </c>
      <c r="ANY563" s="119">
        <f t="shared" ref="ANY563:AOD563" si="3367">ANY535+ANY551</f>
        <v>16290255</v>
      </c>
      <c r="ANZ563" s="119">
        <f t="shared" si="3367"/>
        <v>16952070</v>
      </c>
      <c r="AOA563" s="119">
        <f t="shared" si="3367"/>
        <v>16952070</v>
      </c>
      <c r="AOB563" s="119">
        <f t="shared" si="3367"/>
        <v>15747343.689999999</v>
      </c>
      <c r="AOC563" s="119">
        <f t="shared" si="3367"/>
        <v>15919308.689999999</v>
      </c>
      <c r="AOD563" s="119">
        <f t="shared" si="3367"/>
        <v>15919308.689999999</v>
      </c>
      <c r="AOE563" s="111" t="s">
        <v>206</v>
      </c>
      <c r="AOF563" s="111" t="s">
        <v>206</v>
      </c>
      <c r="AOG563" s="111" t="s">
        <v>206</v>
      </c>
      <c r="AOH563" s="111" t="s">
        <v>206</v>
      </c>
      <c r="AOI563" s="111" t="s">
        <v>206</v>
      </c>
      <c r="AOJ563" s="111" t="s">
        <v>206</v>
      </c>
      <c r="AOK563" s="111" t="s">
        <v>206</v>
      </c>
      <c r="AOL563" s="111" t="s">
        <v>206</v>
      </c>
      <c r="AOM563" s="111" t="s">
        <v>206</v>
      </c>
      <c r="AON563" s="111" t="s">
        <v>206</v>
      </c>
      <c r="AOO563" s="111" t="s">
        <v>206</v>
      </c>
      <c r="AOP563" s="111" t="s">
        <v>206</v>
      </c>
      <c r="AOQ563" s="111" t="s">
        <v>206</v>
      </c>
      <c r="AOR563" s="111" t="s">
        <v>206</v>
      </c>
      <c r="AOS563" s="111" t="s">
        <v>206</v>
      </c>
      <c r="AOT563" s="119">
        <f t="shared" ref="AOT563:AOY563" si="3368">AOT535+AOT551</f>
        <v>14542876</v>
      </c>
      <c r="AOU563" s="119">
        <f t="shared" si="3368"/>
        <v>15132804</v>
      </c>
      <c r="AOV563" s="119">
        <f t="shared" si="3368"/>
        <v>15132804</v>
      </c>
      <c r="AOW563" s="119">
        <f t="shared" si="3368"/>
        <v>15380215.720000001</v>
      </c>
      <c r="AOX563" s="119">
        <f t="shared" si="3368"/>
        <v>15545851.720000001</v>
      </c>
      <c r="AOY563" s="119">
        <f t="shared" si="3368"/>
        <v>15545851.720000001</v>
      </c>
      <c r="AOZ563" s="111" t="s">
        <v>206</v>
      </c>
      <c r="APA563" s="111" t="s">
        <v>206</v>
      </c>
      <c r="APB563" s="111" t="s">
        <v>206</v>
      </c>
      <c r="APC563" s="111" t="s">
        <v>206</v>
      </c>
      <c r="APD563" s="111" t="s">
        <v>206</v>
      </c>
      <c r="APE563" s="111" t="s">
        <v>206</v>
      </c>
      <c r="APF563" s="111" t="s">
        <v>206</v>
      </c>
      <c r="APG563" s="111" t="s">
        <v>206</v>
      </c>
      <c r="APH563" s="111" t="s">
        <v>206</v>
      </c>
      <c r="API563" s="111" t="s">
        <v>206</v>
      </c>
      <c r="APJ563" s="111" t="s">
        <v>206</v>
      </c>
      <c r="APK563" s="111" t="s">
        <v>206</v>
      </c>
      <c r="APL563" s="111" t="s">
        <v>206</v>
      </c>
      <c r="APM563" s="111" t="s">
        <v>206</v>
      </c>
      <c r="APN563" s="111" t="s">
        <v>206</v>
      </c>
      <c r="APO563" s="119">
        <f t="shared" ref="APO563:APT563" si="3369">APO535+APO551</f>
        <v>8225186</v>
      </c>
      <c r="APP563" s="119">
        <f t="shared" si="3369"/>
        <v>8558814</v>
      </c>
      <c r="APQ563" s="119">
        <f t="shared" si="3369"/>
        <v>8558814</v>
      </c>
      <c r="APR563" s="119">
        <f t="shared" si="3369"/>
        <v>8677603.5199999996</v>
      </c>
      <c r="APS563" s="119">
        <f t="shared" si="3369"/>
        <v>8768589.5199999996</v>
      </c>
      <c r="APT563" s="119">
        <f t="shared" si="3369"/>
        <v>8768589.5199999996</v>
      </c>
      <c r="APU563" s="111" t="s">
        <v>206</v>
      </c>
      <c r="APV563" s="111" t="s">
        <v>206</v>
      </c>
      <c r="APW563" s="111" t="s">
        <v>206</v>
      </c>
      <c r="APX563" s="111" t="s">
        <v>206</v>
      </c>
      <c r="APY563" s="111" t="s">
        <v>206</v>
      </c>
      <c r="APZ563" s="111" t="s">
        <v>206</v>
      </c>
      <c r="AQA563" s="111" t="s">
        <v>206</v>
      </c>
      <c r="AQB563" s="111" t="s">
        <v>206</v>
      </c>
      <c r="AQC563" s="111" t="s">
        <v>206</v>
      </c>
      <c r="AQD563" s="111" t="s">
        <v>206</v>
      </c>
      <c r="AQE563" s="111" t="s">
        <v>206</v>
      </c>
      <c r="AQF563" s="111" t="s">
        <v>206</v>
      </c>
      <c r="AQG563" s="111" t="s">
        <v>206</v>
      </c>
      <c r="AQH563" s="111" t="s">
        <v>206</v>
      </c>
      <c r="AQI563" s="111" t="s">
        <v>206</v>
      </c>
      <c r="AQJ563" s="119">
        <f t="shared" ref="AQJ563:AQO563" si="3370">AQJ535+AQJ551</f>
        <v>16803247</v>
      </c>
      <c r="AQK563" s="119">
        <f t="shared" si="3370"/>
        <v>17486293</v>
      </c>
      <c r="AQL563" s="119">
        <f t="shared" si="3370"/>
        <v>17486293</v>
      </c>
      <c r="AQM563" s="119">
        <f t="shared" si="3370"/>
        <v>15604993.210000001</v>
      </c>
      <c r="AQN563" s="119">
        <f t="shared" si="3370"/>
        <v>15779848.210000001</v>
      </c>
      <c r="AQO563" s="119">
        <f t="shared" si="3370"/>
        <v>15779848.210000001</v>
      </c>
      <c r="AQP563" s="111" t="s">
        <v>206</v>
      </c>
      <c r="AQQ563" s="111" t="s">
        <v>206</v>
      </c>
      <c r="AQR563" s="111" t="s">
        <v>206</v>
      </c>
      <c r="AQS563" s="111" t="s">
        <v>206</v>
      </c>
      <c r="AQT563" s="111" t="s">
        <v>206</v>
      </c>
      <c r="AQU563" s="111" t="s">
        <v>206</v>
      </c>
      <c r="AQV563" s="111" t="s">
        <v>206</v>
      </c>
      <c r="AQW563" s="111" t="s">
        <v>206</v>
      </c>
      <c r="AQX563" s="111" t="s">
        <v>206</v>
      </c>
      <c r="AQY563" s="111" t="s">
        <v>206</v>
      </c>
      <c r="AQZ563" s="111" t="s">
        <v>206</v>
      </c>
      <c r="ARA563" s="111" t="s">
        <v>206</v>
      </c>
      <c r="ARB563" s="111" t="s">
        <v>206</v>
      </c>
      <c r="ARC563" s="111" t="s">
        <v>206</v>
      </c>
      <c r="ARD563" s="111" t="s">
        <v>206</v>
      </c>
      <c r="ARE563" s="119">
        <f t="shared" ref="ARE563:ARJ563" si="3371">ARE535+ARE551</f>
        <v>8044163</v>
      </c>
      <c r="ARF563" s="119">
        <f t="shared" si="3371"/>
        <v>8370497</v>
      </c>
      <c r="ARG563" s="119">
        <f t="shared" si="3371"/>
        <v>8370497</v>
      </c>
      <c r="ARH563" s="119">
        <f t="shared" si="3371"/>
        <v>8430392.1099999994</v>
      </c>
      <c r="ARI563" s="119">
        <f t="shared" si="3371"/>
        <v>8519795.1099999994</v>
      </c>
      <c r="ARJ563" s="119">
        <f t="shared" si="3371"/>
        <v>8519795.1099999994</v>
      </c>
      <c r="ARK563" s="111" t="s">
        <v>206</v>
      </c>
      <c r="ARL563" s="111" t="s">
        <v>206</v>
      </c>
      <c r="ARM563" s="111" t="s">
        <v>206</v>
      </c>
      <c r="ARN563" s="111" t="s">
        <v>206</v>
      </c>
      <c r="ARO563" s="111" t="s">
        <v>206</v>
      </c>
      <c r="ARP563" s="111" t="s">
        <v>206</v>
      </c>
      <c r="ARQ563" s="111" t="s">
        <v>206</v>
      </c>
      <c r="ARR563" s="111" t="s">
        <v>206</v>
      </c>
      <c r="ARS563" s="111" t="s">
        <v>206</v>
      </c>
      <c r="ART563" s="111" t="s">
        <v>206</v>
      </c>
      <c r="ARU563" s="111" t="s">
        <v>206</v>
      </c>
      <c r="ARV563" s="111" t="s">
        <v>206</v>
      </c>
      <c r="ARW563" s="111" t="s">
        <v>206</v>
      </c>
      <c r="ARX563" s="111" t="s">
        <v>206</v>
      </c>
      <c r="ARY563" s="111" t="s">
        <v>206</v>
      </c>
      <c r="ARZ563" s="119">
        <f t="shared" ref="ARZ563:ASE563" si="3372">ARZ535+ARZ551</f>
        <v>16081934</v>
      </c>
      <c r="ASA563" s="119">
        <f t="shared" si="3372"/>
        <v>16734210</v>
      </c>
      <c r="ASB563" s="119">
        <f t="shared" si="3372"/>
        <v>16734210</v>
      </c>
      <c r="ASC563" s="119">
        <f t="shared" si="3372"/>
        <v>16951477.280000001</v>
      </c>
      <c r="ASD563" s="119">
        <f t="shared" si="3372"/>
        <v>17129067.280000001</v>
      </c>
      <c r="ASE563" s="119">
        <f t="shared" si="3372"/>
        <v>17129067.280000001</v>
      </c>
      <c r="ASF563" s="111" t="s">
        <v>206</v>
      </c>
      <c r="ASG563" s="111" t="s">
        <v>206</v>
      </c>
      <c r="ASH563" s="111" t="s">
        <v>206</v>
      </c>
      <c r="ASI563" s="111" t="s">
        <v>206</v>
      </c>
      <c r="ASJ563" s="111" t="s">
        <v>206</v>
      </c>
      <c r="ASK563" s="111" t="s">
        <v>206</v>
      </c>
      <c r="ASL563" s="111" t="s">
        <v>206</v>
      </c>
      <c r="ASM563" s="111" t="s">
        <v>206</v>
      </c>
      <c r="ASN563" s="111" t="s">
        <v>206</v>
      </c>
      <c r="ASO563" s="111" t="s">
        <v>206</v>
      </c>
      <c r="ASP563" s="111" t="s">
        <v>206</v>
      </c>
      <c r="ASQ563" s="111" t="s">
        <v>206</v>
      </c>
      <c r="ASR563" s="111" t="s">
        <v>206</v>
      </c>
      <c r="ASS563" s="111" t="s">
        <v>206</v>
      </c>
      <c r="AST563" s="111" t="s">
        <v>206</v>
      </c>
      <c r="ASU563" s="119">
        <f t="shared" ref="ASU563:ASZ563" si="3373">ASU535+ASU551</f>
        <v>16857459</v>
      </c>
      <c r="ASV563" s="119">
        <f t="shared" si="3373"/>
        <v>17542151</v>
      </c>
      <c r="ASW563" s="119">
        <f t="shared" si="3373"/>
        <v>17542151</v>
      </c>
      <c r="ASX563" s="119">
        <f t="shared" si="3373"/>
        <v>16453340.279999999</v>
      </c>
      <c r="ASY563" s="119">
        <f t="shared" si="3373"/>
        <v>16634915.279999999</v>
      </c>
      <c r="ASZ563" s="119">
        <f t="shared" si="3373"/>
        <v>16634915.279999999</v>
      </c>
      <c r="ATA563" s="111" t="s">
        <v>206</v>
      </c>
      <c r="ATB563" s="111" t="s">
        <v>206</v>
      </c>
      <c r="ATC563" s="111" t="s">
        <v>206</v>
      </c>
      <c r="ATD563" s="111" t="s">
        <v>206</v>
      </c>
      <c r="ATE563" s="111" t="s">
        <v>206</v>
      </c>
      <c r="ATF563" s="111" t="s">
        <v>206</v>
      </c>
      <c r="ATG563" s="111" t="s">
        <v>206</v>
      </c>
      <c r="ATH563" s="111" t="s">
        <v>206</v>
      </c>
      <c r="ATI563" s="111" t="s">
        <v>206</v>
      </c>
      <c r="ATJ563" s="111" t="s">
        <v>206</v>
      </c>
      <c r="ATK563" s="111" t="s">
        <v>206</v>
      </c>
      <c r="ATL563" s="111" t="s">
        <v>206</v>
      </c>
      <c r="ATM563" s="111" t="s">
        <v>206</v>
      </c>
      <c r="ATN563" s="111" t="s">
        <v>206</v>
      </c>
      <c r="ATO563" s="111" t="s">
        <v>206</v>
      </c>
      <c r="ATP563" s="119">
        <f t="shared" ref="ATP563:ATU563" si="3374">ATP535+ATP551</f>
        <v>28336058</v>
      </c>
      <c r="ATQ563" s="119">
        <f t="shared" si="3374"/>
        <v>29486005</v>
      </c>
      <c r="ATR563" s="119">
        <f t="shared" si="3374"/>
        <v>29486005</v>
      </c>
      <c r="ATS563" s="119">
        <f t="shared" si="3374"/>
        <v>28478104.25</v>
      </c>
      <c r="ATT563" s="119">
        <f t="shared" si="3374"/>
        <v>28786220.25</v>
      </c>
      <c r="ATU563" s="119">
        <f t="shared" si="3374"/>
        <v>28786220.25</v>
      </c>
      <c r="ATV563" s="111" t="s">
        <v>206</v>
      </c>
      <c r="ATW563" s="111" t="s">
        <v>206</v>
      </c>
      <c r="ATX563" s="111" t="s">
        <v>206</v>
      </c>
      <c r="ATY563" s="111" t="s">
        <v>206</v>
      </c>
      <c r="ATZ563" s="111" t="s">
        <v>206</v>
      </c>
      <c r="AUA563" s="111" t="s">
        <v>206</v>
      </c>
      <c r="AUB563" s="111" t="s">
        <v>206</v>
      </c>
      <c r="AUC563" s="111" t="s">
        <v>206</v>
      </c>
      <c r="AUD563" s="111" t="s">
        <v>206</v>
      </c>
      <c r="AUE563" s="111" t="s">
        <v>206</v>
      </c>
      <c r="AUF563" s="111" t="s">
        <v>206</v>
      </c>
      <c r="AUG563" s="111" t="s">
        <v>206</v>
      </c>
      <c r="AUH563" s="111" t="s">
        <v>206</v>
      </c>
      <c r="AUI563" s="111" t="s">
        <v>206</v>
      </c>
      <c r="AUJ563" s="111" t="s">
        <v>206</v>
      </c>
      <c r="AUK563" s="119">
        <f t="shared" ref="AUK563:AUP563" si="3375">AUK535+AUK551</f>
        <v>18860604</v>
      </c>
      <c r="AUL563" s="119">
        <f t="shared" si="3375"/>
        <v>19626541</v>
      </c>
      <c r="AUM563" s="119">
        <f t="shared" si="3375"/>
        <v>19626541</v>
      </c>
      <c r="AUN563" s="119">
        <f t="shared" si="3375"/>
        <v>18501976.329999998</v>
      </c>
      <c r="AUO563" s="119">
        <f t="shared" si="3375"/>
        <v>18705162.329999998</v>
      </c>
      <c r="AUP563" s="119">
        <f t="shared" si="3375"/>
        <v>18705162.329999998</v>
      </c>
      <c r="AUQ563" s="111" t="s">
        <v>206</v>
      </c>
      <c r="AUR563" s="111" t="s">
        <v>206</v>
      </c>
      <c r="AUS563" s="111" t="s">
        <v>206</v>
      </c>
      <c r="AUT563" s="111" t="s">
        <v>206</v>
      </c>
      <c r="AUU563" s="111" t="s">
        <v>206</v>
      </c>
      <c r="AUV563" s="111" t="s">
        <v>206</v>
      </c>
      <c r="AUW563" s="111" t="s">
        <v>206</v>
      </c>
      <c r="AUX563" s="111" t="s">
        <v>206</v>
      </c>
      <c r="AUY563" s="111" t="s">
        <v>206</v>
      </c>
      <c r="AUZ563" s="111" t="s">
        <v>206</v>
      </c>
      <c r="AVA563" s="111" t="s">
        <v>206</v>
      </c>
      <c r="AVB563" s="111" t="s">
        <v>206</v>
      </c>
      <c r="AVC563" s="111" t="s">
        <v>206</v>
      </c>
      <c r="AVD563" s="111" t="s">
        <v>206</v>
      </c>
      <c r="AVE563" s="111" t="s">
        <v>206</v>
      </c>
      <c r="AVF563" s="119">
        <f t="shared" ref="AVF563:AVK563" si="3376">AVF535+AVF551</f>
        <v>642179987</v>
      </c>
      <c r="AVG563" s="119">
        <f t="shared" si="3376"/>
        <v>668259977</v>
      </c>
      <c r="AVH563" s="119">
        <f t="shared" si="3376"/>
        <v>668259977</v>
      </c>
      <c r="AVI563" s="119">
        <f t="shared" si="3376"/>
        <v>625210141.71000004</v>
      </c>
      <c r="AVJ563" s="119">
        <f t="shared" si="3376"/>
        <v>632057354.71000004</v>
      </c>
      <c r="AVK563" s="119">
        <f t="shared" si="3376"/>
        <v>632057354.71000004</v>
      </c>
      <c r="AVL563" s="111" t="s">
        <v>206</v>
      </c>
      <c r="AVM563" s="111" t="s">
        <v>206</v>
      </c>
      <c r="AVN563" s="111" t="s">
        <v>206</v>
      </c>
      <c r="AVO563" s="111" t="s">
        <v>206</v>
      </c>
      <c r="AVP563" s="111" t="s">
        <v>206</v>
      </c>
      <c r="AVQ563" s="111" t="s">
        <v>206</v>
      </c>
      <c r="AVR563" s="111" t="s">
        <v>206</v>
      </c>
      <c r="AVS563" s="111" t="s">
        <v>206</v>
      </c>
      <c r="AVT563" s="111" t="s">
        <v>206</v>
      </c>
      <c r="AVU563" s="111" t="s">
        <v>206</v>
      </c>
      <c r="AVV563" s="111" t="s">
        <v>206</v>
      </c>
      <c r="AVW563" s="111" t="s">
        <v>206</v>
      </c>
    </row>
    <row r="564" spans="1:1271" s="64" customFormat="1">
      <c r="A564" s="31" t="s">
        <v>180</v>
      </c>
      <c r="B564" s="131"/>
      <c r="C564" s="62" t="s">
        <v>105</v>
      </c>
      <c r="D564" s="153"/>
      <c r="E564" s="154"/>
      <c r="F564" s="63"/>
      <c r="G564" s="63"/>
      <c r="H564" s="63"/>
      <c r="I564" s="63"/>
      <c r="J564" s="63"/>
      <c r="K564" s="63"/>
      <c r="L564" s="111" t="s">
        <v>206</v>
      </c>
      <c r="M564" s="111" t="s">
        <v>206</v>
      </c>
      <c r="N564" s="111" t="s">
        <v>206</v>
      </c>
      <c r="O564" s="111" t="s">
        <v>206</v>
      </c>
      <c r="P564" s="111" t="s">
        <v>206</v>
      </c>
      <c r="Q564" s="111" t="s">
        <v>206</v>
      </c>
      <c r="R564" s="111" t="s">
        <v>206</v>
      </c>
      <c r="S564" s="111" t="s">
        <v>206</v>
      </c>
      <c r="T564" s="111" t="s">
        <v>206</v>
      </c>
      <c r="U564" s="63">
        <f>IF(O563=0,0,(AA568-AA567)/O563)</f>
        <v>0.99999866790000003</v>
      </c>
      <c r="V564" s="63">
        <f t="shared" ref="V564:Z564" si="3377">IF(P563=0,0,(AB568-AB567)/P563)</f>
        <v>0</v>
      </c>
      <c r="W564" s="63">
        <f t="shared" si="3377"/>
        <v>0</v>
      </c>
      <c r="X564" s="63">
        <f t="shared" si="3377"/>
        <v>0.80016186609999995</v>
      </c>
      <c r="Y564" s="63">
        <f t="shared" si="3377"/>
        <v>0</v>
      </c>
      <c r="Z564" s="63">
        <f t="shared" si="3377"/>
        <v>0</v>
      </c>
      <c r="AA564" s="111" t="s">
        <v>206</v>
      </c>
      <c r="AB564" s="111" t="s">
        <v>206</v>
      </c>
      <c r="AC564" s="111" t="s">
        <v>206</v>
      </c>
      <c r="AD564" s="111" t="s">
        <v>206</v>
      </c>
      <c r="AE564" s="111" t="s">
        <v>206</v>
      </c>
      <c r="AF564" s="111" t="s">
        <v>206</v>
      </c>
      <c r="AG564" s="111" t="s">
        <v>206</v>
      </c>
      <c r="AH564" s="111" t="s">
        <v>206</v>
      </c>
      <c r="AI564" s="111" t="s">
        <v>206</v>
      </c>
      <c r="AJ564" s="111" t="s">
        <v>206</v>
      </c>
      <c r="AK564" s="111" t="s">
        <v>206</v>
      </c>
      <c r="AL564" s="111" t="s">
        <v>206</v>
      </c>
      <c r="AM564" s="111" t="s">
        <v>206</v>
      </c>
      <c r="AN564" s="111" t="s">
        <v>206</v>
      </c>
      <c r="AO564" s="111" t="s">
        <v>206</v>
      </c>
      <c r="AP564" s="63">
        <f>IF(AJ563=0,0,(AV568-AV567)/AJ563)</f>
        <v>0.99999801860000004</v>
      </c>
      <c r="AQ564" s="63">
        <f t="shared" ref="AQ564" si="3378">IF(AK563=0,0,(AW568-AW567)/AK563)</f>
        <v>1.0000004987</v>
      </c>
      <c r="AR564" s="63">
        <f t="shared" ref="AR564" si="3379">IF(AL563=0,0,(AX568-AX567)/AL563)</f>
        <v>1.0000004987</v>
      </c>
      <c r="AS564" s="63">
        <f t="shared" ref="AS564" si="3380">IF(AM563=0,0,(AY568-AY567)/AM563)</f>
        <v>0.54934814639999996</v>
      </c>
      <c r="AT564" s="63">
        <f t="shared" ref="AT564" si="3381">IF(AN563=0,0,(AZ568-AZ567)/AN563)</f>
        <v>0.5668902388</v>
      </c>
      <c r="AU564" s="63">
        <f t="shared" ref="AU564" si="3382">IF(AO563=0,0,(BA568-BA567)/AO563)</f>
        <v>0.5668902388</v>
      </c>
      <c r="AV564" s="111" t="s">
        <v>206</v>
      </c>
      <c r="AW564" s="111" t="s">
        <v>206</v>
      </c>
      <c r="AX564" s="111" t="s">
        <v>206</v>
      </c>
      <c r="AY564" s="111" t="s">
        <v>206</v>
      </c>
      <c r="AZ564" s="111" t="s">
        <v>206</v>
      </c>
      <c r="BA564" s="111" t="s">
        <v>206</v>
      </c>
      <c r="BB564" s="111" t="s">
        <v>206</v>
      </c>
      <c r="BC564" s="111" t="s">
        <v>206</v>
      </c>
      <c r="BD564" s="111" t="s">
        <v>206</v>
      </c>
      <c r="BE564" s="111" t="s">
        <v>206</v>
      </c>
      <c r="BF564" s="111" t="s">
        <v>206</v>
      </c>
      <c r="BG564" s="111" t="s">
        <v>206</v>
      </c>
      <c r="BH564" s="111" t="s">
        <v>206</v>
      </c>
      <c r="BI564" s="111" t="s">
        <v>206</v>
      </c>
      <c r="BJ564" s="111" t="s">
        <v>206</v>
      </c>
      <c r="BK564" s="63">
        <f>IF(BE563=0,0,(BQ568-BQ567)/BE563)</f>
        <v>0.99999780810000005</v>
      </c>
      <c r="BL564" s="63">
        <f t="shared" ref="BL564" si="3383">IF(BF563=0,0,(BR568-BR567)/BF563)</f>
        <v>0.99999620850000004</v>
      </c>
      <c r="BM564" s="63">
        <f t="shared" ref="BM564" si="3384">IF(BG563=0,0,(BS568-BS567)/BG563)</f>
        <v>0.99999620850000004</v>
      </c>
      <c r="BN564" s="63">
        <f t="shared" ref="BN564" si="3385">IF(BH563=0,0,(BT568-BT567)/BH563)</f>
        <v>0.47866505929999997</v>
      </c>
      <c r="BO564" s="63">
        <f t="shared" ref="BO564" si="3386">IF(BI563=0,0,(BU568-BU567)/BI563)</f>
        <v>0.49599570269999999</v>
      </c>
      <c r="BP564" s="63">
        <f t="shared" ref="BP564" si="3387">IF(BJ563=0,0,(BV568-BV567)/BJ563)</f>
        <v>0.49599570269999999</v>
      </c>
      <c r="BQ564" s="111" t="s">
        <v>206</v>
      </c>
      <c r="BR564" s="111" t="s">
        <v>206</v>
      </c>
      <c r="BS564" s="111" t="s">
        <v>206</v>
      </c>
      <c r="BT564" s="111" t="s">
        <v>206</v>
      </c>
      <c r="BU564" s="111" t="s">
        <v>206</v>
      </c>
      <c r="BV564" s="111" t="s">
        <v>206</v>
      </c>
      <c r="BW564" s="111" t="s">
        <v>206</v>
      </c>
      <c r="BX564" s="111" t="s">
        <v>206</v>
      </c>
      <c r="BY564" s="111" t="s">
        <v>206</v>
      </c>
      <c r="BZ564" s="111" t="s">
        <v>206</v>
      </c>
      <c r="CA564" s="111" t="s">
        <v>206</v>
      </c>
      <c r="CB564" s="111" t="s">
        <v>206</v>
      </c>
      <c r="CC564" s="111" t="s">
        <v>206</v>
      </c>
      <c r="CD564" s="111" t="s">
        <v>206</v>
      </c>
      <c r="CE564" s="111" t="s">
        <v>206</v>
      </c>
      <c r="CF564" s="63">
        <f>IF(BZ563=0,0,(CL568-CL567)/BZ563)</f>
        <v>0</v>
      </c>
      <c r="CG564" s="63">
        <f t="shared" ref="CG564" si="3388">IF(CA563=0,0,(CM568-CM567)/CA563)</f>
        <v>0</v>
      </c>
      <c r="CH564" s="63">
        <f t="shared" ref="CH564" si="3389">IF(CB563=0,0,(CN568-CN567)/CB563)</f>
        <v>0</v>
      </c>
      <c r="CI564" s="63">
        <f t="shared" ref="CI564" si="3390">IF(CC563=0,0,(CO568-CO567)/CC563)</f>
        <v>0</v>
      </c>
      <c r="CJ564" s="63">
        <f t="shared" ref="CJ564" si="3391">IF(CD563=0,0,(CP568-CP567)/CD563)</f>
        <v>0</v>
      </c>
      <c r="CK564" s="63">
        <f t="shared" ref="CK564" si="3392">IF(CE563=0,0,(CQ568-CQ567)/CE563)</f>
        <v>0</v>
      </c>
      <c r="CL564" s="111" t="s">
        <v>206</v>
      </c>
      <c r="CM564" s="111" t="s">
        <v>206</v>
      </c>
      <c r="CN564" s="111" t="s">
        <v>206</v>
      </c>
      <c r="CO564" s="111" t="s">
        <v>206</v>
      </c>
      <c r="CP564" s="111" t="s">
        <v>206</v>
      </c>
      <c r="CQ564" s="111" t="s">
        <v>206</v>
      </c>
      <c r="CR564" s="111" t="s">
        <v>206</v>
      </c>
      <c r="CS564" s="111" t="s">
        <v>206</v>
      </c>
      <c r="CT564" s="111" t="s">
        <v>206</v>
      </c>
      <c r="CU564" s="111" t="s">
        <v>206</v>
      </c>
      <c r="CV564" s="111" t="s">
        <v>206</v>
      </c>
      <c r="CW564" s="111" t="s">
        <v>206</v>
      </c>
      <c r="CX564" s="111" t="s">
        <v>206</v>
      </c>
      <c r="CY564" s="111" t="s">
        <v>206</v>
      </c>
      <c r="CZ564" s="111" t="s">
        <v>206</v>
      </c>
      <c r="DA564" s="63">
        <f>IF(CU563=0,0,(DG568-DG567)/CU563)</f>
        <v>1.0000057686999999</v>
      </c>
      <c r="DB564" s="63">
        <f t="shared" ref="DB564" si="3393">IF(CV563=0,0,(DH568-DH567)/CV563)</f>
        <v>1.0000026927000001</v>
      </c>
      <c r="DC564" s="63">
        <f t="shared" ref="DC564" si="3394">IF(CW563=0,0,(DI568-DI567)/CW563)</f>
        <v>1.0000026927000001</v>
      </c>
      <c r="DD564" s="63">
        <f t="shared" ref="DD564" si="3395">IF(CX563=0,0,(DJ568-DJ567)/CX563)</f>
        <v>0.54166440019999995</v>
      </c>
      <c r="DE564" s="63">
        <f t="shared" ref="DE564" si="3396">IF(CY563=0,0,(DK568-DK567)/CY563)</f>
        <v>0.56260421829999996</v>
      </c>
      <c r="DF564" s="63">
        <f t="shared" ref="DF564" si="3397">IF(CZ563=0,0,(DL568-DL567)/CZ563)</f>
        <v>0.56260421829999996</v>
      </c>
      <c r="DG564" s="111" t="s">
        <v>206</v>
      </c>
      <c r="DH564" s="111" t="s">
        <v>206</v>
      </c>
      <c r="DI564" s="111" t="s">
        <v>206</v>
      </c>
      <c r="DJ564" s="111" t="s">
        <v>206</v>
      </c>
      <c r="DK564" s="111" t="s">
        <v>206</v>
      </c>
      <c r="DL564" s="111" t="s">
        <v>206</v>
      </c>
      <c r="DM564" s="111" t="s">
        <v>206</v>
      </c>
      <c r="DN564" s="111" t="s">
        <v>206</v>
      </c>
      <c r="DO564" s="111" t="s">
        <v>206</v>
      </c>
      <c r="DP564" s="111" t="s">
        <v>206</v>
      </c>
      <c r="DQ564" s="111" t="s">
        <v>206</v>
      </c>
      <c r="DR564" s="111" t="s">
        <v>206</v>
      </c>
      <c r="DS564" s="111" t="s">
        <v>206</v>
      </c>
      <c r="DT564" s="111" t="s">
        <v>206</v>
      </c>
      <c r="DU564" s="111" t="s">
        <v>206</v>
      </c>
      <c r="DV564" s="63">
        <f>IF(DP563=0,0,(EB568-EB567)/DP563)</f>
        <v>1.0000007056</v>
      </c>
      <c r="DW564" s="63">
        <f t="shared" ref="DW564" si="3398">IF(DQ563=0,0,(EC568-EC567)/DQ563)</f>
        <v>0.99999606699999999</v>
      </c>
      <c r="DX564" s="63">
        <f t="shared" ref="DX564" si="3399">IF(DR563=0,0,(ED568-ED567)/DR563)</f>
        <v>0.99999606699999999</v>
      </c>
      <c r="DY564" s="63">
        <f t="shared" ref="DY564" si="3400">IF(DS563=0,0,(EE568-EE567)/DS563)</f>
        <v>0.56011299820000005</v>
      </c>
      <c r="DZ564" s="63">
        <f t="shared" ref="DZ564" si="3401">IF(DT563=0,0,(EF568-EF567)/DT563)</f>
        <v>0.58023567679999999</v>
      </c>
      <c r="EA564" s="63">
        <f t="shared" ref="EA564" si="3402">IF(DU563=0,0,(EG568-EG567)/DU563)</f>
        <v>0.58023567679999999</v>
      </c>
      <c r="EB564" s="111" t="s">
        <v>206</v>
      </c>
      <c r="EC564" s="111" t="s">
        <v>206</v>
      </c>
      <c r="ED564" s="111" t="s">
        <v>206</v>
      </c>
      <c r="EE564" s="111" t="s">
        <v>206</v>
      </c>
      <c r="EF564" s="111" t="s">
        <v>206</v>
      </c>
      <c r="EG564" s="111" t="s">
        <v>206</v>
      </c>
      <c r="EH564" s="111" t="s">
        <v>206</v>
      </c>
      <c r="EI564" s="111" t="s">
        <v>206</v>
      </c>
      <c r="EJ564" s="111" t="s">
        <v>206</v>
      </c>
      <c r="EK564" s="111" t="s">
        <v>206</v>
      </c>
      <c r="EL564" s="111" t="s">
        <v>206</v>
      </c>
      <c r="EM564" s="111" t="s">
        <v>206</v>
      </c>
      <c r="EN564" s="111" t="s">
        <v>206</v>
      </c>
      <c r="EO564" s="111" t="s">
        <v>206</v>
      </c>
      <c r="EP564" s="111" t="s">
        <v>206</v>
      </c>
      <c r="EQ564" s="63">
        <f>IF(EK563=0,0,(EW568-EW567)/EK563)</f>
        <v>1.0000044368000001</v>
      </c>
      <c r="ER564" s="63">
        <f t="shared" ref="ER564" si="3403">IF(EL563=0,0,(EX568-EX567)/EL563)</f>
        <v>0.99999908660000003</v>
      </c>
      <c r="ES564" s="63">
        <f t="shared" ref="ES564" si="3404">IF(EM563=0,0,(EY568-EY567)/EM563)</f>
        <v>0.99999908660000003</v>
      </c>
      <c r="ET564" s="63">
        <f t="shared" ref="ET564" si="3405">IF(EN563=0,0,(EZ568-EZ567)/EN563)</f>
        <v>0.54358957340000003</v>
      </c>
      <c r="EU564" s="63">
        <f t="shared" ref="EU564" si="3406">IF(EO563=0,0,(FA568-FA567)/EO563)</f>
        <v>0.5594181453</v>
      </c>
      <c r="EV564" s="63">
        <f t="shared" ref="EV564" si="3407">IF(EP563=0,0,(FB568-FB567)/EP563)</f>
        <v>0.5594181453</v>
      </c>
      <c r="EW564" s="111" t="s">
        <v>206</v>
      </c>
      <c r="EX564" s="111" t="s">
        <v>206</v>
      </c>
      <c r="EY564" s="111" t="s">
        <v>206</v>
      </c>
      <c r="EZ564" s="111" t="s">
        <v>206</v>
      </c>
      <c r="FA564" s="111" t="s">
        <v>206</v>
      </c>
      <c r="FB564" s="111" t="s">
        <v>206</v>
      </c>
      <c r="FC564" s="111" t="s">
        <v>206</v>
      </c>
      <c r="FD564" s="111" t="s">
        <v>206</v>
      </c>
      <c r="FE564" s="111" t="s">
        <v>206</v>
      </c>
      <c r="FF564" s="111" t="s">
        <v>206</v>
      </c>
      <c r="FG564" s="111" t="s">
        <v>206</v>
      </c>
      <c r="FH564" s="111" t="s">
        <v>206</v>
      </c>
      <c r="FI564" s="111" t="s">
        <v>206</v>
      </c>
      <c r="FJ564" s="111" t="s">
        <v>206</v>
      </c>
      <c r="FK564" s="111" t="s">
        <v>206</v>
      </c>
      <c r="FL564" s="63">
        <f>IF(FF563=0,0,(FR568-FR567)/FF563)</f>
        <v>1.0000054404000001</v>
      </c>
      <c r="FM564" s="63">
        <f t="shared" ref="FM564" si="3408">IF(FG563=0,0,(FS568-FS567)/FG563)</f>
        <v>1.0119945535999999</v>
      </c>
      <c r="FN564" s="63">
        <f t="shared" ref="FN564" si="3409">IF(FH563=0,0,(FT568-FT567)/FH563)</f>
        <v>1.0119945535999999</v>
      </c>
      <c r="FO564" s="63">
        <f t="shared" ref="FO564" si="3410">IF(FI563=0,0,(FU568-FU567)/FI563)</f>
        <v>0.44189298020000001</v>
      </c>
      <c r="FP564" s="63">
        <f t="shared" ref="FP564" si="3411">IF(FJ563=0,0,(FV568-FV567)/FJ563)</f>
        <v>0.45686124779999998</v>
      </c>
      <c r="FQ564" s="63">
        <f t="shared" ref="FQ564" si="3412">IF(FK563=0,0,(FW568-FW567)/FK563)</f>
        <v>0.45686124779999998</v>
      </c>
      <c r="FR564" s="111" t="s">
        <v>206</v>
      </c>
      <c r="FS564" s="111" t="s">
        <v>206</v>
      </c>
      <c r="FT564" s="111" t="s">
        <v>206</v>
      </c>
      <c r="FU564" s="111" t="s">
        <v>206</v>
      </c>
      <c r="FV564" s="111" t="s">
        <v>206</v>
      </c>
      <c r="FW564" s="111" t="s">
        <v>206</v>
      </c>
      <c r="FX564" s="111" t="s">
        <v>206</v>
      </c>
      <c r="FY564" s="111" t="s">
        <v>206</v>
      </c>
      <c r="FZ564" s="111" t="s">
        <v>206</v>
      </c>
      <c r="GA564" s="111" t="s">
        <v>206</v>
      </c>
      <c r="GB564" s="111" t="s">
        <v>206</v>
      </c>
      <c r="GC564" s="111" t="s">
        <v>206</v>
      </c>
      <c r="GD564" s="111" t="s">
        <v>206</v>
      </c>
      <c r="GE564" s="111" t="s">
        <v>206</v>
      </c>
      <c r="GF564" s="111" t="s">
        <v>206</v>
      </c>
      <c r="GG564" s="63">
        <f>IF(GA563=0,0,(GM568-GM567)/GA563)</f>
        <v>0</v>
      </c>
      <c r="GH564" s="63">
        <f t="shared" ref="GH564" si="3413">IF(GB563=0,0,(GN568-GN567)/GB563)</f>
        <v>0</v>
      </c>
      <c r="GI564" s="63">
        <f t="shared" ref="GI564" si="3414">IF(GC563=0,0,(GO568-GO567)/GC563)</f>
        <v>0</v>
      </c>
      <c r="GJ564" s="63">
        <f t="shared" ref="GJ564" si="3415">IF(GD563=0,0,(GP568-GP567)/GD563)</f>
        <v>0</v>
      </c>
      <c r="GK564" s="63">
        <f t="shared" ref="GK564" si="3416">IF(GE563=0,0,(GQ568-GQ567)/GE563)</f>
        <v>0</v>
      </c>
      <c r="GL564" s="63">
        <f t="shared" ref="GL564" si="3417">IF(GF563=0,0,(GR568-GR567)/GF563)</f>
        <v>0</v>
      </c>
      <c r="GM564" s="111" t="s">
        <v>206</v>
      </c>
      <c r="GN564" s="111" t="s">
        <v>206</v>
      </c>
      <c r="GO564" s="111" t="s">
        <v>206</v>
      </c>
      <c r="GP564" s="111" t="s">
        <v>206</v>
      </c>
      <c r="GQ564" s="111" t="s">
        <v>206</v>
      </c>
      <c r="GR564" s="111" t="s">
        <v>206</v>
      </c>
      <c r="GS564" s="111" t="s">
        <v>206</v>
      </c>
      <c r="GT564" s="111" t="s">
        <v>206</v>
      </c>
      <c r="GU564" s="111" t="s">
        <v>206</v>
      </c>
      <c r="GV564" s="111" t="s">
        <v>206</v>
      </c>
      <c r="GW564" s="111" t="s">
        <v>206</v>
      </c>
      <c r="GX564" s="111" t="s">
        <v>206</v>
      </c>
      <c r="GY564" s="111" t="s">
        <v>206</v>
      </c>
      <c r="GZ564" s="111" t="s">
        <v>206</v>
      </c>
      <c r="HA564" s="111" t="s">
        <v>206</v>
      </c>
      <c r="HB564" s="63">
        <f>IF(GV563=0,0,(HH568-HH567)/GV563)</f>
        <v>1.0000098142</v>
      </c>
      <c r="HC564" s="63">
        <f t="shared" ref="HC564" si="3418">IF(GW563=0,0,(HI568-HI567)/GW563)</f>
        <v>1.0090865705000001</v>
      </c>
      <c r="HD564" s="63">
        <f t="shared" ref="HD564" si="3419">IF(GX563=0,0,(HJ568-HJ567)/GX563)</f>
        <v>1.0090865705000001</v>
      </c>
      <c r="HE564" s="63">
        <f t="shared" ref="HE564" si="3420">IF(GY563=0,0,(HK568-HK567)/GY563)</f>
        <v>0.84968090490000003</v>
      </c>
      <c r="HF564" s="63">
        <f t="shared" ref="HF564" si="3421">IF(GZ563=0,0,(HL568-HL567)/GZ563)</f>
        <v>0.8814659198</v>
      </c>
      <c r="HG564" s="63">
        <f t="shared" ref="HG564" si="3422">IF(HA563=0,0,(HM568-HM567)/HA563)</f>
        <v>0.8814659198</v>
      </c>
      <c r="HH564" s="111" t="s">
        <v>206</v>
      </c>
      <c r="HI564" s="111" t="s">
        <v>206</v>
      </c>
      <c r="HJ564" s="111" t="s">
        <v>206</v>
      </c>
      <c r="HK564" s="111" t="s">
        <v>206</v>
      </c>
      <c r="HL564" s="111" t="s">
        <v>206</v>
      </c>
      <c r="HM564" s="111" t="s">
        <v>206</v>
      </c>
      <c r="HN564" s="111" t="s">
        <v>206</v>
      </c>
      <c r="HO564" s="111" t="s">
        <v>206</v>
      </c>
      <c r="HP564" s="111" t="s">
        <v>206</v>
      </c>
      <c r="HQ564" s="111" t="s">
        <v>206</v>
      </c>
      <c r="HR564" s="111" t="s">
        <v>206</v>
      </c>
      <c r="HS564" s="111" t="s">
        <v>206</v>
      </c>
      <c r="HT564" s="111" t="s">
        <v>206</v>
      </c>
      <c r="HU564" s="111" t="s">
        <v>206</v>
      </c>
      <c r="HV564" s="111" t="s">
        <v>206</v>
      </c>
      <c r="HW564" s="63">
        <f>IF(HQ563=0,0,(IC568-IC567)/HQ563)</f>
        <v>0.7743713834</v>
      </c>
      <c r="HX564" s="63">
        <f t="shared" ref="HX564" si="3423">IF(HR563=0,0,(ID568-ID567)/HR563)</f>
        <v>1.0077405819</v>
      </c>
      <c r="HY564" s="63">
        <f t="shared" ref="HY564" si="3424">IF(HS563=0,0,(IE568-IE567)/HS563)</f>
        <v>1.0077405819</v>
      </c>
      <c r="HZ564" s="63">
        <f t="shared" ref="HZ564" si="3425">IF(HT563=0,0,(IF568-IF567)/HT563)</f>
        <v>0.44143617730000001</v>
      </c>
      <c r="IA564" s="63">
        <f t="shared" ref="IA564" si="3426">IF(HU563=0,0,(IG568-IG567)/HU563)</f>
        <v>0.54547972010000001</v>
      </c>
      <c r="IB564" s="63">
        <f t="shared" ref="IB564" si="3427">IF(HV563=0,0,(IH568-IH567)/HV563)</f>
        <v>0.54547972010000001</v>
      </c>
      <c r="IC564" s="111" t="s">
        <v>206</v>
      </c>
      <c r="ID564" s="111" t="s">
        <v>206</v>
      </c>
      <c r="IE564" s="111" t="s">
        <v>206</v>
      </c>
      <c r="IF564" s="111" t="s">
        <v>206</v>
      </c>
      <c r="IG564" s="111" t="s">
        <v>206</v>
      </c>
      <c r="IH564" s="111" t="s">
        <v>206</v>
      </c>
      <c r="II564" s="111" t="s">
        <v>206</v>
      </c>
      <c r="IJ564" s="111" t="s">
        <v>206</v>
      </c>
      <c r="IK564" s="111" t="s">
        <v>206</v>
      </c>
      <c r="IL564" s="111" t="s">
        <v>206</v>
      </c>
      <c r="IM564" s="111" t="s">
        <v>206</v>
      </c>
      <c r="IN564" s="111" t="s">
        <v>206</v>
      </c>
      <c r="IO564" s="111" t="s">
        <v>206</v>
      </c>
      <c r="IP564" s="111" t="s">
        <v>206</v>
      </c>
      <c r="IQ564" s="111" t="s">
        <v>206</v>
      </c>
      <c r="IR564" s="63">
        <f>IF(IL563=0,0,(IX568-IX567)/IL563)</f>
        <v>1.0000044192999999</v>
      </c>
      <c r="IS564" s="63">
        <f t="shared" ref="IS564" si="3428">IF(IM563=0,0,(IY568-IY567)/IM563)</f>
        <v>0.99999963599999997</v>
      </c>
      <c r="IT564" s="63">
        <f t="shared" ref="IT564" si="3429">IF(IN563=0,0,(IZ568-IZ567)/IN563)</f>
        <v>0.99999963599999997</v>
      </c>
      <c r="IU564" s="63">
        <f t="shared" ref="IU564" si="3430">IF(IO563=0,0,(JA568-JA567)/IO563)</f>
        <v>0.46079801009999999</v>
      </c>
      <c r="IV564" s="63">
        <f t="shared" ref="IV564" si="3431">IF(IP563=0,0,(JB568-JB567)/IP563)</f>
        <v>0.47515392989999999</v>
      </c>
      <c r="IW564" s="63">
        <f t="shared" ref="IW564" si="3432">IF(IQ563=0,0,(JC568-JC567)/IQ563)</f>
        <v>0.47515392989999999</v>
      </c>
      <c r="IX564" s="111" t="s">
        <v>206</v>
      </c>
      <c r="IY564" s="111" t="s">
        <v>206</v>
      </c>
      <c r="IZ564" s="111" t="s">
        <v>206</v>
      </c>
      <c r="JA564" s="111" t="s">
        <v>206</v>
      </c>
      <c r="JB564" s="111" t="s">
        <v>206</v>
      </c>
      <c r="JC564" s="111" t="s">
        <v>206</v>
      </c>
      <c r="JD564" s="111" t="s">
        <v>206</v>
      </c>
      <c r="JE564" s="111" t="s">
        <v>206</v>
      </c>
      <c r="JF564" s="111" t="s">
        <v>206</v>
      </c>
      <c r="JG564" s="111" t="s">
        <v>206</v>
      </c>
      <c r="JH564" s="111" t="s">
        <v>206</v>
      </c>
      <c r="JI564" s="111" t="s">
        <v>206</v>
      </c>
      <c r="JJ564" s="111" t="s">
        <v>206</v>
      </c>
      <c r="JK564" s="111" t="s">
        <v>206</v>
      </c>
      <c r="JL564" s="111" t="s">
        <v>206</v>
      </c>
      <c r="JM564" s="63">
        <f>IF(JG563=0,0,(JS568-JS567)/JG563)</f>
        <v>1.0000053688999999</v>
      </c>
      <c r="JN564" s="63">
        <f t="shared" ref="JN564" si="3433">IF(JH563=0,0,(JT568-JT567)/JH563)</f>
        <v>1.0000017731999999</v>
      </c>
      <c r="JO564" s="63">
        <f t="shared" ref="JO564" si="3434">IF(JI563=0,0,(JU568-JU567)/JI563)</f>
        <v>1.0000017731999999</v>
      </c>
      <c r="JP564" s="63">
        <f t="shared" ref="JP564" si="3435">IF(JJ563=0,0,(JV568-JV567)/JJ563)</f>
        <v>0.69635385599999999</v>
      </c>
      <c r="JQ564" s="63">
        <f t="shared" ref="JQ564" si="3436">IF(JK563=0,0,(JW568-JW567)/JK563)</f>
        <v>0.72066791959999998</v>
      </c>
      <c r="JR564" s="63">
        <f t="shared" ref="JR564" si="3437">IF(JL563=0,0,(JX568-JX567)/JL563)</f>
        <v>0.72066791959999998</v>
      </c>
      <c r="JS564" s="111" t="s">
        <v>206</v>
      </c>
      <c r="JT564" s="111" t="s">
        <v>206</v>
      </c>
      <c r="JU564" s="111" t="s">
        <v>206</v>
      </c>
      <c r="JV564" s="111" t="s">
        <v>206</v>
      </c>
      <c r="JW564" s="111" t="s">
        <v>206</v>
      </c>
      <c r="JX564" s="111" t="s">
        <v>206</v>
      </c>
      <c r="JY564" s="111" t="s">
        <v>206</v>
      </c>
      <c r="JZ564" s="111" t="s">
        <v>206</v>
      </c>
      <c r="KA564" s="111" t="s">
        <v>206</v>
      </c>
      <c r="KB564" s="111" t="s">
        <v>206</v>
      </c>
      <c r="KC564" s="111" t="s">
        <v>206</v>
      </c>
      <c r="KD564" s="111" t="s">
        <v>206</v>
      </c>
      <c r="KE564" s="111" t="s">
        <v>206</v>
      </c>
      <c r="KF564" s="111" t="s">
        <v>206</v>
      </c>
      <c r="KG564" s="111" t="s">
        <v>206</v>
      </c>
      <c r="KH564" s="63">
        <f>IF(KB563=0,0,(KN568-KN567)/KB563)</f>
        <v>0.99999594739999997</v>
      </c>
      <c r="KI564" s="63">
        <f t="shared" ref="KI564" si="3438">IF(KC563=0,0,(KO568-KO567)/KC563)</f>
        <v>0.99999578079999996</v>
      </c>
      <c r="KJ564" s="63">
        <f t="shared" ref="KJ564" si="3439">IF(KD563=0,0,(KP568-KP567)/KD563)</f>
        <v>0.99999578079999996</v>
      </c>
      <c r="KK564" s="63">
        <f t="shared" ref="KK564" si="3440">IF(KE563=0,0,(KQ568-KQ567)/KE563)</f>
        <v>0.41153440590000001</v>
      </c>
      <c r="KL564" s="63">
        <f t="shared" ref="KL564" si="3441">IF(KF563=0,0,(KR568-KR567)/KF563)</f>
        <v>0.42526064740000002</v>
      </c>
      <c r="KM564" s="63">
        <f t="shared" ref="KM564" si="3442">IF(KG563=0,0,(KS568-KS567)/KG563)</f>
        <v>0.42526064740000002</v>
      </c>
      <c r="KN564" s="111" t="s">
        <v>206</v>
      </c>
      <c r="KO564" s="111" t="s">
        <v>206</v>
      </c>
      <c r="KP564" s="111" t="s">
        <v>206</v>
      </c>
      <c r="KQ564" s="111" t="s">
        <v>206</v>
      </c>
      <c r="KR564" s="111" t="s">
        <v>206</v>
      </c>
      <c r="KS564" s="111" t="s">
        <v>206</v>
      </c>
      <c r="KT564" s="111" t="s">
        <v>206</v>
      </c>
      <c r="KU564" s="111" t="s">
        <v>206</v>
      </c>
      <c r="KV564" s="111" t="s">
        <v>206</v>
      </c>
      <c r="KW564" s="111" t="s">
        <v>206</v>
      </c>
      <c r="KX564" s="111" t="s">
        <v>206</v>
      </c>
      <c r="KY564" s="111" t="s">
        <v>206</v>
      </c>
      <c r="KZ564" s="111" t="s">
        <v>206</v>
      </c>
      <c r="LA564" s="111" t="s">
        <v>206</v>
      </c>
      <c r="LB564" s="111" t="s">
        <v>206</v>
      </c>
      <c r="LC564" s="63">
        <f>IF(KW563=0,0,(LI568-LI567)/KW563)</f>
        <v>1.0000002592999999</v>
      </c>
      <c r="LD564" s="63">
        <f t="shared" ref="LD564" si="3443">IF(KX563=0,0,(LJ568-LJ567)/KX563)</f>
        <v>0.99999975080000003</v>
      </c>
      <c r="LE564" s="63">
        <f t="shared" ref="LE564" si="3444">IF(KY563=0,0,(LK568-LK567)/KY563)</f>
        <v>0.99999975080000003</v>
      </c>
      <c r="LF564" s="63">
        <f t="shared" ref="LF564" si="3445">IF(KZ563=0,0,(LL568-LL567)/KZ563)</f>
        <v>0.38160569010000001</v>
      </c>
      <c r="LG564" s="63">
        <f t="shared" ref="LG564" si="3446">IF(LA563=0,0,(LM568-LM567)/LA563)</f>
        <v>0.39468563400000001</v>
      </c>
      <c r="LH564" s="63">
        <f t="shared" ref="LH564" si="3447">IF(LB563=0,0,(LN568-LN567)/LB563)</f>
        <v>0.39468563400000001</v>
      </c>
      <c r="LI564" s="111" t="s">
        <v>206</v>
      </c>
      <c r="LJ564" s="111" t="s">
        <v>206</v>
      </c>
      <c r="LK564" s="111" t="s">
        <v>206</v>
      </c>
      <c r="LL564" s="111" t="s">
        <v>206</v>
      </c>
      <c r="LM564" s="111" t="s">
        <v>206</v>
      </c>
      <c r="LN564" s="111" t="s">
        <v>206</v>
      </c>
      <c r="LO564" s="111" t="s">
        <v>206</v>
      </c>
      <c r="LP564" s="111" t="s">
        <v>206</v>
      </c>
      <c r="LQ564" s="111" t="s">
        <v>206</v>
      </c>
      <c r="LR564" s="111" t="s">
        <v>206</v>
      </c>
      <c r="LS564" s="111" t="s">
        <v>206</v>
      </c>
      <c r="LT564" s="111" t="s">
        <v>206</v>
      </c>
      <c r="LU564" s="111" t="s">
        <v>206</v>
      </c>
      <c r="LV564" s="111" t="s">
        <v>206</v>
      </c>
      <c r="LW564" s="111" t="s">
        <v>206</v>
      </c>
      <c r="LX564" s="63">
        <f>IF(LR563=0,0,(MD568-MD567)/LR563)</f>
        <v>1.0000223504000001</v>
      </c>
      <c r="LY564" s="63">
        <f t="shared" ref="LY564" si="3448">IF(LS563=0,0,(ME568-ME567)/LS563)</f>
        <v>1.0000002007</v>
      </c>
      <c r="LZ564" s="63">
        <f t="shared" ref="LZ564" si="3449">IF(LT563=0,0,(MF568-MF567)/LT563)</f>
        <v>1.0000002007</v>
      </c>
      <c r="MA564" s="63">
        <f t="shared" ref="MA564" si="3450">IF(LU563=0,0,(MG568-MG567)/LU563)</f>
        <v>0.60261673979999997</v>
      </c>
      <c r="MB564" s="63">
        <f t="shared" ref="MB564" si="3451">IF(LV563=0,0,(MH568-MH567)/LV563)</f>
        <v>0.62280506670000002</v>
      </c>
      <c r="MC564" s="63">
        <f t="shared" ref="MC564" si="3452">IF(LW563=0,0,(MI568-MI567)/LW563)</f>
        <v>0.62280506670000002</v>
      </c>
      <c r="MD564" s="111" t="s">
        <v>206</v>
      </c>
      <c r="ME564" s="111" t="s">
        <v>206</v>
      </c>
      <c r="MF564" s="111" t="s">
        <v>206</v>
      </c>
      <c r="MG564" s="111" t="s">
        <v>206</v>
      </c>
      <c r="MH564" s="111" t="s">
        <v>206</v>
      </c>
      <c r="MI564" s="111" t="s">
        <v>206</v>
      </c>
      <c r="MJ564" s="111" t="s">
        <v>206</v>
      </c>
      <c r="MK564" s="111" t="s">
        <v>206</v>
      </c>
      <c r="ML564" s="111" t="s">
        <v>206</v>
      </c>
      <c r="MM564" s="111" t="s">
        <v>206</v>
      </c>
      <c r="MN564" s="111" t="s">
        <v>206</v>
      </c>
      <c r="MO564" s="111" t="s">
        <v>206</v>
      </c>
      <c r="MP564" s="111" t="s">
        <v>206</v>
      </c>
      <c r="MQ564" s="111" t="s">
        <v>206</v>
      </c>
      <c r="MR564" s="111" t="s">
        <v>206</v>
      </c>
      <c r="MS564" s="63">
        <f>IF(MM563=0,0,(MY568-MY567)/MM563)</f>
        <v>0.99999806170000005</v>
      </c>
      <c r="MT564" s="63">
        <f t="shared" ref="MT564" si="3453">IF(MN563=0,0,(MZ568-MZ567)/MN563)</f>
        <v>1.0239306664000001</v>
      </c>
      <c r="MU564" s="63">
        <f t="shared" ref="MU564" si="3454">IF(MO563=0,0,(NA568-NA567)/MO563)</f>
        <v>1.0239306664000001</v>
      </c>
      <c r="MV564" s="63">
        <f t="shared" ref="MV564" si="3455">IF(MP563=0,0,(NB568-NB567)/MP563)</f>
        <v>0.64091180609999998</v>
      </c>
      <c r="MW564" s="63">
        <f t="shared" ref="MW564" si="3456">IF(MQ563=0,0,(NC568-NC567)/MQ563)</f>
        <v>0.66268982089999995</v>
      </c>
      <c r="MX564" s="63">
        <f t="shared" ref="MX564" si="3457">IF(MR563=0,0,(ND568-ND567)/MR563)</f>
        <v>0.66268982089999995</v>
      </c>
      <c r="MY564" s="111" t="s">
        <v>206</v>
      </c>
      <c r="MZ564" s="111" t="s">
        <v>206</v>
      </c>
      <c r="NA564" s="111" t="s">
        <v>206</v>
      </c>
      <c r="NB564" s="111" t="s">
        <v>206</v>
      </c>
      <c r="NC564" s="111" t="s">
        <v>206</v>
      </c>
      <c r="ND564" s="111" t="s">
        <v>206</v>
      </c>
      <c r="NE564" s="111" t="s">
        <v>206</v>
      </c>
      <c r="NF564" s="111" t="s">
        <v>206</v>
      </c>
      <c r="NG564" s="111" t="s">
        <v>206</v>
      </c>
      <c r="NH564" s="111" t="s">
        <v>206</v>
      </c>
      <c r="NI564" s="111" t="s">
        <v>206</v>
      </c>
      <c r="NJ564" s="111" t="s">
        <v>206</v>
      </c>
      <c r="NK564" s="111" t="s">
        <v>206</v>
      </c>
      <c r="NL564" s="111" t="s">
        <v>206</v>
      </c>
      <c r="NM564" s="111" t="s">
        <v>206</v>
      </c>
      <c r="NN564" s="63">
        <f>IF(NH563=0,0,(NT568-NT567)/NH563)</f>
        <v>1.0000051058999999</v>
      </c>
      <c r="NO564" s="63">
        <f t="shared" ref="NO564" si="3458">IF(NI563=0,0,(NU568-NU567)/NI563)</f>
        <v>1.0036960560999999</v>
      </c>
      <c r="NP564" s="63">
        <f t="shared" ref="NP564" si="3459">IF(NJ563=0,0,(NV568-NV567)/NJ563)</f>
        <v>1.0036960560999999</v>
      </c>
      <c r="NQ564" s="63">
        <f t="shared" ref="NQ564" si="3460">IF(NK563=0,0,(NW568-NW567)/NK563)</f>
        <v>0.46835492940000001</v>
      </c>
      <c r="NR564" s="63">
        <f t="shared" ref="NR564" si="3461">IF(NL563=0,0,(NX568-NX567)/NL563)</f>
        <v>0.4833674993</v>
      </c>
      <c r="NS564" s="63">
        <f t="shared" ref="NS564" si="3462">IF(NM563=0,0,(NY568-NY567)/NM563)</f>
        <v>0.4833674993</v>
      </c>
      <c r="NT564" s="111" t="s">
        <v>206</v>
      </c>
      <c r="NU564" s="111" t="s">
        <v>206</v>
      </c>
      <c r="NV564" s="111" t="s">
        <v>206</v>
      </c>
      <c r="NW564" s="111" t="s">
        <v>206</v>
      </c>
      <c r="NX564" s="111" t="s">
        <v>206</v>
      </c>
      <c r="NY564" s="111" t="s">
        <v>206</v>
      </c>
      <c r="NZ564" s="111" t="s">
        <v>206</v>
      </c>
      <c r="OA564" s="111" t="s">
        <v>206</v>
      </c>
      <c r="OB564" s="111" t="s">
        <v>206</v>
      </c>
      <c r="OC564" s="111" t="s">
        <v>206</v>
      </c>
      <c r="OD564" s="111" t="s">
        <v>206</v>
      </c>
      <c r="OE564" s="111" t="s">
        <v>206</v>
      </c>
      <c r="OF564" s="111" t="s">
        <v>206</v>
      </c>
      <c r="OG564" s="111" t="s">
        <v>206</v>
      </c>
      <c r="OH564" s="111" t="s">
        <v>206</v>
      </c>
      <c r="OI564" s="63">
        <f>IF(OC563=0,0,(OO568-OO567)/OC563)</f>
        <v>1.0000028409999999</v>
      </c>
      <c r="OJ564" s="63">
        <f t="shared" ref="OJ564" si="3463">IF(OD563=0,0,(OP568-OP567)/OD563)</f>
        <v>0.99999508550000005</v>
      </c>
      <c r="OK564" s="63">
        <f t="shared" ref="OK564" si="3464">IF(OE563=0,0,(OQ568-OQ567)/OE563)</f>
        <v>0.99999508550000005</v>
      </c>
      <c r="OL564" s="63">
        <f t="shared" ref="OL564" si="3465">IF(OF563=0,0,(OR568-OR567)/OF563)</f>
        <v>0.60653762020000002</v>
      </c>
      <c r="OM564" s="63">
        <f t="shared" ref="OM564" si="3466">IF(OG563=0,0,(OS568-OS567)/OG563)</f>
        <v>0.62689142789999996</v>
      </c>
      <c r="ON564" s="63">
        <f t="shared" ref="ON564" si="3467">IF(OH563=0,0,(OT568-OT567)/OH563)</f>
        <v>0.62689142789999996</v>
      </c>
      <c r="OO564" s="111" t="s">
        <v>206</v>
      </c>
      <c r="OP564" s="111" t="s">
        <v>206</v>
      </c>
      <c r="OQ564" s="111" t="s">
        <v>206</v>
      </c>
      <c r="OR564" s="111" t="s">
        <v>206</v>
      </c>
      <c r="OS564" s="111" t="s">
        <v>206</v>
      </c>
      <c r="OT564" s="111" t="s">
        <v>206</v>
      </c>
      <c r="OU564" s="111" t="s">
        <v>206</v>
      </c>
      <c r="OV564" s="111" t="s">
        <v>206</v>
      </c>
      <c r="OW564" s="111" t="s">
        <v>206</v>
      </c>
      <c r="OX564" s="111" t="s">
        <v>206</v>
      </c>
      <c r="OY564" s="111" t="s">
        <v>206</v>
      </c>
      <c r="OZ564" s="111" t="s">
        <v>206</v>
      </c>
      <c r="PA564" s="111" t="s">
        <v>206</v>
      </c>
      <c r="PB564" s="111" t="s">
        <v>206</v>
      </c>
      <c r="PC564" s="111" t="s">
        <v>206</v>
      </c>
      <c r="PD564" s="63">
        <f>IF(OX563=0,0,(PJ568-PJ567)/OX563)</f>
        <v>0.99999809849999999</v>
      </c>
      <c r="PE564" s="63">
        <f t="shared" ref="PE564" si="3468">IF(OY563=0,0,(PK568-PK567)/OY563)</f>
        <v>0.99999908660000003</v>
      </c>
      <c r="PF564" s="63">
        <f t="shared" ref="PF564" si="3469">IF(OZ563=0,0,(PL568-PL567)/OZ563)</f>
        <v>0.99999908660000003</v>
      </c>
      <c r="PG564" s="63">
        <f t="shared" ref="PG564" si="3470">IF(PA563=0,0,(PM568-PM567)/PA563)</f>
        <v>0.51743577910000005</v>
      </c>
      <c r="PH564" s="63">
        <f t="shared" ref="PH564" si="3471">IF(PB563=0,0,(PN568-PN567)/PB563)</f>
        <v>0.53420248820000005</v>
      </c>
      <c r="PI564" s="63">
        <f t="shared" ref="PI564" si="3472">IF(PC563=0,0,(PO568-PO567)/PC563)</f>
        <v>0.53420248820000005</v>
      </c>
      <c r="PJ564" s="111" t="s">
        <v>206</v>
      </c>
      <c r="PK564" s="111" t="s">
        <v>206</v>
      </c>
      <c r="PL564" s="111" t="s">
        <v>206</v>
      </c>
      <c r="PM564" s="111" t="s">
        <v>206</v>
      </c>
      <c r="PN564" s="111" t="s">
        <v>206</v>
      </c>
      <c r="PO564" s="111" t="s">
        <v>206</v>
      </c>
      <c r="PP564" s="111" t="s">
        <v>206</v>
      </c>
      <c r="PQ564" s="111" t="s">
        <v>206</v>
      </c>
      <c r="PR564" s="111" t="s">
        <v>206</v>
      </c>
      <c r="PS564" s="111" t="s">
        <v>206</v>
      </c>
      <c r="PT564" s="111" t="s">
        <v>206</v>
      </c>
      <c r="PU564" s="111" t="s">
        <v>206</v>
      </c>
      <c r="PV564" s="111" t="s">
        <v>206</v>
      </c>
      <c r="PW564" s="111" t="s">
        <v>206</v>
      </c>
      <c r="PX564" s="111" t="s">
        <v>206</v>
      </c>
      <c r="PY564" s="63">
        <f>IF(PS563=0,0,(QE568-QE567)/PS563)</f>
        <v>1.0000026744999999</v>
      </c>
      <c r="PZ564" s="63">
        <f t="shared" ref="PZ564" si="3473">IF(PT563=0,0,(QF568-QF567)/PT563)</f>
        <v>1.0000015420999999</v>
      </c>
      <c r="QA564" s="63">
        <f t="shared" ref="QA564" si="3474">IF(PU563=0,0,(QG568-QG567)/PU563)</f>
        <v>1.0000015420999999</v>
      </c>
      <c r="QB564" s="63">
        <f t="shared" ref="QB564" si="3475">IF(PV563=0,0,(QH568-QH567)/PV563)</f>
        <v>0.58728065139999996</v>
      </c>
      <c r="QC564" s="63">
        <f t="shared" ref="QC564" si="3476">IF(PW563=0,0,(QI568-QI567)/PW563)</f>
        <v>0.60705466119999996</v>
      </c>
      <c r="QD564" s="63">
        <f t="shared" ref="QD564" si="3477">IF(PX563=0,0,(QJ568-QJ567)/PX563)</f>
        <v>0.60705466119999996</v>
      </c>
      <c r="QE564" s="111" t="s">
        <v>206</v>
      </c>
      <c r="QF564" s="111" t="s">
        <v>206</v>
      </c>
      <c r="QG564" s="111" t="s">
        <v>206</v>
      </c>
      <c r="QH564" s="111" t="s">
        <v>206</v>
      </c>
      <c r="QI564" s="111" t="s">
        <v>206</v>
      </c>
      <c r="QJ564" s="111" t="s">
        <v>206</v>
      </c>
      <c r="QK564" s="111" t="s">
        <v>206</v>
      </c>
      <c r="QL564" s="111" t="s">
        <v>206</v>
      </c>
      <c r="QM564" s="111" t="s">
        <v>206</v>
      </c>
      <c r="QN564" s="111" t="s">
        <v>206</v>
      </c>
      <c r="QO564" s="111" t="s">
        <v>206</v>
      </c>
      <c r="QP564" s="111" t="s">
        <v>206</v>
      </c>
      <c r="QQ564" s="111" t="s">
        <v>206</v>
      </c>
      <c r="QR564" s="111" t="s">
        <v>206</v>
      </c>
      <c r="QS564" s="111" t="s">
        <v>206</v>
      </c>
      <c r="QT564" s="63">
        <f>IF(QN563=0,0,(QZ568-QZ567)/QN563)</f>
        <v>1.0000078377999999</v>
      </c>
      <c r="QU564" s="63">
        <f t="shared" ref="QU564" si="3478">IF(QO563=0,0,(RA568-RA567)/QO563)</f>
        <v>1.0035951514000001</v>
      </c>
      <c r="QV564" s="63">
        <f t="shared" ref="QV564" si="3479">IF(QP563=0,0,(RB568-RB567)/QP563)</f>
        <v>1.0035951514000001</v>
      </c>
      <c r="QW564" s="63">
        <f t="shared" ref="QW564" si="3480">IF(QQ563=0,0,(RC568-RC567)/QQ563)</f>
        <v>0.52400181140000002</v>
      </c>
      <c r="QX564" s="63">
        <f t="shared" ref="QX564" si="3481">IF(QR563=0,0,(RD568-RD567)/QR563)</f>
        <v>0.5405666053</v>
      </c>
      <c r="QY564" s="63">
        <f t="shared" ref="QY564" si="3482">IF(QS563=0,0,(RE568-RE567)/QS563)</f>
        <v>0.5405666053</v>
      </c>
      <c r="QZ564" s="111" t="s">
        <v>206</v>
      </c>
      <c r="RA564" s="111" t="s">
        <v>206</v>
      </c>
      <c r="RB564" s="111" t="s">
        <v>206</v>
      </c>
      <c r="RC564" s="111" t="s">
        <v>206</v>
      </c>
      <c r="RD564" s="111" t="s">
        <v>206</v>
      </c>
      <c r="RE564" s="111" t="s">
        <v>206</v>
      </c>
      <c r="RF564" s="111" t="s">
        <v>206</v>
      </c>
      <c r="RG564" s="111" t="s">
        <v>206</v>
      </c>
      <c r="RH564" s="111" t="s">
        <v>206</v>
      </c>
      <c r="RI564" s="111" t="s">
        <v>206</v>
      </c>
      <c r="RJ564" s="111" t="s">
        <v>206</v>
      </c>
      <c r="RK564" s="111" t="s">
        <v>206</v>
      </c>
      <c r="RL564" s="111" t="s">
        <v>206</v>
      </c>
      <c r="RM564" s="111" t="s">
        <v>206</v>
      </c>
      <c r="RN564" s="111" t="s">
        <v>206</v>
      </c>
      <c r="RO564" s="63">
        <f>IF(RI563=0,0,(RU568-RU567)/RI563)</f>
        <v>1.0000019339999999</v>
      </c>
      <c r="RP564" s="63">
        <f t="shared" ref="RP564" si="3483">IF(RJ563=0,0,(RV568-RV567)/RJ563)</f>
        <v>1.0164989717999999</v>
      </c>
      <c r="RQ564" s="63">
        <f t="shared" ref="RQ564" si="3484">IF(RK563=0,0,(RW568-RW567)/RK563)</f>
        <v>1.0164989717999999</v>
      </c>
      <c r="RR564" s="63">
        <f t="shared" ref="RR564" si="3485">IF(RL563=0,0,(RX568-RX567)/RL563)</f>
        <v>0.3821752028</v>
      </c>
      <c r="RS564" s="63">
        <f t="shared" ref="RS564" si="3486">IF(RM563=0,0,(RY568-RY567)/RM563)</f>
        <v>0.39383974859999998</v>
      </c>
      <c r="RT564" s="63">
        <f t="shared" ref="RT564" si="3487">IF(RN563=0,0,(RZ568-RZ567)/RN563)</f>
        <v>0.39383974859999998</v>
      </c>
      <c r="RU564" s="111" t="s">
        <v>206</v>
      </c>
      <c r="RV564" s="111" t="s">
        <v>206</v>
      </c>
      <c r="RW564" s="111" t="s">
        <v>206</v>
      </c>
      <c r="RX564" s="111" t="s">
        <v>206</v>
      </c>
      <c r="RY564" s="111" t="s">
        <v>206</v>
      </c>
      <c r="RZ564" s="111" t="s">
        <v>206</v>
      </c>
      <c r="SA564" s="111" t="s">
        <v>206</v>
      </c>
      <c r="SB564" s="111" t="s">
        <v>206</v>
      </c>
      <c r="SC564" s="111" t="s">
        <v>206</v>
      </c>
      <c r="SD564" s="111" t="s">
        <v>206</v>
      </c>
      <c r="SE564" s="111" t="s">
        <v>206</v>
      </c>
      <c r="SF564" s="111" t="s">
        <v>206</v>
      </c>
      <c r="SG564" s="111" t="s">
        <v>206</v>
      </c>
      <c r="SH564" s="111" t="s">
        <v>206</v>
      </c>
      <c r="SI564" s="111" t="s">
        <v>206</v>
      </c>
      <c r="SJ564" s="63">
        <f>IF(SD563=0,0,(SP568-SP567)/SD563)</f>
        <v>0.99999954999999996</v>
      </c>
      <c r="SK564" s="63">
        <f t="shared" ref="SK564" si="3488">IF(SE563=0,0,(SQ568-SQ567)/SE563)</f>
        <v>1.0029775412999999</v>
      </c>
      <c r="SL564" s="63">
        <f t="shared" ref="SL564" si="3489">IF(SF563=0,0,(SR568-SR567)/SF563)</f>
        <v>1.0029775412999999</v>
      </c>
      <c r="SM564" s="63">
        <f t="shared" ref="SM564" si="3490">IF(SG563=0,0,(SS568-SS567)/SG563)</f>
        <v>0.5172138315</v>
      </c>
      <c r="SN564" s="63">
        <f t="shared" ref="SN564" si="3491">IF(SH563=0,0,(ST568-ST567)/SH563)</f>
        <v>0.53312714790000004</v>
      </c>
      <c r="SO564" s="63">
        <f t="shared" ref="SO564" si="3492">IF(SI563=0,0,(SU568-SU567)/SI563)</f>
        <v>0.53312714790000004</v>
      </c>
      <c r="SP564" s="111" t="s">
        <v>206</v>
      </c>
      <c r="SQ564" s="111" t="s">
        <v>206</v>
      </c>
      <c r="SR564" s="111" t="s">
        <v>206</v>
      </c>
      <c r="SS564" s="111" t="s">
        <v>206</v>
      </c>
      <c r="ST564" s="111" t="s">
        <v>206</v>
      </c>
      <c r="SU564" s="111" t="s">
        <v>206</v>
      </c>
      <c r="SV564" s="111" t="s">
        <v>206</v>
      </c>
      <c r="SW564" s="111" t="s">
        <v>206</v>
      </c>
      <c r="SX564" s="111" t="s">
        <v>206</v>
      </c>
      <c r="SY564" s="111" t="s">
        <v>206</v>
      </c>
      <c r="SZ564" s="111" t="s">
        <v>206</v>
      </c>
      <c r="TA564" s="111" t="s">
        <v>206</v>
      </c>
      <c r="TB564" s="111" t="s">
        <v>206</v>
      </c>
      <c r="TC564" s="111" t="s">
        <v>206</v>
      </c>
      <c r="TD564" s="111" t="s">
        <v>206</v>
      </c>
      <c r="TE564" s="63">
        <f>IF(SY563=0,0,(TK568-TK567)/SY563)</f>
        <v>1.0000030164</v>
      </c>
      <c r="TF564" s="63">
        <f t="shared" ref="TF564" si="3493">IF(SZ563=0,0,(TL568-TL567)/SZ563)</f>
        <v>1.0082256493999999</v>
      </c>
      <c r="TG564" s="63">
        <f t="shared" ref="TG564" si="3494">IF(TA563=0,0,(TM568-TM567)/TA563)</f>
        <v>1.0082256493999999</v>
      </c>
      <c r="TH564" s="63">
        <f t="shared" ref="TH564" si="3495">IF(TB563=0,0,(TN568-TN567)/TB563)</f>
        <v>0.48022768179999997</v>
      </c>
      <c r="TI564" s="63">
        <f t="shared" ref="TI564" si="3496">IF(TC563=0,0,(TO568-TO567)/TC563)</f>
        <v>0.49632111600000001</v>
      </c>
      <c r="TJ564" s="63">
        <f t="shared" ref="TJ564" si="3497">IF(TD563=0,0,(TP568-TP567)/TD563)</f>
        <v>0.49632111600000001</v>
      </c>
      <c r="TK564" s="111" t="s">
        <v>206</v>
      </c>
      <c r="TL564" s="111" t="s">
        <v>206</v>
      </c>
      <c r="TM564" s="111" t="s">
        <v>206</v>
      </c>
      <c r="TN564" s="111" t="s">
        <v>206</v>
      </c>
      <c r="TO564" s="111" t="s">
        <v>206</v>
      </c>
      <c r="TP564" s="111" t="s">
        <v>206</v>
      </c>
      <c r="TQ564" s="111" t="s">
        <v>206</v>
      </c>
      <c r="TR564" s="111" t="s">
        <v>206</v>
      </c>
      <c r="TS564" s="111" t="s">
        <v>206</v>
      </c>
      <c r="TT564" s="111" t="s">
        <v>206</v>
      </c>
      <c r="TU564" s="111" t="s">
        <v>206</v>
      </c>
      <c r="TV564" s="111" t="s">
        <v>206</v>
      </c>
      <c r="TW564" s="111" t="s">
        <v>206</v>
      </c>
      <c r="TX564" s="111" t="s">
        <v>206</v>
      </c>
      <c r="TY564" s="111" t="s">
        <v>206</v>
      </c>
      <c r="TZ564" s="63">
        <f>IF(TT563=0,0,(UF568-UF567)/TT563)</f>
        <v>0.76032831789999999</v>
      </c>
      <c r="UA564" s="63">
        <f t="shared" ref="UA564" si="3498">IF(TU563=0,0,(UG568-UG567)/TU563)</f>
        <v>1.0188486942999999</v>
      </c>
      <c r="UB564" s="63">
        <f t="shared" ref="UB564" si="3499">IF(TV563=0,0,(UH568-UH567)/TV563)</f>
        <v>1.0188486942999999</v>
      </c>
      <c r="UC564" s="63">
        <f t="shared" ref="UC564" si="3500">IF(TW563=0,0,(UI568-UI567)/TW563)</f>
        <v>0.41433939469999997</v>
      </c>
      <c r="UD564" s="63">
        <f t="shared" ref="UD564" si="3501">IF(TX563=0,0,(UJ568-UJ567)/TX563)</f>
        <v>0.56908200149999999</v>
      </c>
      <c r="UE564" s="63">
        <f t="shared" ref="UE564" si="3502">IF(TY563=0,0,(UK568-UK567)/TY563)</f>
        <v>0.56908200149999999</v>
      </c>
      <c r="UF564" s="111" t="s">
        <v>206</v>
      </c>
      <c r="UG564" s="111" t="s">
        <v>206</v>
      </c>
      <c r="UH564" s="111" t="s">
        <v>206</v>
      </c>
      <c r="UI564" s="111" t="s">
        <v>206</v>
      </c>
      <c r="UJ564" s="111" t="s">
        <v>206</v>
      </c>
      <c r="UK564" s="111" t="s">
        <v>206</v>
      </c>
      <c r="UL564" s="111" t="s">
        <v>206</v>
      </c>
      <c r="UM564" s="111" t="s">
        <v>206</v>
      </c>
      <c r="UN564" s="111" t="s">
        <v>206</v>
      </c>
      <c r="UO564" s="111" t="s">
        <v>206</v>
      </c>
      <c r="UP564" s="111" t="s">
        <v>206</v>
      </c>
      <c r="UQ564" s="111" t="s">
        <v>206</v>
      </c>
      <c r="UR564" s="111" t="s">
        <v>206</v>
      </c>
      <c r="US564" s="111" t="s">
        <v>206</v>
      </c>
      <c r="UT564" s="111" t="s">
        <v>206</v>
      </c>
      <c r="UU564" s="63">
        <f>IF(UO563=0,0,(VA568-VA567)/UO563)</f>
        <v>1.0000037931000001</v>
      </c>
      <c r="UV564" s="63">
        <f t="shared" ref="UV564" si="3503">IF(UP563=0,0,(VB568-VB567)/UP563)</f>
        <v>1.0076458548</v>
      </c>
      <c r="UW564" s="63">
        <f t="shared" ref="UW564" si="3504">IF(UQ563=0,0,(VC568-VC567)/UQ563)</f>
        <v>1.0076458548</v>
      </c>
      <c r="UX564" s="63">
        <f t="shared" ref="UX564" si="3505">IF(UR563=0,0,(VD568-VD567)/UR563)</f>
        <v>0.50586940830000005</v>
      </c>
      <c r="UY564" s="63">
        <f t="shared" ref="UY564" si="3506">IF(US563=0,0,(VE568-VE567)/US563)</f>
        <v>0.52055788049999996</v>
      </c>
      <c r="UZ564" s="63">
        <f t="shared" ref="UZ564" si="3507">IF(UT563=0,0,(VF568-VF567)/UT563)</f>
        <v>0.52055788049999996</v>
      </c>
      <c r="VA564" s="111" t="s">
        <v>206</v>
      </c>
      <c r="VB564" s="111" t="s">
        <v>206</v>
      </c>
      <c r="VC564" s="111" t="s">
        <v>206</v>
      </c>
      <c r="VD564" s="111" t="s">
        <v>206</v>
      </c>
      <c r="VE564" s="111" t="s">
        <v>206</v>
      </c>
      <c r="VF564" s="111" t="s">
        <v>206</v>
      </c>
      <c r="VG564" s="111" t="s">
        <v>206</v>
      </c>
      <c r="VH564" s="111" t="s">
        <v>206</v>
      </c>
      <c r="VI564" s="111" t="s">
        <v>206</v>
      </c>
      <c r="VJ564" s="111" t="s">
        <v>206</v>
      </c>
      <c r="VK564" s="111" t="s">
        <v>206</v>
      </c>
      <c r="VL564" s="111" t="s">
        <v>206</v>
      </c>
      <c r="VM564" s="111" t="s">
        <v>206</v>
      </c>
      <c r="VN564" s="111" t="s">
        <v>206</v>
      </c>
      <c r="VO564" s="111" t="s">
        <v>206</v>
      </c>
      <c r="VP564" s="63">
        <f>IF(VJ563=0,0,(VV568-VV567)/VJ563)</f>
        <v>0</v>
      </c>
      <c r="VQ564" s="63">
        <f t="shared" ref="VQ564" si="3508">IF(VK563=0,0,(VW568-VW567)/VK563)</f>
        <v>0</v>
      </c>
      <c r="VR564" s="63">
        <f t="shared" ref="VR564" si="3509">IF(VL563=0,0,(VX568-VX567)/VL563)</f>
        <v>0</v>
      </c>
      <c r="VS564" s="63">
        <f t="shared" ref="VS564" si="3510">IF(VM563=0,0,(VY568-VY567)/VM563)</f>
        <v>0</v>
      </c>
      <c r="VT564" s="63">
        <f t="shared" ref="VT564" si="3511">IF(VN563=0,0,(VZ568-VZ567)/VN563)</f>
        <v>0</v>
      </c>
      <c r="VU564" s="63">
        <f t="shared" ref="VU564" si="3512">IF(VO563=0,0,(WA568-WA567)/VO563)</f>
        <v>0</v>
      </c>
      <c r="VV564" s="111" t="s">
        <v>206</v>
      </c>
      <c r="VW564" s="111" t="s">
        <v>206</v>
      </c>
      <c r="VX564" s="111" t="s">
        <v>206</v>
      </c>
      <c r="VY564" s="111" t="s">
        <v>206</v>
      </c>
      <c r="VZ564" s="111" t="s">
        <v>206</v>
      </c>
      <c r="WA564" s="111" t="s">
        <v>206</v>
      </c>
      <c r="WB564" s="111" t="s">
        <v>206</v>
      </c>
      <c r="WC564" s="111" t="s">
        <v>206</v>
      </c>
      <c r="WD564" s="111" t="s">
        <v>206</v>
      </c>
      <c r="WE564" s="111" t="s">
        <v>206</v>
      </c>
      <c r="WF564" s="111" t="s">
        <v>206</v>
      </c>
      <c r="WG564" s="111" t="s">
        <v>206</v>
      </c>
      <c r="WH564" s="111" t="s">
        <v>206</v>
      </c>
      <c r="WI564" s="111" t="s">
        <v>206</v>
      </c>
      <c r="WJ564" s="111" t="s">
        <v>206</v>
      </c>
      <c r="WK564" s="63">
        <f>IF(WE563=0,0,(WQ568-WQ567)/WE563)</f>
        <v>1.0000013625999999</v>
      </c>
      <c r="WL564" s="63">
        <f t="shared" ref="WL564" si="3513">IF(WF563=0,0,(WR568-WR567)/WF563)</f>
        <v>1.0000043649999999</v>
      </c>
      <c r="WM564" s="63">
        <f t="shared" ref="WM564" si="3514">IF(WG563=0,0,(WS568-WS567)/WG563)</f>
        <v>1.0000043649999999</v>
      </c>
      <c r="WN564" s="63">
        <f t="shared" ref="WN564" si="3515">IF(WH563=0,0,(WT568-WT567)/WH563)</f>
        <v>0.37815152219999998</v>
      </c>
      <c r="WO564" s="63">
        <f t="shared" ref="WO564" si="3516">IF(WI563=0,0,(WU568-WU567)/WI563)</f>
        <v>0.39117034039999998</v>
      </c>
      <c r="WP564" s="63">
        <f t="shared" ref="WP564" si="3517">IF(WJ563=0,0,(WV568-WV567)/WJ563)</f>
        <v>0.39117034039999998</v>
      </c>
      <c r="WQ564" s="111" t="s">
        <v>206</v>
      </c>
      <c r="WR564" s="111" t="s">
        <v>206</v>
      </c>
      <c r="WS564" s="111" t="s">
        <v>206</v>
      </c>
      <c r="WT564" s="111" t="s">
        <v>206</v>
      </c>
      <c r="WU564" s="111" t="s">
        <v>206</v>
      </c>
      <c r="WV564" s="111" t="s">
        <v>206</v>
      </c>
      <c r="WW564" s="111" t="s">
        <v>206</v>
      </c>
      <c r="WX564" s="111" t="s">
        <v>206</v>
      </c>
      <c r="WY564" s="111" t="s">
        <v>206</v>
      </c>
      <c r="WZ564" s="111" t="s">
        <v>206</v>
      </c>
      <c r="XA564" s="111" t="s">
        <v>206</v>
      </c>
      <c r="XB564" s="111" t="s">
        <v>206</v>
      </c>
      <c r="XC564" s="111" t="s">
        <v>206</v>
      </c>
      <c r="XD564" s="111" t="s">
        <v>206</v>
      </c>
      <c r="XE564" s="111" t="s">
        <v>206</v>
      </c>
      <c r="XF564" s="63">
        <f>IF(WZ563=0,0,(XL568-XL567)/WZ563)</f>
        <v>0.99999489549999998</v>
      </c>
      <c r="XG564" s="63">
        <f t="shared" ref="XG564" si="3518">IF(XA563=0,0,(XM568-XM567)/XA563)</f>
        <v>1.0024900508000001</v>
      </c>
      <c r="XH564" s="63">
        <f t="shared" ref="XH564" si="3519">IF(XB563=0,0,(XN568-XN567)/XB563)</f>
        <v>1.0024900508000001</v>
      </c>
      <c r="XI564" s="63">
        <f t="shared" ref="XI564" si="3520">IF(XC563=0,0,(XO568-XO567)/XC563)</f>
        <v>0.4011475156</v>
      </c>
      <c r="XJ564" s="63">
        <f t="shared" ref="XJ564" si="3521">IF(XD563=0,0,(XP568-XP567)/XD563)</f>
        <v>0.41350610189999998</v>
      </c>
      <c r="XK564" s="63">
        <f t="shared" ref="XK564" si="3522">IF(XE563=0,0,(XQ568-XQ567)/XE563)</f>
        <v>0.41350610189999998</v>
      </c>
      <c r="XL564" s="111" t="s">
        <v>206</v>
      </c>
      <c r="XM564" s="111" t="s">
        <v>206</v>
      </c>
      <c r="XN564" s="111" t="s">
        <v>206</v>
      </c>
      <c r="XO564" s="111" t="s">
        <v>206</v>
      </c>
      <c r="XP564" s="111" t="s">
        <v>206</v>
      </c>
      <c r="XQ564" s="111" t="s">
        <v>206</v>
      </c>
      <c r="XR564" s="111" t="s">
        <v>206</v>
      </c>
      <c r="XS564" s="111" t="s">
        <v>206</v>
      </c>
      <c r="XT564" s="111" t="s">
        <v>206</v>
      </c>
      <c r="XU564" s="111" t="s">
        <v>206</v>
      </c>
      <c r="XV564" s="111" t="s">
        <v>206</v>
      </c>
      <c r="XW564" s="111" t="s">
        <v>206</v>
      </c>
      <c r="XX564" s="111" t="s">
        <v>206</v>
      </c>
      <c r="XY564" s="111" t="s">
        <v>206</v>
      </c>
      <c r="XZ564" s="111" t="s">
        <v>206</v>
      </c>
      <c r="YA564" s="63">
        <f>IF(XU563=0,0,(YG568-YG567)/XU563)</f>
        <v>0.99999644310000002</v>
      </c>
      <c r="YB564" s="63">
        <f t="shared" ref="YB564" si="3523">IF(XV563=0,0,(YH568-YH567)/XV563)</f>
        <v>1.0341857807999999</v>
      </c>
      <c r="YC564" s="63">
        <f t="shared" ref="YC564" si="3524">IF(XW563=0,0,(YI568-YI567)/XW563)</f>
        <v>1.0341857807999999</v>
      </c>
      <c r="YD564" s="63">
        <f t="shared" ref="YD564" si="3525">IF(XX563=0,0,(YJ568-YJ567)/XX563)</f>
        <v>0.39667663269999998</v>
      </c>
      <c r="YE564" s="63">
        <f t="shared" ref="YE564" si="3526">IF(XY563=0,0,(YK568-YK567)/XY563)</f>
        <v>0.40908131910000001</v>
      </c>
      <c r="YF564" s="63">
        <f t="shared" ref="YF564" si="3527">IF(XZ563=0,0,(YL568-YL567)/XZ563)</f>
        <v>0.40908131910000001</v>
      </c>
      <c r="YG564" s="111" t="s">
        <v>206</v>
      </c>
      <c r="YH564" s="111" t="s">
        <v>206</v>
      </c>
      <c r="YI564" s="111" t="s">
        <v>206</v>
      </c>
      <c r="YJ564" s="111" t="s">
        <v>206</v>
      </c>
      <c r="YK564" s="111" t="s">
        <v>206</v>
      </c>
      <c r="YL564" s="111" t="s">
        <v>206</v>
      </c>
      <c r="YM564" s="111" t="s">
        <v>206</v>
      </c>
      <c r="YN564" s="111" t="s">
        <v>206</v>
      </c>
      <c r="YO564" s="111" t="s">
        <v>206</v>
      </c>
      <c r="YP564" s="111" t="s">
        <v>206</v>
      </c>
      <c r="YQ564" s="111" t="s">
        <v>206</v>
      </c>
      <c r="YR564" s="111" t="s">
        <v>206</v>
      </c>
      <c r="YS564" s="111" t="s">
        <v>206</v>
      </c>
      <c r="YT564" s="111" t="s">
        <v>206</v>
      </c>
      <c r="YU564" s="111" t="s">
        <v>206</v>
      </c>
      <c r="YV564" s="63">
        <f>IF(YP563=0,0,(ZB568-ZB567)/YP563)</f>
        <v>0.99999588620000002</v>
      </c>
      <c r="YW564" s="63">
        <f t="shared" ref="YW564" si="3528">IF(YQ563=0,0,(ZC568-ZC567)/YQ563)</f>
        <v>1.0354494396</v>
      </c>
      <c r="YX564" s="63">
        <f t="shared" ref="YX564" si="3529">IF(YR563=0,0,(ZD568-ZD567)/YR563)</f>
        <v>1.0354494396</v>
      </c>
      <c r="YY564" s="63">
        <f t="shared" ref="YY564" si="3530">IF(YS563=0,0,(ZE568-ZE567)/YS563)</f>
        <v>0.43922675529999999</v>
      </c>
      <c r="YZ564" s="63">
        <f t="shared" ref="YZ564" si="3531">IF(YT563=0,0,(ZF568-ZF567)/YT563)</f>
        <v>0.45346236029999998</v>
      </c>
      <c r="ZA564" s="63">
        <f t="shared" ref="ZA564" si="3532">IF(YU563=0,0,(ZG568-ZG567)/YU563)</f>
        <v>0.45346236029999998</v>
      </c>
      <c r="ZB564" s="111" t="s">
        <v>206</v>
      </c>
      <c r="ZC564" s="111" t="s">
        <v>206</v>
      </c>
      <c r="ZD564" s="111" t="s">
        <v>206</v>
      </c>
      <c r="ZE564" s="111" t="s">
        <v>206</v>
      </c>
      <c r="ZF564" s="111" t="s">
        <v>206</v>
      </c>
      <c r="ZG564" s="111" t="s">
        <v>206</v>
      </c>
      <c r="ZH564" s="111" t="s">
        <v>206</v>
      </c>
      <c r="ZI564" s="111" t="s">
        <v>206</v>
      </c>
      <c r="ZJ564" s="111" t="s">
        <v>206</v>
      </c>
      <c r="ZK564" s="111" t="s">
        <v>206</v>
      </c>
      <c r="ZL564" s="111" t="s">
        <v>206</v>
      </c>
      <c r="ZM564" s="111" t="s">
        <v>206</v>
      </c>
      <c r="ZN564" s="111" t="s">
        <v>206</v>
      </c>
      <c r="ZO564" s="111" t="s">
        <v>206</v>
      </c>
      <c r="ZP564" s="111" t="s">
        <v>206</v>
      </c>
      <c r="ZQ564" s="63">
        <f>IF(ZK563=0,0,(ZW568-ZW567)/ZK563)</f>
        <v>0.99999516610000005</v>
      </c>
      <c r="ZR564" s="63">
        <f t="shared" ref="ZR564" si="3533">IF(ZL563=0,0,(ZX568-ZX567)/ZL563)</f>
        <v>1.0263482862</v>
      </c>
      <c r="ZS564" s="63">
        <f t="shared" ref="ZS564" si="3534">IF(ZM563=0,0,(ZY568-ZY567)/ZM563)</f>
        <v>1.0263482862</v>
      </c>
      <c r="ZT564" s="63">
        <f t="shared" ref="ZT564" si="3535">IF(ZN563=0,0,(ZZ568-ZZ567)/ZN563)</f>
        <v>0.51690241849999996</v>
      </c>
      <c r="ZU564" s="63">
        <f t="shared" ref="ZU564" si="3536">IF(ZO563=0,0,(AAA568-AAA567)/ZO563)</f>
        <v>0.53340400529999998</v>
      </c>
      <c r="ZV564" s="63">
        <f t="shared" ref="ZV564" si="3537">IF(ZP563=0,0,(AAB568-AAB567)/ZP563)</f>
        <v>0.53340400529999998</v>
      </c>
      <c r="ZW564" s="111" t="s">
        <v>206</v>
      </c>
      <c r="ZX564" s="111" t="s">
        <v>206</v>
      </c>
      <c r="ZY564" s="111" t="s">
        <v>206</v>
      </c>
      <c r="ZZ564" s="111" t="s">
        <v>206</v>
      </c>
      <c r="AAA564" s="111" t="s">
        <v>206</v>
      </c>
      <c r="AAB564" s="111" t="s">
        <v>206</v>
      </c>
      <c r="AAC564" s="111" t="s">
        <v>206</v>
      </c>
      <c r="AAD564" s="111" t="s">
        <v>206</v>
      </c>
      <c r="AAE564" s="111" t="s">
        <v>206</v>
      </c>
      <c r="AAF564" s="111" t="s">
        <v>206</v>
      </c>
      <c r="AAG564" s="111" t="s">
        <v>206</v>
      </c>
      <c r="AAH564" s="111" t="s">
        <v>206</v>
      </c>
      <c r="AAI564" s="111" t="s">
        <v>206</v>
      </c>
      <c r="AAJ564" s="111" t="s">
        <v>206</v>
      </c>
      <c r="AAK564" s="111" t="s">
        <v>206</v>
      </c>
      <c r="AAL564" s="63">
        <f>IF(AAF563=0,0,(AAR568-AAR567)/AAF563)</f>
        <v>1.0000039736999999</v>
      </c>
      <c r="AAM564" s="63">
        <f t="shared" ref="AAM564" si="3538">IF(AAG563=0,0,(AAS568-AAS567)/AAG563)</f>
        <v>0.99999727230000002</v>
      </c>
      <c r="AAN564" s="63">
        <f t="shared" ref="AAN564" si="3539">IF(AAH563=0,0,(AAT568-AAT567)/AAH563)</f>
        <v>0.99999727230000002</v>
      </c>
      <c r="AAO564" s="63">
        <f t="shared" ref="AAO564" si="3540">IF(AAI563=0,0,(AAU568-AAU567)/AAI563)</f>
        <v>0.48990448869999997</v>
      </c>
      <c r="AAP564" s="63">
        <f t="shared" ref="AAP564" si="3541">IF(AAJ563=0,0,(AAV568-AAV567)/AAJ563)</f>
        <v>0.50586803170000005</v>
      </c>
      <c r="AAQ564" s="63">
        <f t="shared" ref="AAQ564" si="3542">IF(AAK563=0,0,(AAW568-AAW567)/AAK563)</f>
        <v>0.50586803170000005</v>
      </c>
      <c r="AAR564" s="111" t="s">
        <v>206</v>
      </c>
      <c r="AAS564" s="111" t="s">
        <v>206</v>
      </c>
      <c r="AAT564" s="111" t="s">
        <v>206</v>
      </c>
      <c r="AAU564" s="111" t="s">
        <v>206</v>
      </c>
      <c r="AAV564" s="111" t="s">
        <v>206</v>
      </c>
      <c r="AAW564" s="111" t="s">
        <v>206</v>
      </c>
      <c r="AAX564" s="111" t="s">
        <v>206</v>
      </c>
      <c r="AAY564" s="111" t="s">
        <v>206</v>
      </c>
      <c r="AAZ564" s="111" t="s">
        <v>206</v>
      </c>
      <c r="ABA564" s="111" t="s">
        <v>206</v>
      </c>
      <c r="ABB564" s="111" t="s">
        <v>206</v>
      </c>
      <c r="ABC564" s="111" t="s">
        <v>206</v>
      </c>
      <c r="ABD564" s="111" t="s">
        <v>206</v>
      </c>
      <c r="ABE564" s="111" t="s">
        <v>206</v>
      </c>
      <c r="ABF564" s="111" t="s">
        <v>206</v>
      </c>
      <c r="ABG564" s="63">
        <f>IF(ABA563=0,0,(ABM568-ABM567)/ABA563)</f>
        <v>1.0000071290999999</v>
      </c>
      <c r="ABH564" s="63">
        <f t="shared" ref="ABH564" si="3543">IF(ABB563=0,0,(ABN568-ABN567)/ABB563)</f>
        <v>1.0023250590999999</v>
      </c>
      <c r="ABI564" s="63">
        <f t="shared" ref="ABI564" si="3544">IF(ABC563=0,0,(ABO568-ABO567)/ABC563)</f>
        <v>1.0023250590999999</v>
      </c>
      <c r="ABJ564" s="63">
        <f t="shared" ref="ABJ564" si="3545">IF(ABD563=0,0,(ABP568-ABP567)/ABD563)</f>
        <v>0.33972119090000003</v>
      </c>
      <c r="ABK564" s="63">
        <f t="shared" ref="ABK564" si="3546">IF(ABE563=0,0,(ABQ568-ABQ567)/ABE563)</f>
        <v>0.34940886599999998</v>
      </c>
      <c r="ABL564" s="63">
        <f t="shared" ref="ABL564" si="3547">IF(ABF563=0,0,(ABR568-ABR567)/ABF563)</f>
        <v>0.34940886599999998</v>
      </c>
      <c r="ABM564" s="111" t="s">
        <v>206</v>
      </c>
      <c r="ABN564" s="111" t="s">
        <v>206</v>
      </c>
      <c r="ABO564" s="111" t="s">
        <v>206</v>
      </c>
      <c r="ABP564" s="111" t="s">
        <v>206</v>
      </c>
      <c r="ABQ564" s="111" t="s">
        <v>206</v>
      </c>
      <c r="ABR564" s="111" t="s">
        <v>206</v>
      </c>
      <c r="ABS564" s="111" t="s">
        <v>206</v>
      </c>
      <c r="ABT564" s="111" t="s">
        <v>206</v>
      </c>
      <c r="ABU564" s="111" t="s">
        <v>206</v>
      </c>
      <c r="ABV564" s="111" t="s">
        <v>206</v>
      </c>
      <c r="ABW564" s="111" t="s">
        <v>206</v>
      </c>
      <c r="ABX564" s="111" t="s">
        <v>206</v>
      </c>
      <c r="ABY564" s="111" t="s">
        <v>206</v>
      </c>
      <c r="ABZ564" s="111" t="s">
        <v>206</v>
      </c>
      <c r="ACA564" s="111" t="s">
        <v>206</v>
      </c>
      <c r="ACB564" s="63">
        <f>IF(ABV563=0,0,(ACH568-ACH567)/ABV563)</f>
        <v>1.0000206023</v>
      </c>
      <c r="ACC564" s="63">
        <f t="shared" ref="ACC564" si="3548">IF(ABW563=0,0,(ACI568-ACI567)/ABW563)</f>
        <v>1.0378241089</v>
      </c>
      <c r="ACD564" s="63">
        <f t="shared" ref="ACD564" si="3549">IF(ABX563=0,0,(ACJ568-ACJ567)/ABX563)</f>
        <v>1.0378241089</v>
      </c>
      <c r="ACE564" s="63">
        <f t="shared" ref="ACE564" si="3550">IF(ABY563=0,0,(ACK568-ACK567)/ABY563)</f>
        <v>0.36987376379999998</v>
      </c>
      <c r="ACF564" s="63">
        <f t="shared" ref="ACF564" si="3551">IF(ABZ563=0,0,(ACL568-ACL567)/ABZ563)</f>
        <v>0.3814731724</v>
      </c>
      <c r="ACG564" s="63">
        <f t="shared" ref="ACG564" si="3552">IF(ACA563=0,0,(ACM568-ACM567)/ACA563)</f>
        <v>0.3814731724</v>
      </c>
      <c r="ACH564" s="111" t="s">
        <v>206</v>
      </c>
      <c r="ACI564" s="111" t="s">
        <v>206</v>
      </c>
      <c r="ACJ564" s="111" t="s">
        <v>206</v>
      </c>
      <c r="ACK564" s="111" t="s">
        <v>206</v>
      </c>
      <c r="ACL564" s="111" t="s">
        <v>206</v>
      </c>
      <c r="ACM564" s="111" t="s">
        <v>206</v>
      </c>
      <c r="ACN564" s="111" t="s">
        <v>206</v>
      </c>
      <c r="ACO564" s="111" t="s">
        <v>206</v>
      </c>
      <c r="ACP564" s="111" t="s">
        <v>206</v>
      </c>
      <c r="ACQ564" s="111" t="s">
        <v>206</v>
      </c>
      <c r="ACR564" s="111" t="s">
        <v>206</v>
      </c>
      <c r="ACS564" s="111" t="s">
        <v>206</v>
      </c>
      <c r="ACT564" s="111" t="s">
        <v>206</v>
      </c>
      <c r="ACU564" s="111" t="s">
        <v>206</v>
      </c>
      <c r="ACV564" s="111" t="s">
        <v>206</v>
      </c>
      <c r="ACW564" s="63">
        <f>IF(ACQ563=0,0,(ADC568-ADC567)/ACQ563)</f>
        <v>0.99999919510000002</v>
      </c>
      <c r="ACX564" s="63">
        <f t="shared" ref="ACX564" si="3553">IF(ACR563=0,0,(ADD568-ADD567)/ACR563)</f>
        <v>0.99999355430000003</v>
      </c>
      <c r="ACY564" s="63">
        <f t="shared" ref="ACY564" si="3554">IF(ACS563=0,0,(ADE568-ADE567)/ACS563)</f>
        <v>0.99999355430000003</v>
      </c>
      <c r="ACZ564" s="63">
        <f t="shared" ref="ACZ564" si="3555">IF(ACT563=0,0,(ADF568-ADF567)/ACT563)</f>
        <v>0.49472256219999999</v>
      </c>
      <c r="ADA564" s="63">
        <f t="shared" ref="ADA564" si="3556">IF(ACU563=0,0,(ADG568-ADG567)/ACU563)</f>
        <v>0.51082306050000004</v>
      </c>
      <c r="ADB564" s="63">
        <f t="shared" ref="ADB564" si="3557">IF(ACV563=0,0,(ADH568-ADH567)/ACV563)</f>
        <v>0.51082306050000004</v>
      </c>
      <c r="ADC564" s="111" t="s">
        <v>206</v>
      </c>
      <c r="ADD564" s="111" t="s">
        <v>206</v>
      </c>
      <c r="ADE564" s="111" t="s">
        <v>206</v>
      </c>
      <c r="ADF564" s="111" t="s">
        <v>206</v>
      </c>
      <c r="ADG564" s="111" t="s">
        <v>206</v>
      </c>
      <c r="ADH564" s="111" t="s">
        <v>206</v>
      </c>
      <c r="ADI564" s="111" t="s">
        <v>206</v>
      </c>
      <c r="ADJ564" s="111" t="s">
        <v>206</v>
      </c>
      <c r="ADK564" s="111" t="s">
        <v>206</v>
      </c>
      <c r="ADL564" s="111" t="s">
        <v>206</v>
      </c>
      <c r="ADM564" s="111" t="s">
        <v>206</v>
      </c>
      <c r="ADN564" s="111" t="s">
        <v>206</v>
      </c>
      <c r="ADO564" s="111" t="s">
        <v>206</v>
      </c>
      <c r="ADP564" s="111" t="s">
        <v>206</v>
      </c>
      <c r="ADQ564" s="111" t="s">
        <v>206</v>
      </c>
      <c r="ADR564" s="63">
        <f>IF(ADL563=0,0,(ADX568-ADX567)/ADL563)</f>
        <v>0.99999713450000005</v>
      </c>
      <c r="ADS564" s="63">
        <f t="shared" ref="ADS564" si="3558">IF(ADM563=0,0,(ADY568-ADY567)/ADM563)</f>
        <v>1.0057684749</v>
      </c>
      <c r="ADT564" s="63">
        <f t="shared" ref="ADT564" si="3559">IF(ADN563=0,0,(ADZ568-ADZ567)/ADN563)</f>
        <v>1.0057684749</v>
      </c>
      <c r="ADU564" s="63">
        <f t="shared" ref="ADU564" si="3560">IF(ADO563=0,0,(AEA568-AEA567)/ADO563)</f>
        <v>0.29914801730000001</v>
      </c>
      <c r="ADV564" s="63">
        <f t="shared" ref="ADV564" si="3561">IF(ADP563=0,0,(AEB568-AEB567)/ADP563)</f>
        <v>0.31001891599999998</v>
      </c>
      <c r="ADW564" s="63">
        <f t="shared" ref="ADW564" si="3562">IF(ADQ563=0,0,(AEC568-AEC567)/ADQ563)</f>
        <v>0.31001891599999998</v>
      </c>
      <c r="ADX564" s="111" t="s">
        <v>206</v>
      </c>
      <c r="ADY564" s="111" t="s">
        <v>206</v>
      </c>
      <c r="ADZ564" s="111" t="s">
        <v>206</v>
      </c>
      <c r="AEA564" s="111" t="s">
        <v>206</v>
      </c>
      <c r="AEB564" s="111" t="s">
        <v>206</v>
      </c>
      <c r="AEC564" s="111" t="s">
        <v>206</v>
      </c>
      <c r="AED564" s="111" t="s">
        <v>206</v>
      </c>
      <c r="AEE564" s="111" t="s">
        <v>206</v>
      </c>
      <c r="AEF564" s="111" t="s">
        <v>206</v>
      </c>
      <c r="AEG564" s="111" t="s">
        <v>206</v>
      </c>
      <c r="AEH564" s="111" t="s">
        <v>206</v>
      </c>
      <c r="AEI564" s="111" t="s">
        <v>206</v>
      </c>
      <c r="AEJ564" s="111" t="s">
        <v>206</v>
      </c>
      <c r="AEK564" s="111" t="s">
        <v>206</v>
      </c>
      <c r="AEL564" s="111" t="s">
        <v>206</v>
      </c>
      <c r="AEM564" s="63">
        <f>IF(AEG563=0,0,(AES568-AES567)/AEG563)</f>
        <v>1.0000030771999999</v>
      </c>
      <c r="AEN564" s="63">
        <f t="shared" ref="AEN564" si="3563">IF(AEH563=0,0,(AET568-AET567)/AEH563)</f>
        <v>1.0000070508000001</v>
      </c>
      <c r="AEO564" s="63">
        <f t="shared" ref="AEO564" si="3564">IF(AEI563=0,0,(AEU568-AEU567)/AEI563)</f>
        <v>1.0000070508000001</v>
      </c>
      <c r="AEP564" s="63">
        <f t="shared" ref="AEP564" si="3565">IF(AEJ563=0,0,(AEV568-AEV567)/AEJ563)</f>
        <v>0.44600319760000001</v>
      </c>
      <c r="AEQ564" s="63">
        <f t="shared" ref="AEQ564" si="3566">IF(AEK563=0,0,(AEW568-AEW567)/AEK563)</f>
        <v>0.45949510100000002</v>
      </c>
      <c r="AER564" s="63">
        <f t="shared" ref="AER564" si="3567">IF(AEL563=0,0,(AEX568-AEX567)/AEL563)</f>
        <v>0.45949510100000002</v>
      </c>
      <c r="AES564" s="111" t="s">
        <v>206</v>
      </c>
      <c r="AET564" s="111" t="s">
        <v>206</v>
      </c>
      <c r="AEU564" s="111" t="s">
        <v>206</v>
      </c>
      <c r="AEV564" s="111" t="s">
        <v>206</v>
      </c>
      <c r="AEW564" s="111" t="s">
        <v>206</v>
      </c>
      <c r="AEX564" s="111" t="s">
        <v>206</v>
      </c>
      <c r="AEY564" s="111" t="s">
        <v>206</v>
      </c>
      <c r="AEZ564" s="111" t="s">
        <v>206</v>
      </c>
      <c r="AFA564" s="111" t="s">
        <v>206</v>
      </c>
      <c r="AFB564" s="111" t="s">
        <v>206</v>
      </c>
      <c r="AFC564" s="111" t="s">
        <v>206</v>
      </c>
      <c r="AFD564" s="111" t="s">
        <v>206</v>
      </c>
      <c r="AFE564" s="111" t="s">
        <v>206</v>
      </c>
      <c r="AFF564" s="111" t="s">
        <v>206</v>
      </c>
      <c r="AFG564" s="111" t="s">
        <v>206</v>
      </c>
      <c r="AFH564" s="63">
        <f>IF(AFB563=0,0,(AFN568-AFN567)/AFB563)</f>
        <v>0.99999770310000002</v>
      </c>
      <c r="AFI564" s="63">
        <f t="shared" ref="AFI564" si="3568">IF(AFC563=0,0,(AFO568-AFO567)/AFC563)</f>
        <v>0.99999808690000003</v>
      </c>
      <c r="AFJ564" s="63">
        <f t="shared" ref="AFJ564" si="3569">IF(AFD563=0,0,(AFP568-AFP567)/AFD563)</f>
        <v>0.99999808690000003</v>
      </c>
      <c r="AFK564" s="63">
        <f t="shared" ref="AFK564" si="3570">IF(AFE563=0,0,(AFQ568-AFQ567)/AFE563)</f>
        <v>0.44302496479999998</v>
      </c>
      <c r="AFL564" s="63">
        <f t="shared" ref="AFL564" si="3571">IF(AFF563=0,0,(AFR568-AFR567)/AFF563)</f>
        <v>0.45903180850000003</v>
      </c>
      <c r="AFM564" s="63">
        <f t="shared" ref="AFM564" si="3572">IF(AFG563=0,0,(AFS568-AFS567)/AFG563)</f>
        <v>0.45903180850000003</v>
      </c>
      <c r="AFN564" s="111" t="s">
        <v>206</v>
      </c>
      <c r="AFO564" s="111" t="s">
        <v>206</v>
      </c>
      <c r="AFP564" s="111" t="s">
        <v>206</v>
      </c>
      <c r="AFQ564" s="111" t="s">
        <v>206</v>
      </c>
      <c r="AFR564" s="111" t="s">
        <v>206</v>
      </c>
      <c r="AFS564" s="111" t="s">
        <v>206</v>
      </c>
      <c r="AFT564" s="111" t="s">
        <v>206</v>
      </c>
      <c r="AFU564" s="111" t="s">
        <v>206</v>
      </c>
      <c r="AFV564" s="111" t="s">
        <v>206</v>
      </c>
      <c r="AFW564" s="111" t="s">
        <v>206</v>
      </c>
      <c r="AFX564" s="111" t="s">
        <v>206</v>
      </c>
      <c r="AFY564" s="111" t="s">
        <v>206</v>
      </c>
      <c r="AFZ564" s="111" t="s">
        <v>206</v>
      </c>
      <c r="AGA564" s="111" t="s">
        <v>206</v>
      </c>
      <c r="AGB564" s="111" t="s">
        <v>206</v>
      </c>
      <c r="AGC564" s="63">
        <f>IF(AFW563=0,0,(AGI568-AGI567)/AFW563)</f>
        <v>1.0000056230000001</v>
      </c>
      <c r="AGD564" s="63">
        <f t="shared" ref="AGD564" si="3573">IF(AFX563=0,0,(AGJ568-AGJ567)/AFX563)</f>
        <v>1.0042697810000001</v>
      </c>
      <c r="AGE564" s="63">
        <f t="shared" ref="AGE564" si="3574">IF(AFY563=0,0,(AGK568-AGK567)/AFY563)</f>
        <v>1.0042697810000001</v>
      </c>
      <c r="AGF564" s="63">
        <f t="shared" ref="AGF564" si="3575">IF(AFZ563=0,0,(AGL568-AGL567)/AFZ563)</f>
        <v>0.46638635620000002</v>
      </c>
      <c r="AGG564" s="63">
        <f t="shared" ref="AGG564" si="3576">IF(AGA563=0,0,(AGM568-AGM567)/AGA563)</f>
        <v>0.48162444209999999</v>
      </c>
      <c r="AGH564" s="63">
        <f t="shared" ref="AGH564" si="3577">IF(AGB563=0,0,(AGN568-AGN567)/AGB563)</f>
        <v>0.48162444209999999</v>
      </c>
      <c r="AGI564" s="111" t="s">
        <v>206</v>
      </c>
      <c r="AGJ564" s="111" t="s">
        <v>206</v>
      </c>
      <c r="AGK564" s="111" t="s">
        <v>206</v>
      </c>
      <c r="AGL564" s="111" t="s">
        <v>206</v>
      </c>
      <c r="AGM564" s="111" t="s">
        <v>206</v>
      </c>
      <c r="AGN564" s="111" t="s">
        <v>206</v>
      </c>
      <c r="AGO564" s="111" t="s">
        <v>206</v>
      </c>
      <c r="AGP564" s="111" t="s">
        <v>206</v>
      </c>
      <c r="AGQ564" s="111" t="s">
        <v>206</v>
      </c>
      <c r="AGR564" s="111" t="s">
        <v>206</v>
      </c>
      <c r="AGS564" s="111" t="s">
        <v>206</v>
      </c>
      <c r="AGT564" s="111" t="s">
        <v>206</v>
      </c>
      <c r="AGU564" s="111" t="s">
        <v>206</v>
      </c>
      <c r="AGV564" s="111" t="s">
        <v>206</v>
      </c>
      <c r="AGW564" s="111" t="s">
        <v>206</v>
      </c>
      <c r="AGX564" s="63">
        <f>IF(AGR563=0,0,(AHD568-AHD567)/AGR563)</f>
        <v>0.9999895526</v>
      </c>
      <c r="AGY564" s="63">
        <f t="shared" ref="AGY564" si="3578">IF(AGS563=0,0,(AHE568-AHE567)/AGS563)</f>
        <v>1.0161427540000001</v>
      </c>
      <c r="AGZ564" s="63">
        <f t="shared" ref="AGZ564" si="3579">IF(AGT563=0,0,(AHF568-AHF567)/AGT563)</f>
        <v>1.0161427540000001</v>
      </c>
      <c r="AHA564" s="63">
        <f t="shared" ref="AHA564" si="3580">IF(AGU563=0,0,(AHG568-AHG567)/AGU563)</f>
        <v>0.76521356740000002</v>
      </c>
      <c r="AHB564" s="63">
        <f t="shared" ref="AHB564" si="3581">IF(AGV563=0,0,(AHH568-AHH567)/AGV563)</f>
        <v>0.79186260389999996</v>
      </c>
      <c r="AHC564" s="63">
        <f t="shared" ref="AHC564" si="3582">IF(AGW563=0,0,(AHI568-AHI567)/AGW563)</f>
        <v>0.79186260389999996</v>
      </c>
      <c r="AHD564" s="111" t="s">
        <v>206</v>
      </c>
      <c r="AHE564" s="111" t="s">
        <v>206</v>
      </c>
      <c r="AHF564" s="111" t="s">
        <v>206</v>
      </c>
      <c r="AHG564" s="111" t="s">
        <v>206</v>
      </c>
      <c r="AHH564" s="111" t="s">
        <v>206</v>
      </c>
      <c r="AHI564" s="111" t="s">
        <v>206</v>
      </c>
      <c r="AHJ564" s="111" t="s">
        <v>206</v>
      </c>
      <c r="AHK564" s="111" t="s">
        <v>206</v>
      </c>
      <c r="AHL564" s="111" t="s">
        <v>206</v>
      </c>
      <c r="AHM564" s="111" t="s">
        <v>206</v>
      </c>
      <c r="AHN564" s="111" t="s">
        <v>206</v>
      </c>
      <c r="AHO564" s="111" t="s">
        <v>206</v>
      </c>
      <c r="AHP564" s="111" t="s">
        <v>206</v>
      </c>
      <c r="AHQ564" s="111" t="s">
        <v>206</v>
      </c>
      <c r="AHR564" s="111" t="s">
        <v>206</v>
      </c>
      <c r="AHS564" s="63">
        <f>IF(AHM563=0,0,(AHY568-AHY567)/AHM563)</f>
        <v>0.99999297460000003</v>
      </c>
      <c r="AHT564" s="63">
        <f t="shared" ref="AHT564" si="3583">IF(AHN563=0,0,(AHZ568-AHZ567)/AHN563)</f>
        <v>1.0241028176</v>
      </c>
      <c r="AHU564" s="63">
        <f t="shared" ref="AHU564" si="3584">IF(AHO563=0,0,(AIA568-AIA567)/AHO563)</f>
        <v>1.0241028176</v>
      </c>
      <c r="AHV564" s="63">
        <f t="shared" ref="AHV564" si="3585">IF(AHP563=0,0,(AIB568-AIB567)/AHP563)</f>
        <v>0.42907550630000002</v>
      </c>
      <c r="AHW564" s="63">
        <f t="shared" ref="AHW564" si="3586">IF(AHQ563=0,0,(AIC568-AIC567)/AHQ563)</f>
        <v>0.44329402109999999</v>
      </c>
      <c r="AHX564" s="63">
        <f t="shared" ref="AHX564" si="3587">IF(AHR563=0,0,(AID568-AID567)/AHR563)</f>
        <v>0.44329402109999999</v>
      </c>
      <c r="AHY564" s="111" t="s">
        <v>206</v>
      </c>
      <c r="AHZ564" s="111" t="s">
        <v>206</v>
      </c>
      <c r="AIA564" s="111" t="s">
        <v>206</v>
      </c>
      <c r="AIB564" s="111" t="s">
        <v>206</v>
      </c>
      <c r="AIC564" s="111" t="s">
        <v>206</v>
      </c>
      <c r="AID564" s="111" t="s">
        <v>206</v>
      </c>
      <c r="AIE564" s="111" t="s">
        <v>206</v>
      </c>
      <c r="AIF564" s="111" t="s">
        <v>206</v>
      </c>
      <c r="AIG564" s="111" t="s">
        <v>206</v>
      </c>
      <c r="AIH564" s="111" t="s">
        <v>206</v>
      </c>
      <c r="AII564" s="111" t="s">
        <v>206</v>
      </c>
      <c r="AIJ564" s="111" t="s">
        <v>206</v>
      </c>
      <c r="AIK564" s="111" t="s">
        <v>206</v>
      </c>
      <c r="AIL564" s="111" t="s">
        <v>206</v>
      </c>
      <c r="AIM564" s="111" t="s">
        <v>206</v>
      </c>
      <c r="AIN564" s="63">
        <f>IF(AIH563=0,0,(AIT568-AIT567)/AIH563)</f>
        <v>1.0000009707999999</v>
      </c>
      <c r="AIO564" s="63">
        <f t="shared" ref="AIO564" si="3588">IF(AII563=0,0,(AIU568-AIU567)/AII563)</f>
        <v>1.0064210119000001</v>
      </c>
      <c r="AIP564" s="63">
        <f t="shared" ref="AIP564" si="3589">IF(AIJ563=0,0,(AIV568-AIV567)/AIJ563)</f>
        <v>1.0064210119000001</v>
      </c>
      <c r="AIQ564" s="63">
        <f t="shared" ref="AIQ564" si="3590">IF(AIK563=0,0,(AIW568-AIW567)/AIK563)</f>
        <v>0.46546990939999999</v>
      </c>
      <c r="AIR564" s="63">
        <f t="shared" ref="AIR564" si="3591">IF(AIL563=0,0,(AIX568-AIX567)/AIL563)</f>
        <v>0.48132000450000001</v>
      </c>
      <c r="AIS564" s="63">
        <f t="shared" ref="AIS564" si="3592">IF(AIM563=0,0,(AIY568-AIY567)/AIM563)</f>
        <v>0.48132000450000001</v>
      </c>
      <c r="AIT564" s="111" t="s">
        <v>206</v>
      </c>
      <c r="AIU564" s="111" t="s">
        <v>206</v>
      </c>
      <c r="AIV564" s="111" t="s">
        <v>206</v>
      </c>
      <c r="AIW564" s="111" t="s">
        <v>206</v>
      </c>
      <c r="AIX564" s="111" t="s">
        <v>206</v>
      </c>
      <c r="AIY564" s="111" t="s">
        <v>206</v>
      </c>
      <c r="AIZ564" s="111" t="s">
        <v>206</v>
      </c>
      <c r="AJA564" s="111" t="s">
        <v>206</v>
      </c>
      <c r="AJB564" s="111" t="s">
        <v>206</v>
      </c>
      <c r="AJC564" s="111" t="s">
        <v>206</v>
      </c>
      <c r="AJD564" s="111" t="s">
        <v>206</v>
      </c>
      <c r="AJE564" s="111" t="s">
        <v>206</v>
      </c>
      <c r="AJF564" s="111" t="s">
        <v>206</v>
      </c>
      <c r="AJG564" s="111" t="s">
        <v>206</v>
      </c>
      <c r="AJH564" s="111" t="s">
        <v>206</v>
      </c>
      <c r="AJI564" s="63">
        <f>IF(AJC563=0,0,(AJO568-AJO567)/AJC563)</f>
        <v>1.0000075278</v>
      </c>
      <c r="AJJ564" s="63">
        <f t="shared" ref="AJJ564" si="3593">IF(AJD563=0,0,(AJP568-AJP567)/AJD563)</f>
        <v>1.0043611812</v>
      </c>
      <c r="AJK564" s="63">
        <f t="shared" ref="AJK564" si="3594">IF(AJE563=0,0,(AJQ568-AJQ567)/AJE563)</f>
        <v>1.0043611812</v>
      </c>
      <c r="AJL564" s="63">
        <f t="shared" ref="AJL564" si="3595">IF(AJF563=0,0,(AJR568-AJR567)/AJF563)</f>
        <v>0.45588095499999998</v>
      </c>
      <c r="AJM564" s="63">
        <f t="shared" ref="AJM564" si="3596">IF(AJG563=0,0,(AJS568-AJS567)/AJG563)</f>
        <v>0.4706768905</v>
      </c>
      <c r="AJN564" s="63">
        <f t="shared" ref="AJN564" si="3597">IF(AJH563=0,0,(AJT568-AJT567)/AJH563)</f>
        <v>0.4706768905</v>
      </c>
      <c r="AJO564" s="111" t="s">
        <v>206</v>
      </c>
      <c r="AJP564" s="111" t="s">
        <v>206</v>
      </c>
      <c r="AJQ564" s="111" t="s">
        <v>206</v>
      </c>
      <c r="AJR564" s="111" t="s">
        <v>206</v>
      </c>
      <c r="AJS564" s="111" t="s">
        <v>206</v>
      </c>
      <c r="AJT564" s="111" t="s">
        <v>206</v>
      </c>
      <c r="AJU564" s="111" t="s">
        <v>206</v>
      </c>
      <c r="AJV564" s="111" t="s">
        <v>206</v>
      </c>
      <c r="AJW564" s="111" t="s">
        <v>206</v>
      </c>
      <c r="AJX564" s="111" t="s">
        <v>206</v>
      </c>
      <c r="AJY564" s="111" t="s">
        <v>206</v>
      </c>
      <c r="AJZ564" s="111" t="s">
        <v>206</v>
      </c>
      <c r="AKA564" s="111" t="s">
        <v>206</v>
      </c>
      <c r="AKB564" s="111" t="s">
        <v>206</v>
      </c>
      <c r="AKC564" s="111" t="s">
        <v>206</v>
      </c>
      <c r="AKD564" s="63">
        <f>IF(AJX563=0,0,(AKJ568-AKJ567)/AJX563)</f>
        <v>1.0000064102999999</v>
      </c>
      <c r="AKE564" s="63">
        <f t="shared" ref="AKE564" si="3598">IF(AJY563=0,0,(AKK568-AKK567)/AJY563)</f>
        <v>1.0000036962000001</v>
      </c>
      <c r="AKF564" s="63">
        <f t="shared" ref="AKF564" si="3599">IF(AJZ563=0,0,(AKL568-AKL567)/AJZ563)</f>
        <v>1.0000036962000001</v>
      </c>
      <c r="AKG564" s="63">
        <f t="shared" ref="AKG564" si="3600">IF(AKA563=0,0,(AKM568-AKM567)/AKA563)</f>
        <v>0.43238338240000002</v>
      </c>
      <c r="AKH564" s="63">
        <f t="shared" ref="AKH564" si="3601">IF(AKB563=0,0,(AKN568-AKN567)/AKB563)</f>
        <v>0.44695119630000002</v>
      </c>
      <c r="AKI564" s="63">
        <f t="shared" ref="AKI564" si="3602">IF(AKC563=0,0,(AKO568-AKO567)/AKC563)</f>
        <v>0.44695119630000002</v>
      </c>
      <c r="AKJ564" s="111" t="s">
        <v>206</v>
      </c>
      <c r="AKK564" s="111" t="s">
        <v>206</v>
      </c>
      <c r="AKL564" s="111" t="s">
        <v>206</v>
      </c>
      <c r="AKM564" s="111" t="s">
        <v>206</v>
      </c>
      <c r="AKN564" s="111" t="s">
        <v>206</v>
      </c>
      <c r="AKO564" s="111" t="s">
        <v>206</v>
      </c>
      <c r="AKP564" s="111" t="s">
        <v>206</v>
      </c>
      <c r="AKQ564" s="111" t="s">
        <v>206</v>
      </c>
      <c r="AKR564" s="111" t="s">
        <v>206</v>
      </c>
      <c r="AKS564" s="111" t="s">
        <v>206</v>
      </c>
      <c r="AKT564" s="111" t="s">
        <v>206</v>
      </c>
      <c r="AKU564" s="111" t="s">
        <v>206</v>
      </c>
      <c r="AKV564" s="111" t="s">
        <v>206</v>
      </c>
      <c r="AKW564" s="111" t="s">
        <v>206</v>
      </c>
      <c r="AKX564" s="111" t="s">
        <v>206</v>
      </c>
      <c r="AKY564" s="63">
        <f>IF(AKS563=0,0,(ALE568-ALE567)/AKS563)</f>
        <v>1.0000029769000001</v>
      </c>
      <c r="AKZ564" s="63">
        <f t="shared" ref="AKZ564" si="3603">IF(AKT563=0,0,(ALF568-ALF567)/AKT563)</f>
        <v>1.0479584691999999</v>
      </c>
      <c r="ALA564" s="63">
        <f t="shared" ref="ALA564" si="3604">IF(AKU563=0,0,(ALG568-ALG567)/AKU563)</f>
        <v>1.0479584691999999</v>
      </c>
      <c r="ALB564" s="63">
        <f t="shared" ref="ALB564" si="3605">IF(AKV563=0,0,(ALH568-ALH567)/AKV563)</f>
        <v>0.45909998019999998</v>
      </c>
      <c r="ALC564" s="63">
        <f t="shared" ref="ALC564" si="3606">IF(AKW563=0,0,(ALI568-ALI567)/AKW563)</f>
        <v>0.47413949059999999</v>
      </c>
      <c r="ALD564" s="63">
        <f t="shared" ref="ALD564" si="3607">IF(AKX563=0,0,(ALJ568-ALJ567)/AKX563)</f>
        <v>0.47413949059999999</v>
      </c>
      <c r="ALE564" s="111" t="s">
        <v>206</v>
      </c>
      <c r="ALF564" s="111" t="s">
        <v>206</v>
      </c>
      <c r="ALG564" s="111" t="s">
        <v>206</v>
      </c>
      <c r="ALH564" s="111" t="s">
        <v>206</v>
      </c>
      <c r="ALI564" s="111" t="s">
        <v>206</v>
      </c>
      <c r="ALJ564" s="111" t="s">
        <v>206</v>
      </c>
      <c r="ALK564" s="111" t="s">
        <v>206</v>
      </c>
      <c r="ALL564" s="111" t="s">
        <v>206</v>
      </c>
      <c r="ALM564" s="111" t="s">
        <v>206</v>
      </c>
      <c r="ALN564" s="111" t="s">
        <v>206</v>
      </c>
      <c r="ALO564" s="111" t="s">
        <v>206</v>
      </c>
      <c r="ALP564" s="111" t="s">
        <v>206</v>
      </c>
      <c r="ALQ564" s="111" t="s">
        <v>206</v>
      </c>
      <c r="ALR564" s="111" t="s">
        <v>206</v>
      </c>
      <c r="ALS564" s="111" t="s">
        <v>206</v>
      </c>
      <c r="ALT564" s="63">
        <f>IF(ALN563=0,0,(ALZ568-ALZ567)/ALN563)</f>
        <v>0.99999530260000002</v>
      </c>
      <c r="ALU564" s="63">
        <f t="shared" ref="ALU564" si="3608">IF(ALO563=0,0,(AMA568-AMA567)/ALO563)</f>
        <v>1.0131799852000001</v>
      </c>
      <c r="ALV564" s="63">
        <f t="shared" ref="ALV564" si="3609">IF(ALP563=0,0,(AMB568-AMB567)/ALP563)</f>
        <v>1.0131799852000001</v>
      </c>
      <c r="ALW564" s="63">
        <f t="shared" ref="ALW564" si="3610">IF(ALQ563=0,0,(AMC568-AMC567)/ALQ563)</f>
        <v>0.51668728939999997</v>
      </c>
      <c r="ALX564" s="63">
        <f t="shared" ref="ALX564" si="3611">IF(ALR563=0,0,(AMD568-AMD567)/ALR563)</f>
        <v>0.53295832759999995</v>
      </c>
      <c r="ALY564" s="63">
        <f t="shared" ref="ALY564" si="3612">IF(ALS563=0,0,(AME568-AME567)/ALS563)</f>
        <v>0.53295832759999995</v>
      </c>
      <c r="ALZ564" s="111" t="s">
        <v>206</v>
      </c>
      <c r="AMA564" s="111" t="s">
        <v>206</v>
      </c>
      <c r="AMB564" s="111" t="s">
        <v>206</v>
      </c>
      <c r="AMC564" s="111" t="s">
        <v>206</v>
      </c>
      <c r="AMD564" s="111" t="s">
        <v>206</v>
      </c>
      <c r="AME564" s="111" t="s">
        <v>206</v>
      </c>
      <c r="AMF564" s="111" t="s">
        <v>206</v>
      </c>
      <c r="AMG564" s="111" t="s">
        <v>206</v>
      </c>
      <c r="AMH564" s="111" t="s">
        <v>206</v>
      </c>
      <c r="AMI564" s="111" t="s">
        <v>206</v>
      </c>
      <c r="AMJ564" s="111" t="s">
        <v>206</v>
      </c>
      <c r="AMK564" s="111" t="s">
        <v>206</v>
      </c>
      <c r="AML564" s="111" t="s">
        <v>206</v>
      </c>
      <c r="AMM564" s="111" t="s">
        <v>206</v>
      </c>
      <c r="AMN564" s="111" t="s">
        <v>206</v>
      </c>
      <c r="AMO564" s="63">
        <f>IF(AMI563=0,0,(AMU568-AMU567)/AMI563)</f>
        <v>0.99999947359999997</v>
      </c>
      <c r="AMP564" s="63">
        <f t="shared" ref="AMP564" si="3613">IF(AMJ563=0,0,(AMV568-AMV567)/AMJ563)</f>
        <v>0.99999883649999999</v>
      </c>
      <c r="AMQ564" s="63">
        <f t="shared" ref="AMQ564" si="3614">IF(AMK563=0,0,(AMW568-AMW567)/AMK563)</f>
        <v>0.99999883649999999</v>
      </c>
      <c r="AMR564" s="63">
        <f t="shared" ref="AMR564" si="3615">IF(AML563=0,0,(AMX568-AMX567)/AML563)</f>
        <v>0.43286107200000001</v>
      </c>
      <c r="AMS564" s="63">
        <f t="shared" ref="AMS564" si="3616">IF(AMM563=0,0,(AMY568-AMY567)/AMM563)</f>
        <v>0.44624303749999999</v>
      </c>
      <c r="AMT564" s="63">
        <f t="shared" ref="AMT564" si="3617">IF(AMN563=0,0,(AMZ568-AMZ567)/AMN563)</f>
        <v>0.44624303749999999</v>
      </c>
      <c r="AMU564" s="111" t="s">
        <v>206</v>
      </c>
      <c r="AMV564" s="111" t="s">
        <v>206</v>
      </c>
      <c r="AMW564" s="111" t="s">
        <v>206</v>
      </c>
      <c r="AMX564" s="111" t="s">
        <v>206</v>
      </c>
      <c r="AMY564" s="111" t="s">
        <v>206</v>
      </c>
      <c r="AMZ564" s="111" t="s">
        <v>206</v>
      </c>
      <c r="ANA564" s="111" t="s">
        <v>206</v>
      </c>
      <c r="ANB564" s="111" t="s">
        <v>206</v>
      </c>
      <c r="ANC564" s="111" t="s">
        <v>206</v>
      </c>
      <c r="AND564" s="111" t="s">
        <v>206</v>
      </c>
      <c r="ANE564" s="111" t="s">
        <v>206</v>
      </c>
      <c r="ANF564" s="111" t="s">
        <v>206</v>
      </c>
      <c r="ANG564" s="111" t="s">
        <v>206</v>
      </c>
      <c r="ANH564" s="111" t="s">
        <v>206</v>
      </c>
      <c r="ANI564" s="111" t="s">
        <v>206</v>
      </c>
      <c r="ANJ564" s="63">
        <f>IF(AND563=0,0,(ANP568-ANP567)/AND563)</f>
        <v>0</v>
      </c>
      <c r="ANK564" s="63">
        <f t="shared" ref="ANK564" si="3618">IF(ANE563=0,0,(ANQ568-ANQ567)/ANE563)</f>
        <v>0</v>
      </c>
      <c r="ANL564" s="63">
        <f t="shared" ref="ANL564" si="3619">IF(ANF563=0,0,(ANR568-ANR567)/ANF563)</f>
        <v>0</v>
      </c>
      <c r="ANM564" s="63">
        <f t="shared" ref="ANM564" si="3620">IF(ANG563=0,0,(ANS568-ANS567)/ANG563)</f>
        <v>0</v>
      </c>
      <c r="ANN564" s="63">
        <f t="shared" ref="ANN564" si="3621">IF(ANH563=0,0,(ANT568-ANT567)/ANH563)</f>
        <v>0</v>
      </c>
      <c r="ANO564" s="63">
        <f t="shared" ref="ANO564" si="3622">IF(ANI563=0,0,(ANU568-ANU567)/ANI563)</f>
        <v>0</v>
      </c>
      <c r="ANP564" s="111" t="s">
        <v>206</v>
      </c>
      <c r="ANQ564" s="111" t="s">
        <v>206</v>
      </c>
      <c r="ANR564" s="111" t="s">
        <v>206</v>
      </c>
      <c r="ANS564" s="111" t="s">
        <v>206</v>
      </c>
      <c r="ANT564" s="111" t="s">
        <v>206</v>
      </c>
      <c r="ANU564" s="111" t="s">
        <v>206</v>
      </c>
      <c r="ANV564" s="111" t="s">
        <v>206</v>
      </c>
      <c r="ANW564" s="111" t="s">
        <v>206</v>
      </c>
      <c r="ANX564" s="111" t="s">
        <v>206</v>
      </c>
      <c r="ANY564" s="111" t="s">
        <v>206</v>
      </c>
      <c r="ANZ564" s="111" t="s">
        <v>206</v>
      </c>
      <c r="AOA564" s="111" t="s">
        <v>206</v>
      </c>
      <c r="AOB564" s="111" t="s">
        <v>206</v>
      </c>
      <c r="AOC564" s="111" t="s">
        <v>206</v>
      </c>
      <c r="AOD564" s="111" t="s">
        <v>206</v>
      </c>
      <c r="AOE564" s="63">
        <f>IF(ANY563=0,0,(AOK568-AOK567)/ANY563)</f>
        <v>1.000008901</v>
      </c>
      <c r="AOF564" s="63">
        <f t="shared" ref="AOF564" si="3623">IF(ANZ563=0,0,(AOL568-AOL567)/ANZ563)</f>
        <v>1.0056883909000001</v>
      </c>
      <c r="AOG564" s="63">
        <f t="shared" ref="AOG564" si="3624">IF(AOA563=0,0,(AOM568-AOM567)/AOA563)</f>
        <v>1.0056883909000001</v>
      </c>
      <c r="AOH564" s="63">
        <f t="shared" ref="AOH564" si="3625">IF(AOB563=0,0,(AON568-AON567)/AOB563)</f>
        <v>0.43974578419999999</v>
      </c>
      <c r="AOI564" s="63">
        <f t="shared" ref="AOI564" si="3626">IF(AOC563=0,0,(AOO568-AOO567)/AOC563)</f>
        <v>0.4534367755</v>
      </c>
      <c r="AOJ564" s="63">
        <f t="shared" ref="AOJ564" si="3627">IF(AOD563=0,0,(AOP568-AOP567)/AOD563)</f>
        <v>0.4534367755</v>
      </c>
      <c r="AOK564" s="111" t="s">
        <v>206</v>
      </c>
      <c r="AOL564" s="111" t="s">
        <v>206</v>
      </c>
      <c r="AOM564" s="111" t="s">
        <v>206</v>
      </c>
      <c r="AON564" s="111" t="s">
        <v>206</v>
      </c>
      <c r="AOO564" s="111" t="s">
        <v>206</v>
      </c>
      <c r="AOP564" s="111" t="s">
        <v>206</v>
      </c>
      <c r="AOQ564" s="111" t="s">
        <v>206</v>
      </c>
      <c r="AOR564" s="111" t="s">
        <v>206</v>
      </c>
      <c r="AOS564" s="111" t="s">
        <v>206</v>
      </c>
      <c r="AOT564" s="111" t="s">
        <v>206</v>
      </c>
      <c r="AOU564" s="111" t="s">
        <v>206</v>
      </c>
      <c r="AOV564" s="111" t="s">
        <v>206</v>
      </c>
      <c r="AOW564" s="111" t="s">
        <v>206</v>
      </c>
      <c r="AOX564" s="111" t="s">
        <v>206</v>
      </c>
      <c r="AOY564" s="111" t="s">
        <v>206</v>
      </c>
      <c r="AOZ564" s="63">
        <f>IF(AOT563=0,0,(APF568-APF567)/AOT563)</f>
        <v>0.99998789789999998</v>
      </c>
      <c r="APA564" s="63">
        <f t="shared" ref="APA564" si="3628">IF(AOU563=0,0,(APG568-APG567)/AOU563)</f>
        <v>1.0191105362999999</v>
      </c>
      <c r="APB564" s="63">
        <f t="shared" ref="APB564" si="3629">IF(AOV563=0,0,(APH568-APH567)/AOV563)</f>
        <v>1.0191105362999999</v>
      </c>
      <c r="APC564" s="63">
        <f t="shared" ref="APC564" si="3630">IF(AOW563=0,0,(API568-API567)/AOW563)</f>
        <v>0.52286880410000003</v>
      </c>
      <c r="APD564" s="63">
        <f t="shared" ref="APD564" si="3631">IF(AOX563=0,0,(APJ568-APJ567)/AOX563)</f>
        <v>0.53919265090000001</v>
      </c>
      <c r="APE564" s="63">
        <f t="shared" ref="APE564" si="3632">IF(AOY563=0,0,(APK568-APK567)/AOY563)</f>
        <v>0.53919265090000001</v>
      </c>
      <c r="APF564" s="111" t="s">
        <v>206</v>
      </c>
      <c r="APG564" s="111" t="s">
        <v>206</v>
      </c>
      <c r="APH564" s="111" t="s">
        <v>206</v>
      </c>
      <c r="API564" s="111" t="s">
        <v>206</v>
      </c>
      <c r="APJ564" s="111" t="s">
        <v>206</v>
      </c>
      <c r="APK564" s="111" t="s">
        <v>206</v>
      </c>
      <c r="APL564" s="111" t="s">
        <v>206</v>
      </c>
      <c r="APM564" s="111" t="s">
        <v>206</v>
      </c>
      <c r="APN564" s="111" t="s">
        <v>206</v>
      </c>
      <c r="APO564" s="111" t="s">
        <v>206</v>
      </c>
      <c r="APP564" s="111" t="s">
        <v>206</v>
      </c>
      <c r="APQ564" s="111" t="s">
        <v>206</v>
      </c>
      <c r="APR564" s="111" t="s">
        <v>206</v>
      </c>
      <c r="APS564" s="111" t="s">
        <v>206</v>
      </c>
      <c r="APT564" s="111" t="s">
        <v>206</v>
      </c>
      <c r="APU564" s="63">
        <f>IF(APO563=0,0,(AQA568-AQA567)/APO563)</f>
        <v>0.99998954429999998</v>
      </c>
      <c r="APV564" s="63">
        <f t="shared" ref="APV564" si="3633">IF(APP563=0,0,(AQB568-AQB567)/APP563)</f>
        <v>0.9999983643</v>
      </c>
      <c r="APW564" s="63">
        <f t="shared" ref="APW564" si="3634">IF(APQ563=0,0,(AQC568-AQC567)/APQ563)</f>
        <v>0.9999983643</v>
      </c>
      <c r="APX564" s="63">
        <f t="shared" ref="APX564" si="3635">IF(APR563=0,0,(AQD568-AQD567)/APR563)</f>
        <v>0.43557244709999998</v>
      </c>
      <c r="APY564" s="63">
        <f t="shared" ref="APY564" si="3636">IF(APS563=0,0,(AQE568-AQE567)/APS563)</f>
        <v>0.4498017601</v>
      </c>
      <c r="APZ564" s="63">
        <f t="shared" ref="APZ564" si="3637">IF(APT563=0,0,(AQF568-AQF567)/APT563)</f>
        <v>0.4498017601</v>
      </c>
      <c r="AQA564" s="111" t="s">
        <v>206</v>
      </c>
      <c r="AQB564" s="111" t="s">
        <v>206</v>
      </c>
      <c r="AQC564" s="111" t="s">
        <v>206</v>
      </c>
      <c r="AQD564" s="111" t="s">
        <v>206</v>
      </c>
      <c r="AQE564" s="111" t="s">
        <v>206</v>
      </c>
      <c r="AQF564" s="111" t="s">
        <v>206</v>
      </c>
      <c r="AQG564" s="111" t="s">
        <v>206</v>
      </c>
      <c r="AQH564" s="111" t="s">
        <v>206</v>
      </c>
      <c r="AQI564" s="111" t="s">
        <v>206</v>
      </c>
      <c r="AQJ564" s="111" t="s">
        <v>206</v>
      </c>
      <c r="AQK564" s="111" t="s">
        <v>206</v>
      </c>
      <c r="AQL564" s="111" t="s">
        <v>206</v>
      </c>
      <c r="AQM564" s="111" t="s">
        <v>206</v>
      </c>
      <c r="AQN564" s="111" t="s">
        <v>206</v>
      </c>
      <c r="AQO564" s="111" t="s">
        <v>206</v>
      </c>
      <c r="AQP564" s="63">
        <f>IF(AQJ563=0,0,(AQV568-AQV567)/AQJ563)</f>
        <v>1.0000031542000001</v>
      </c>
      <c r="AQQ564" s="63">
        <f t="shared" ref="AQQ564" si="3638">IF(AQK563=0,0,(AQW568-AQW567)/AQK563)</f>
        <v>1.0000004003</v>
      </c>
      <c r="AQR564" s="63">
        <f t="shared" ref="AQR564" si="3639">IF(AQL563=0,0,(AQX568-AQX567)/AQL563)</f>
        <v>1.0000004003</v>
      </c>
      <c r="AQS564" s="63">
        <f t="shared" ref="AQS564" si="3640">IF(AQM563=0,0,(AQY568-AQY567)/AQM563)</f>
        <v>0.38802772410000003</v>
      </c>
      <c r="AQT564" s="63">
        <f t="shared" ref="AQT564" si="3641">IF(AQN563=0,0,(AQZ568-AQZ567)/AQN563)</f>
        <v>0.40117103259999998</v>
      </c>
      <c r="AQU564" s="63">
        <f t="shared" ref="AQU564" si="3642">IF(AQO563=0,0,(ARA568-ARA567)/AQO563)</f>
        <v>0.40117103259999998</v>
      </c>
      <c r="AQV564" s="111" t="s">
        <v>206</v>
      </c>
      <c r="AQW564" s="111" t="s">
        <v>206</v>
      </c>
      <c r="AQX564" s="111" t="s">
        <v>206</v>
      </c>
      <c r="AQY564" s="111" t="s">
        <v>206</v>
      </c>
      <c r="AQZ564" s="111" t="s">
        <v>206</v>
      </c>
      <c r="ARA564" s="111" t="s">
        <v>206</v>
      </c>
      <c r="ARB564" s="111" t="s">
        <v>206</v>
      </c>
      <c r="ARC564" s="111" t="s">
        <v>206</v>
      </c>
      <c r="ARD564" s="111" t="s">
        <v>206</v>
      </c>
      <c r="ARE564" s="111" t="s">
        <v>206</v>
      </c>
      <c r="ARF564" s="111" t="s">
        <v>206</v>
      </c>
      <c r="ARG564" s="111" t="s">
        <v>206</v>
      </c>
      <c r="ARH564" s="111" t="s">
        <v>206</v>
      </c>
      <c r="ARI564" s="111" t="s">
        <v>206</v>
      </c>
      <c r="ARJ564" s="111" t="s">
        <v>206</v>
      </c>
      <c r="ARK564" s="63">
        <f>IF(ARE563=0,0,(ARQ568-ARQ567)/ARE563)</f>
        <v>1.0000045996</v>
      </c>
      <c r="ARL564" s="63">
        <f t="shared" ref="ARL564" si="3643">IF(ARF563=0,0,(ARR568-ARR567)/ARF563)</f>
        <v>1.0863632111999999</v>
      </c>
      <c r="ARM564" s="63">
        <f t="shared" ref="ARM564" si="3644">IF(ARG563=0,0,(ARS568-ARS567)/ARG563)</f>
        <v>1.0863632111999999</v>
      </c>
      <c r="ARN564" s="63">
        <f t="shared" ref="ARN564" si="3645">IF(ARH563=0,0,(ART568-ART567)/ARH563)</f>
        <v>0.45230422860000002</v>
      </c>
      <c r="ARO564" s="63">
        <f t="shared" ref="ARO564" si="3646">IF(ARI563=0,0,(ARU568-ARU567)/ARI563)</f>
        <v>0.46541858679999998</v>
      </c>
      <c r="ARP564" s="63">
        <f t="shared" ref="ARP564" si="3647">IF(ARJ563=0,0,(ARV568-ARV567)/ARJ563)</f>
        <v>0.46541858679999998</v>
      </c>
      <c r="ARQ564" s="111" t="s">
        <v>206</v>
      </c>
      <c r="ARR564" s="111" t="s">
        <v>206</v>
      </c>
      <c r="ARS564" s="111" t="s">
        <v>206</v>
      </c>
      <c r="ART564" s="111" t="s">
        <v>206</v>
      </c>
      <c r="ARU564" s="111" t="s">
        <v>206</v>
      </c>
      <c r="ARV564" s="111" t="s">
        <v>206</v>
      </c>
      <c r="ARW564" s="111" t="s">
        <v>206</v>
      </c>
      <c r="ARX564" s="111" t="s">
        <v>206</v>
      </c>
      <c r="ARY564" s="111" t="s">
        <v>206</v>
      </c>
      <c r="ARZ564" s="111" t="s">
        <v>206</v>
      </c>
      <c r="ASA564" s="111" t="s">
        <v>206</v>
      </c>
      <c r="ASB564" s="111" t="s">
        <v>206</v>
      </c>
      <c r="ASC564" s="111" t="s">
        <v>206</v>
      </c>
      <c r="ASD564" s="111" t="s">
        <v>206</v>
      </c>
      <c r="ASE564" s="111" t="s">
        <v>206</v>
      </c>
      <c r="ASF564" s="63">
        <f>IF(ARZ563=0,0,(ASL568-ASL567)/ARZ563)</f>
        <v>1.0000041040000001</v>
      </c>
      <c r="ASG564" s="63">
        <f t="shared" ref="ASG564" si="3648">IF(ASA563=0,0,(ASM568-ASM567)/ASA563)</f>
        <v>0.99999940239999996</v>
      </c>
      <c r="ASH564" s="63">
        <f t="shared" ref="ASH564" si="3649">IF(ASB563=0,0,(ASN568-ASN567)/ASB563)</f>
        <v>0.99999940239999996</v>
      </c>
      <c r="ASI564" s="63">
        <f t="shared" ref="ASI564" si="3650">IF(ASC563=0,0,(ASO568-ASO567)/ASC563)</f>
        <v>0.44694558919999999</v>
      </c>
      <c r="ASJ564" s="63">
        <f t="shared" ref="ASJ564" si="3651">IF(ASD563=0,0,(ASP568-ASP567)/ASD563)</f>
        <v>0.46090390510000001</v>
      </c>
      <c r="ASK564" s="63">
        <f t="shared" ref="ASK564" si="3652">IF(ASE563=0,0,(ASQ568-ASQ567)/ASE563)</f>
        <v>0.46090390510000001</v>
      </c>
      <c r="ASL564" s="111" t="s">
        <v>206</v>
      </c>
      <c r="ASM564" s="111" t="s">
        <v>206</v>
      </c>
      <c r="ASN564" s="111" t="s">
        <v>206</v>
      </c>
      <c r="ASO564" s="111" t="s">
        <v>206</v>
      </c>
      <c r="ASP564" s="111" t="s">
        <v>206</v>
      </c>
      <c r="ASQ564" s="111" t="s">
        <v>206</v>
      </c>
      <c r="ASR564" s="111" t="s">
        <v>206</v>
      </c>
      <c r="ASS564" s="111" t="s">
        <v>206</v>
      </c>
      <c r="AST564" s="111" t="s">
        <v>206</v>
      </c>
      <c r="ASU564" s="111" t="s">
        <v>206</v>
      </c>
      <c r="ASV564" s="111" t="s">
        <v>206</v>
      </c>
      <c r="ASW564" s="111" t="s">
        <v>206</v>
      </c>
      <c r="ASX564" s="111" t="s">
        <v>206</v>
      </c>
      <c r="ASY564" s="111" t="s">
        <v>206</v>
      </c>
      <c r="ASZ564" s="111" t="s">
        <v>206</v>
      </c>
      <c r="ATA564" s="63">
        <f>IF(ASU563=0,0,(ATG568-ATG567)/ASU563)</f>
        <v>1.0000024322000001</v>
      </c>
      <c r="ATB564" s="63">
        <f t="shared" ref="ATB564" si="3653">IF(ASV563=0,0,(ATH568-ATH567)/ASV563)</f>
        <v>0.99999709270000003</v>
      </c>
      <c r="ATC564" s="63">
        <f t="shared" ref="ATC564" si="3654">IF(ASW563=0,0,(ATI568-ATI567)/ASW563)</f>
        <v>0.99999709270000003</v>
      </c>
      <c r="ATD564" s="63">
        <f t="shared" ref="ATD564" si="3655">IF(ASX563=0,0,(ATJ568-ATJ567)/ASX563)</f>
        <v>0.393635085</v>
      </c>
      <c r="ATE564" s="63">
        <f t="shared" ref="ATE564" si="3656">IF(ASY563=0,0,(ATK568-ATK567)/ASY563)</f>
        <v>0.40568418210000001</v>
      </c>
      <c r="ATF564" s="63">
        <f t="shared" ref="ATF564" si="3657">IF(ASZ563=0,0,(ATL568-ATL567)/ASZ563)</f>
        <v>0.40568418210000001</v>
      </c>
      <c r="ATG564" s="111" t="s">
        <v>206</v>
      </c>
      <c r="ATH564" s="111" t="s">
        <v>206</v>
      </c>
      <c r="ATI564" s="111" t="s">
        <v>206</v>
      </c>
      <c r="ATJ564" s="111" t="s">
        <v>206</v>
      </c>
      <c r="ATK564" s="111" t="s">
        <v>206</v>
      </c>
      <c r="ATL564" s="111" t="s">
        <v>206</v>
      </c>
      <c r="ATM564" s="111" t="s">
        <v>206</v>
      </c>
      <c r="ATN564" s="111" t="s">
        <v>206</v>
      </c>
      <c r="ATO564" s="111" t="s">
        <v>206</v>
      </c>
      <c r="ATP564" s="111" t="s">
        <v>206</v>
      </c>
      <c r="ATQ564" s="111" t="s">
        <v>206</v>
      </c>
      <c r="ATR564" s="111" t="s">
        <v>206</v>
      </c>
      <c r="ATS564" s="111" t="s">
        <v>206</v>
      </c>
      <c r="ATT564" s="111" t="s">
        <v>206</v>
      </c>
      <c r="ATU564" s="111" t="s">
        <v>206</v>
      </c>
      <c r="ATV564" s="63">
        <f>IF(ATP563=0,0,(AUB568-AUB567)/ATP563)</f>
        <v>1.0000014822000001</v>
      </c>
      <c r="ATW564" s="63">
        <f t="shared" ref="ATW564" si="3658">IF(ATQ563=0,0,(AUC568-AUC567)/ATQ563)</f>
        <v>0.99999983039999996</v>
      </c>
      <c r="ATX564" s="63">
        <f t="shared" ref="ATX564" si="3659">IF(ATR563=0,0,(AUD568-AUD567)/ATR563)</f>
        <v>0.99999983039999996</v>
      </c>
      <c r="ATY564" s="63">
        <f t="shared" ref="ATY564" si="3660">IF(ATS563=0,0,(AUE568-AUE567)/ATS563)</f>
        <v>0.42916968389999999</v>
      </c>
      <c r="ATZ564" s="63">
        <f t="shared" ref="ATZ564" si="3661">IF(ATT563=0,0,(AUF568-AUF567)/ATT563)</f>
        <v>0.4419902262</v>
      </c>
      <c r="AUA564" s="63">
        <f t="shared" ref="AUA564" si="3662">IF(ATU563=0,0,(AUG568-AUG567)/ATU563)</f>
        <v>0.4419902262</v>
      </c>
      <c r="AUB564" s="111" t="s">
        <v>206</v>
      </c>
      <c r="AUC564" s="111" t="s">
        <v>206</v>
      </c>
      <c r="AUD564" s="111" t="s">
        <v>206</v>
      </c>
      <c r="AUE564" s="111" t="s">
        <v>206</v>
      </c>
      <c r="AUF564" s="111" t="s">
        <v>206</v>
      </c>
      <c r="AUG564" s="111" t="s">
        <v>206</v>
      </c>
      <c r="AUH564" s="111" t="s">
        <v>206</v>
      </c>
      <c r="AUI564" s="111" t="s">
        <v>206</v>
      </c>
      <c r="AUJ564" s="111" t="s">
        <v>206</v>
      </c>
      <c r="AUK564" s="111" t="s">
        <v>206</v>
      </c>
      <c r="AUL564" s="111" t="s">
        <v>206</v>
      </c>
      <c r="AUM564" s="111" t="s">
        <v>206</v>
      </c>
      <c r="AUN564" s="111" t="s">
        <v>206</v>
      </c>
      <c r="AUO564" s="111" t="s">
        <v>206</v>
      </c>
      <c r="AUP564" s="111" t="s">
        <v>206</v>
      </c>
      <c r="AUQ564" s="63">
        <f>IF(AUK563=0,0,(AUW568-AUW567)/AUK563)</f>
        <v>0.99997857970000004</v>
      </c>
      <c r="AUR564" s="63">
        <f t="shared" ref="AUR564" si="3663">IF(AUL563=0,0,(AUX568-AUX567)/AUL563)</f>
        <v>1.002448674</v>
      </c>
      <c r="AUS564" s="63">
        <f t="shared" ref="AUS564" si="3664">IF(AUM563=0,0,(AUY568-AUY567)/AUM563)</f>
        <v>1.002448674</v>
      </c>
      <c r="AUT564" s="63">
        <f t="shared" ref="AUT564" si="3665">IF(AUN563=0,0,(AUZ568-AUZ567)/AUN563)</f>
        <v>0.4606557617</v>
      </c>
      <c r="AUU564" s="63">
        <f t="shared" ref="AUU564" si="3666">IF(AUO563=0,0,(AVA568-AVA567)/AUO563)</f>
        <v>0.47528280389999999</v>
      </c>
      <c r="AUV564" s="63">
        <f t="shared" ref="AUV564" si="3667">IF(AUP563=0,0,(AVB568-AVB567)/AUP563)</f>
        <v>0.47528280389999999</v>
      </c>
      <c r="AUW564" s="111" t="s">
        <v>206</v>
      </c>
      <c r="AUX564" s="111" t="s">
        <v>206</v>
      </c>
      <c r="AUY564" s="111" t="s">
        <v>206</v>
      </c>
      <c r="AUZ564" s="111" t="s">
        <v>206</v>
      </c>
      <c r="AVA564" s="111" t="s">
        <v>206</v>
      </c>
      <c r="AVB564" s="111" t="s">
        <v>206</v>
      </c>
      <c r="AVC564" s="111" t="s">
        <v>206</v>
      </c>
      <c r="AVD564" s="111" t="s">
        <v>206</v>
      </c>
      <c r="AVE564" s="111" t="s">
        <v>206</v>
      </c>
      <c r="AVF564" s="111" t="s">
        <v>206</v>
      </c>
      <c r="AVG564" s="111" t="s">
        <v>206</v>
      </c>
      <c r="AVH564" s="111" t="s">
        <v>206</v>
      </c>
      <c r="AVI564" s="111" t="s">
        <v>206</v>
      </c>
      <c r="AVJ564" s="111" t="s">
        <v>206</v>
      </c>
      <c r="AVK564" s="111" t="s">
        <v>206</v>
      </c>
      <c r="AVL564" s="63"/>
      <c r="AVM564" s="63"/>
      <c r="AVN564" s="63"/>
      <c r="AVO564" s="63"/>
      <c r="AVP564" s="63"/>
      <c r="AVQ564" s="63"/>
      <c r="AVR564" s="111" t="s">
        <v>206</v>
      </c>
      <c r="AVS564" s="111" t="s">
        <v>206</v>
      </c>
      <c r="AVT564" s="111" t="s">
        <v>206</v>
      </c>
      <c r="AVU564" s="111" t="s">
        <v>206</v>
      </c>
      <c r="AVV564" s="111" t="s">
        <v>206</v>
      </c>
      <c r="AVW564" s="111" t="s">
        <v>206</v>
      </c>
    </row>
    <row r="565" spans="1:1271" s="70" customFormat="1" ht="24">
      <c r="A565" s="42" t="s">
        <v>203</v>
      </c>
      <c r="B565" s="130"/>
      <c r="C565" s="65" t="s">
        <v>106</v>
      </c>
      <c r="D565" s="148"/>
      <c r="E565" s="149"/>
      <c r="F565" s="66"/>
      <c r="G565" s="66"/>
      <c r="H565" s="66"/>
      <c r="I565" s="118"/>
      <c r="J565" s="118"/>
      <c r="K565" s="118"/>
      <c r="L565" s="111" t="s">
        <v>206</v>
      </c>
      <c r="M565" s="111" t="s">
        <v>206</v>
      </c>
      <c r="N565" s="111" t="s">
        <v>206</v>
      </c>
      <c r="O565" s="111" t="s">
        <v>206</v>
      </c>
      <c r="P565" s="111" t="s">
        <v>206</v>
      </c>
      <c r="Q565" s="111" t="s">
        <v>206</v>
      </c>
      <c r="R565" s="111" t="s">
        <v>206</v>
      </c>
      <c r="S565" s="111" t="s">
        <v>206</v>
      </c>
      <c r="T565" s="111" t="s">
        <v>206</v>
      </c>
      <c r="U565" s="111" t="s">
        <v>206</v>
      </c>
      <c r="V565" s="111" t="s">
        <v>206</v>
      </c>
      <c r="W565" s="111" t="s">
        <v>206</v>
      </c>
      <c r="X565" s="111" t="s">
        <v>206</v>
      </c>
      <c r="Y565" s="111" t="s">
        <v>206</v>
      </c>
      <c r="Z565" s="111" t="s">
        <v>206</v>
      </c>
      <c r="AA565" s="119">
        <f>AA535+AA551</f>
        <v>5254700.16</v>
      </c>
      <c r="AB565" s="119">
        <f t="shared" ref="AB565:AF565" si="3668">AB535+AB551</f>
        <v>0</v>
      </c>
      <c r="AC565" s="119">
        <f t="shared" si="3668"/>
        <v>0</v>
      </c>
      <c r="AD565" s="119">
        <f t="shared" si="3668"/>
        <v>4250892.3</v>
      </c>
      <c r="AE565" s="119">
        <f t="shared" si="3668"/>
        <v>0</v>
      </c>
      <c r="AF565" s="119">
        <f t="shared" si="3668"/>
        <v>0</v>
      </c>
      <c r="AG565" s="111" t="s">
        <v>206</v>
      </c>
      <c r="AH565" s="111" t="s">
        <v>206</v>
      </c>
      <c r="AI565" s="111" t="s">
        <v>206</v>
      </c>
      <c r="AJ565" s="111" t="s">
        <v>206</v>
      </c>
      <c r="AK565" s="111" t="s">
        <v>206</v>
      </c>
      <c r="AL565" s="111" t="s">
        <v>206</v>
      </c>
      <c r="AM565" s="111" t="s">
        <v>206</v>
      </c>
      <c r="AN565" s="111" t="s">
        <v>206</v>
      </c>
      <c r="AO565" s="111" t="s">
        <v>206</v>
      </c>
      <c r="AP565" s="111" t="s">
        <v>206</v>
      </c>
      <c r="AQ565" s="111" t="s">
        <v>206</v>
      </c>
      <c r="AR565" s="111" t="s">
        <v>206</v>
      </c>
      <c r="AS565" s="111" t="s">
        <v>206</v>
      </c>
      <c r="AT565" s="111" t="s">
        <v>206</v>
      </c>
      <c r="AU565" s="111" t="s">
        <v>206</v>
      </c>
      <c r="AV565" s="119">
        <f>AV535+AV551</f>
        <v>21197600.789999999</v>
      </c>
      <c r="AW565" s="119">
        <f t="shared" ref="AW565:BA565" si="3669">AW535+AW551</f>
        <v>22058598.789999999</v>
      </c>
      <c r="AX565" s="119">
        <f t="shared" si="3669"/>
        <v>22058598.789999999</v>
      </c>
      <c r="AY565" s="119">
        <f t="shared" si="3669"/>
        <v>11385506.050000001</v>
      </c>
      <c r="AZ565" s="119">
        <f t="shared" si="3669"/>
        <v>11877162.09</v>
      </c>
      <c r="BA565" s="119">
        <f t="shared" si="3669"/>
        <v>11877162.09</v>
      </c>
      <c r="BB565" s="111" t="s">
        <v>206</v>
      </c>
      <c r="BC565" s="111" t="s">
        <v>206</v>
      </c>
      <c r="BD565" s="111" t="s">
        <v>206</v>
      </c>
      <c r="BE565" s="111" t="s">
        <v>206</v>
      </c>
      <c r="BF565" s="111" t="s">
        <v>206</v>
      </c>
      <c r="BG565" s="111" t="s">
        <v>206</v>
      </c>
      <c r="BH565" s="111" t="s">
        <v>206</v>
      </c>
      <c r="BI565" s="111" t="s">
        <v>206</v>
      </c>
      <c r="BJ565" s="111" t="s">
        <v>206</v>
      </c>
      <c r="BK565" s="111" t="s">
        <v>206</v>
      </c>
      <c r="BL565" s="111" t="s">
        <v>206</v>
      </c>
      <c r="BM565" s="111" t="s">
        <v>206</v>
      </c>
      <c r="BN565" s="111" t="s">
        <v>206</v>
      </c>
      <c r="BO565" s="111" t="s">
        <v>206</v>
      </c>
      <c r="BP565" s="111" t="s">
        <v>206</v>
      </c>
      <c r="BQ565" s="119">
        <f>BQ535+BQ551</f>
        <v>13686599.4</v>
      </c>
      <c r="BR565" s="119">
        <f t="shared" ref="BR565:BV565" si="3670">BR535+BR551</f>
        <v>14242499.91</v>
      </c>
      <c r="BS565" s="119">
        <f t="shared" si="3670"/>
        <v>14242499.91</v>
      </c>
      <c r="BT565" s="119">
        <f t="shared" si="3670"/>
        <v>6561827.3399999999</v>
      </c>
      <c r="BU565" s="119">
        <f t="shared" si="3670"/>
        <v>6877796.8099999996</v>
      </c>
      <c r="BV565" s="119">
        <f t="shared" si="3670"/>
        <v>6877796.8099999996</v>
      </c>
      <c r="BW565" s="111" t="s">
        <v>206</v>
      </c>
      <c r="BX565" s="111" t="s">
        <v>206</v>
      </c>
      <c r="BY565" s="111" t="s">
        <v>206</v>
      </c>
      <c r="BZ565" s="111" t="s">
        <v>206</v>
      </c>
      <c r="CA565" s="111" t="s">
        <v>206</v>
      </c>
      <c r="CB565" s="111" t="s">
        <v>206</v>
      </c>
      <c r="CC565" s="111" t="s">
        <v>206</v>
      </c>
      <c r="CD565" s="111" t="s">
        <v>206</v>
      </c>
      <c r="CE565" s="111" t="s">
        <v>206</v>
      </c>
      <c r="CF565" s="111" t="s">
        <v>206</v>
      </c>
      <c r="CG565" s="111" t="s">
        <v>206</v>
      </c>
      <c r="CH565" s="111" t="s">
        <v>206</v>
      </c>
      <c r="CI565" s="111" t="s">
        <v>206</v>
      </c>
      <c r="CJ565" s="111" t="s">
        <v>206</v>
      </c>
      <c r="CK565" s="111" t="s">
        <v>206</v>
      </c>
      <c r="CL565" s="119">
        <f>CL535+CL551</f>
        <v>0</v>
      </c>
      <c r="CM565" s="119">
        <f t="shared" ref="CM565:CQ565" si="3671">CM535+CM551</f>
        <v>0</v>
      </c>
      <c r="CN565" s="119">
        <f t="shared" si="3671"/>
        <v>0</v>
      </c>
      <c r="CO565" s="119">
        <f t="shared" si="3671"/>
        <v>0</v>
      </c>
      <c r="CP565" s="119">
        <f t="shared" si="3671"/>
        <v>0</v>
      </c>
      <c r="CQ565" s="119">
        <f t="shared" si="3671"/>
        <v>0</v>
      </c>
      <c r="CR565" s="111" t="s">
        <v>206</v>
      </c>
      <c r="CS565" s="111" t="s">
        <v>206</v>
      </c>
      <c r="CT565" s="111" t="s">
        <v>206</v>
      </c>
      <c r="CU565" s="111" t="s">
        <v>206</v>
      </c>
      <c r="CV565" s="111" t="s">
        <v>206</v>
      </c>
      <c r="CW565" s="111" t="s">
        <v>206</v>
      </c>
      <c r="CX565" s="111" t="s">
        <v>206</v>
      </c>
      <c r="CY565" s="111" t="s">
        <v>206</v>
      </c>
      <c r="CZ565" s="111" t="s">
        <v>206</v>
      </c>
      <c r="DA565" s="111" t="s">
        <v>206</v>
      </c>
      <c r="DB565" s="111" t="s">
        <v>206</v>
      </c>
      <c r="DC565" s="111" t="s">
        <v>206</v>
      </c>
      <c r="DD565" s="111" t="s">
        <v>206</v>
      </c>
      <c r="DE565" s="111" t="s">
        <v>206</v>
      </c>
      <c r="DF565" s="111" t="s">
        <v>206</v>
      </c>
      <c r="DG565" s="119">
        <f>DG535+DG551</f>
        <v>6067300.3700000001</v>
      </c>
      <c r="DH565" s="119">
        <f t="shared" ref="DH565:DL565" si="3672">DH535+DH551</f>
        <v>6313300.0300000003</v>
      </c>
      <c r="DI565" s="119">
        <f t="shared" si="3672"/>
        <v>6313300.0300000003</v>
      </c>
      <c r="DJ565" s="119">
        <f t="shared" si="3672"/>
        <v>3459582.67</v>
      </c>
      <c r="DK565" s="119">
        <f t="shared" si="3672"/>
        <v>3630689.7</v>
      </c>
      <c r="DL565" s="119">
        <f t="shared" si="3672"/>
        <v>3630689.7</v>
      </c>
      <c r="DM565" s="111" t="s">
        <v>206</v>
      </c>
      <c r="DN565" s="111" t="s">
        <v>206</v>
      </c>
      <c r="DO565" s="111" t="s">
        <v>206</v>
      </c>
      <c r="DP565" s="111" t="s">
        <v>206</v>
      </c>
      <c r="DQ565" s="111" t="s">
        <v>206</v>
      </c>
      <c r="DR565" s="111" t="s">
        <v>206</v>
      </c>
      <c r="DS565" s="111" t="s">
        <v>206</v>
      </c>
      <c r="DT565" s="111" t="s">
        <v>206</v>
      </c>
      <c r="DU565" s="111" t="s">
        <v>206</v>
      </c>
      <c r="DV565" s="111" t="s">
        <v>206</v>
      </c>
      <c r="DW565" s="111" t="s">
        <v>206</v>
      </c>
      <c r="DX565" s="111" t="s">
        <v>206</v>
      </c>
      <c r="DY565" s="111" t="s">
        <v>206</v>
      </c>
      <c r="DZ565" s="111" t="s">
        <v>206</v>
      </c>
      <c r="EA565" s="111" t="s">
        <v>206</v>
      </c>
      <c r="EB565" s="119">
        <f>EB535+EB551</f>
        <v>7086199.5899999999</v>
      </c>
      <c r="EC565" s="119">
        <f t="shared" ref="EC565:EG565" si="3673">EC535+EC551</f>
        <v>7373499.9299999997</v>
      </c>
      <c r="ED565" s="119">
        <f t="shared" si="3673"/>
        <v>7373499.9299999997</v>
      </c>
      <c r="EE565" s="119">
        <f t="shared" si="3673"/>
        <v>4157020.03</v>
      </c>
      <c r="EF565" s="119">
        <f t="shared" si="3673"/>
        <v>4351374.83</v>
      </c>
      <c r="EG565" s="119">
        <f t="shared" si="3673"/>
        <v>4351374.83</v>
      </c>
      <c r="EH565" s="111" t="s">
        <v>206</v>
      </c>
      <c r="EI565" s="111" t="s">
        <v>206</v>
      </c>
      <c r="EJ565" s="111" t="s">
        <v>206</v>
      </c>
      <c r="EK565" s="111" t="s">
        <v>206</v>
      </c>
      <c r="EL565" s="111" t="s">
        <v>206</v>
      </c>
      <c r="EM565" s="111" t="s">
        <v>206</v>
      </c>
      <c r="EN565" s="111" t="s">
        <v>206</v>
      </c>
      <c r="EO565" s="111" t="s">
        <v>206</v>
      </c>
      <c r="EP565" s="111" t="s">
        <v>206</v>
      </c>
      <c r="EQ565" s="111" t="s">
        <v>206</v>
      </c>
      <c r="ER565" s="111" t="s">
        <v>206</v>
      </c>
      <c r="ES565" s="111" t="s">
        <v>206</v>
      </c>
      <c r="ET565" s="111" t="s">
        <v>206</v>
      </c>
      <c r="EU565" s="111" t="s">
        <v>206</v>
      </c>
      <c r="EV565" s="111" t="s">
        <v>206</v>
      </c>
      <c r="EW565" s="119">
        <f>EW535+EW551</f>
        <v>6310900.0800000001</v>
      </c>
      <c r="EX565" s="119">
        <f t="shared" ref="EX565:FB565" si="3674">EX535+EX551</f>
        <v>6568500.0599999996</v>
      </c>
      <c r="EY565" s="119">
        <f t="shared" si="3674"/>
        <v>6568500.0599999996</v>
      </c>
      <c r="EZ565" s="119">
        <f t="shared" si="3674"/>
        <v>2298752.9500000002</v>
      </c>
      <c r="FA565" s="119">
        <f t="shared" si="3674"/>
        <v>2397770.62</v>
      </c>
      <c r="FB565" s="119">
        <f t="shared" si="3674"/>
        <v>2397770.62</v>
      </c>
      <c r="FC565" s="111" t="s">
        <v>206</v>
      </c>
      <c r="FD565" s="111" t="s">
        <v>206</v>
      </c>
      <c r="FE565" s="111" t="s">
        <v>206</v>
      </c>
      <c r="FF565" s="111" t="s">
        <v>206</v>
      </c>
      <c r="FG565" s="111" t="s">
        <v>206</v>
      </c>
      <c r="FH565" s="111" t="s">
        <v>206</v>
      </c>
      <c r="FI565" s="111" t="s">
        <v>206</v>
      </c>
      <c r="FJ565" s="111" t="s">
        <v>206</v>
      </c>
      <c r="FK565" s="111" t="s">
        <v>206</v>
      </c>
      <c r="FL565" s="111" t="s">
        <v>206</v>
      </c>
      <c r="FM565" s="111" t="s">
        <v>206</v>
      </c>
      <c r="FN565" s="111" t="s">
        <v>206</v>
      </c>
      <c r="FO565" s="111" t="s">
        <v>206</v>
      </c>
      <c r="FP565" s="111" t="s">
        <v>206</v>
      </c>
      <c r="FQ565" s="111" t="s">
        <v>206</v>
      </c>
      <c r="FR565" s="119">
        <f>FR535+FR551</f>
        <v>7719999.8300000001</v>
      </c>
      <c r="FS565" s="119">
        <f t="shared" ref="FS565:FW565" si="3675">FS535+FS551</f>
        <v>8129499.5300000003</v>
      </c>
      <c r="FT565" s="119">
        <f t="shared" si="3675"/>
        <v>8129499.5300000003</v>
      </c>
      <c r="FU565" s="119">
        <f t="shared" si="3675"/>
        <v>3575573.46</v>
      </c>
      <c r="FV565" s="119">
        <f t="shared" si="3675"/>
        <v>3735912.14</v>
      </c>
      <c r="FW565" s="119">
        <f t="shared" si="3675"/>
        <v>3735912.14</v>
      </c>
      <c r="FX565" s="111" t="s">
        <v>206</v>
      </c>
      <c r="FY565" s="111" t="s">
        <v>206</v>
      </c>
      <c r="FZ565" s="111" t="s">
        <v>206</v>
      </c>
      <c r="GA565" s="111" t="s">
        <v>206</v>
      </c>
      <c r="GB565" s="111" t="s">
        <v>206</v>
      </c>
      <c r="GC565" s="111" t="s">
        <v>206</v>
      </c>
      <c r="GD565" s="111" t="s">
        <v>206</v>
      </c>
      <c r="GE565" s="111" t="s">
        <v>206</v>
      </c>
      <c r="GF565" s="111" t="s">
        <v>206</v>
      </c>
      <c r="GG565" s="111" t="s">
        <v>206</v>
      </c>
      <c r="GH565" s="111" t="s">
        <v>206</v>
      </c>
      <c r="GI565" s="111" t="s">
        <v>206</v>
      </c>
      <c r="GJ565" s="111" t="s">
        <v>206</v>
      </c>
      <c r="GK565" s="111" t="s">
        <v>206</v>
      </c>
      <c r="GL565" s="111" t="s">
        <v>206</v>
      </c>
      <c r="GM565" s="119">
        <f>GM535+GM551</f>
        <v>0</v>
      </c>
      <c r="GN565" s="119">
        <f t="shared" ref="GN565:GR565" si="3676">GN535+GN551</f>
        <v>0</v>
      </c>
      <c r="GO565" s="119">
        <f t="shared" si="3676"/>
        <v>0</v>
      </c>
      <c r="GP565" s="119">
        <f t="shared" si="3676"/>
        <v>0</v>
      </c>
      <c r="GQ565" s="119">
        <f t="shared" si="3676"/>
        <v>0</v>
      </c>
      <c r="GR565" s="119">
        <f t="shared" si="3676"/>
        <v>0</v>
      </c>
      <c r="GS565" s="111" t="s">
        <v>206</v>
      </c>
      <c r="GT565" s="111" t="s">
        <v>206</v>
      </c>
      <c r="GU565" s="111" t="s">
        <v>206</v>
      </c>
      <c r="GV565" s="111" t="s">
        <v>206</v>
      </c>
      <c r="GW565" s="111" t="s">
        <v>206</v>
      </c>
      <c r="GX565" s="111" t="s">
        <v>206</v>
      </c>
      <c r="GY565" s="111" t="s">
        <v>206</v>
      </c>
      <c r="GZ565" s="111" t="s">
        <v>206</v>
      </c>
      <c r="HA565" s="111" t="s">
        <v>206</v>
      </c>
      <c r="HB565" s="111" t="s">
        <v>206</v>
      </c>
      <c r="HC565" s="111" t="s">
        <v>206</v>
      </c>
      <c r="HD565" s="111" t="s">
        <v>206</v>
      </c>
      <c r="HE565" s="111" t="s">
        <v>206</v>
      </c>
      <c r="HF565" s="111" t="s">
        <v>206</v>
      </c>
      <c r="HG565" s="111" t="s">
        <v>206</v>
      </c>
      <c r="HH565" s="119">
        <f>HH535+HH551</f>
        <v>5094699.5</v>
      </c>
      <c r="HI565" s="119">
        <f t="shared" ref="HI565:HM565" si="3677">HI535+HI551</f>
        <v>5349400.0999999996</v>
      </c>
      <c r="HJ565" s="119">
        <f t="shared" si="3677"/>
        <v>5349400.0999999996</v>
      </c>
      <c r="HK565" s="119">
        <f t="shared" si="3677"/>
        <v>4605854.5999999996</v>
      </c>
      <c r="HL565" s="119">
        <f t="shared" si="3677"/>
        <v>4827311.47</v>
      </c>
      <c r="HM565" s="119">
        <f t="shared" si="3677"/>
        <v>4827311.47</v>
      </c>
      <c r="HN565" s="111" t="s">
        <v>206</v>
      </c>
      <c r="HO565" s="111" t="s">
        <v>206</v>
      </c>
      <c r="HP565" s="111" t="s">
        <v>206</v>
      </c>
      <c r="HQ565" s="111" t="s">
        <v>206</v>
      </c>
      <c r="HR565" s="111" t="s">
        <v>206</v>
      </c>
      <c r="HS565" s="111" t="s">
        <v>206</v>
      </c>
      <c r="HT565" s="111" t="s">
        <v>206</v>
      </c>
      <c r="HU565" s="111" t="s">
        <v>206</v>
      </c>
      <c r="HV565" s="111" t="s">
        <v>206</v>
      </c>
      <c r="HW565" s="111" t="s">
        <v>206</v>
      </c>
      <c r="HX565" s="111" t="s">
        <v>206</v>
      </c>
      <c r="HY565" s="111" t="s">
        <v>206</v>
      </c>
      <c r="HZ565" s="111" t="s">
        <v>206</v>
      </c>
      <c r="IA565" s="111" t="s">
        <v>206</v>
      </c>
      <c r="IB565" s="111" t="s">
        <v>206</v>
      </c>
      <c r="IC565" s="119">
        <f>IC535+IC551</f>
        <v>13903299.550000001</v>
      </c>
      <c r="ID565" s="119">
        <f t="shared" ref="ID565:IH565" si="3678">ID535+ID551</f>
        <v>18828099.48</v>
      </c>
      <c r="IE565" s="119">
        <f t="shared" si="3678"/>
        <v>18828099.48</v>
      </c>
      <c r="IF565" s="119">
        <f t="shared" si="3678"/>
        <v>7770252.5199999996</v>
      </c>
      <c r="IG565" s="119">
        <f t="shared" si="3678"/>
        <v>9706736.7100000009</v>
      </c>
      <c r="IH565" s="119">
        <f t="shared" si="3678"/>
        <v>9706736.7100000009</v>
      </c>
      <c r="II565" s="111" t="s">
        <v>206</v>
      </c>
      <c r="IJ565" s="111" t="s">
        <v>206</v>
      </c>
      <c r="IK565" s="111" t="s">
        <v>206</v>
      </c>
      <c r="IL565" s="111" t="s">
        <v>206</v>
      </c>
      <c r="IM565" s="111" t="s">
        <v>206</v>
      </c>
      <c r="IN565" s="111" t="s">
        <v>206</v>
      </c>
      <c r="IO565" s="111" t="s">
        <v>206</v>
      </c>
      <c r="IP565" s="111" t="s">
        <v>206</v>
      </c>
      <c r="IQ565" s="111" t="s">
        <v>206</v>
      </c>
      <c r="IR565" s="111" t="s">
        <v>206</v>
      </c>
      <c r="IS565" s="111" t="s">
        <v>206</v>
      </c>
      <c r="IT565" s="111" t="s">
        <v>206</v>
      </c>
      <c r="IU565" s="111" t="s">
        <v>206</v>
      </c>
      <c r="IV565" s="111" t="s">
        <v>206</v>
      </c>
      <c r="IW565" s="111" t="s">
        <v>206</v>
      </c>
      <c r="IX565" s="119">
        <f>IX535+IX551</f>
        <v>7919899.2000000002</v>
      </c>
      <c r="IY565" s="119">
        <f t="shared" ref="IY565:JC565" si="3679">IY535+IY551</f>
        <v>8240999.5800000001</v>
      </c>
      <c r="IZ565" s="119">
        <f t="shared" si="3679"/>
        <v>8240999.5800000001</v>
      </c>
      <c r="JA565" s="119">
        <f t="shared" si="3679"/>
        <v>3825697.83</v>
      </c>
      <c r="JB565" s="119">
        <f t="shared" si="3679"/>
        <v>3986078.91</v>
      </c>
      <c r="JC565" s="119">
        <f t="shared" si="3679"/>
        <v>3986078.91</v>
      </c>
      <c r="JD565" s="111" t="s">
        <v>206</v>
      </c>
      <c r="JE565" s="111" t="s">
        <v>206</v>
      </c>
      <c r="JF565" s="111" t="s">
        <v>206</v>
      </c>
      <c r="JG565" s="111" t="s">
        <v>206</v>
      </c>
      <c r="JH565" s="111" t="s">
        <v>206</v>
      </c>
      <c r="JI565" s="111" t="s">
        <v>206</v>
      </c>
      <c r="JJ565" s="111" t="s">
        <v>206</v>
      </c>
      <c r="JK565" s="111" t="s">
        <v>206</v>
      </c>
      <c r="JL565" s="111" t="s">
        <v>206</v>
      </c>
      <c r="JM565" s="111" t="s">
        <v>206</v>
      </c>
      <c r="JN565" s="111" t="s">
        <v>206</v>
      </c>
      <c r="JO565" s="111" t="s">
        <v>206</v>
      </c>
      <c r="JP565" s="111" t="s">
        <v>206</v>
      </c>
      <c r="JQ565" s="111" t="s">
        <v>206</v>
      </c>
      <c r="JR565" s="111" t="s">
        <v>206</v>
      </c>
      <c r="JS565" s="119">
        <f>JS535+JS551</f>
        <v>5960300.1299999999</v>
      </c>
      <c r="JT565" s="119">
        <f t="shared" ref="JT565:JX565" si="3680">JT535+JT551</f>
        <v>6203600.2199999997</v>
      </c>
      <c r="JU565" s="119">
        <f t="shared" si="3680"/>
        <v>6203600.2199999997</v>
      </c>
      <c r="JV565" s="119">
        <f t="shared" si="3680"/>
        <v>2787991.05</v>
      </c>
      <c r="JW565" s="119">
        <f t="shared" si="3680"/>
        <v>2924370</v>
      </c>
      <c r="JX565" s="119">
        <f t="shared" si="3680"/>
        <v>2924370</v>
      </c>
      <c r="JY565" s="111" t="s">
        <v>206</v>
      </c>
      <c r="JZ565" s="111" t="s">
        <v>206</v>
      </c>
      <c r="KA565" s="111" t="s">
        <v>206</v>
      </c>
      <c r="KB565" s="111" t="s">
        <v>206</v>
      </c>
      <c r="KC565" s="111" t="s">
        <v>206</v>
      </c>
      <c r="KD565" s="111" t="s">
        <v>206</v>
      </c>
      <c r="KE565" s="111" t="s">
        <v>206</v>
      </c>
      <c r="KF565" s="111" t="s">
        <v>206</v>
      </c>
      <c r="KG565" s="111" t="s">
        <v>206</v>
      </c>
      <c r="KH565" s="111" t="s">
        <v>206</v>
      </c>
      <c r="KI565" s="111" t="s">
        <v>206</v>
      </c>
      <c r="KJ565" s="111" t="s">
        <v>206</v>
      </c>
      <c r="KK565" s="111" t="s">
        <v>206</v>
      </c>
      <c r="KL565" s="111" t="s">
        <v>206</v>
      </c>
      <c r="KM565" s="111" t="s">
        <v>206</v>
      </c>
      <c r="KN565" s="119">
        <f>KN535+KN551</f>
        <v>11844099.66</v>
      </c>
      <c r="KO565" s="119">
        <f t="shared" ref="KO565:KS565" si="3681">KO535+KO551</f>
        <v>12324600.74</v>
      </c>
      <c r="KP565" s="119">
        <f t="shared" si="3681"/>
        <v>12324600.74</v>
      </c>
      <c r="KQ565" s="119">
        <f t="shared" si="3681"/>
        <v>5064931.53</v>
      </c>
      <c r="KR565" s="119">
        <f t="shared" si="3681"/>
        <v>5289891.71</v>
      </c>
      <c r="KS565" s="119">
        <f t="shared" si="3681"/>
        <v>5289891.71</v>
      </c>
      <c r="KT565" s="111" t="s">
        <v>206</v>
      </c>
      <c r="KU565" s="111" t="s">
        <v>206</v>
      </c>
      <c r="KV565" s="111" t="s">
        <v>206</v>
      </c>
      <c r="KW565" s="111" t="s">
        <v>206</v>
      </c>
      <c r="KX565" s="111" t="s">
        <v>206</v>
      </c>
      <c r="KY565" s="111" t="s">
        <v>206</v>
      </c>
      <c r="KZ565" s="111" t="s">
        <v>206</v>
      </c>
      <c r="LA565" s="111" t="s">
        <v>206</v>
      </c>
      <c r="LB565" s="111" t="s">
        <v>206</v>
      </c>
      <c r="LC565" s="111" t="s">
        <v>206</v>
      </c>
      <c r="LD565" s="111" t="s">
        <v>206</v>
      </c>
      <c r="LE565" s="111" t="s">
        <v>206</v>
      </c>
      <c r="LF565" s="111" t="s">
        <v>206</v>
      </c>
      <c r="LG565" s="111" t="s">
        <v>206</v>
      </c>
      <c r="LH565" s="111" t="s">
        <v>206</v>
      </c>
      <c r="LI565" s="119">
        <f>LI535+LI551</f>
        <v>15425199.25</v>
      </c>
      <c r="LJ565" s="119">
        <f t="shared" ref="LJ565:LN565" si="3682">LJ535+LJ551</f>
        <v>16051000.75</v>
      </c>
      <c r="LK565" s="119">
        <f t="shared" si="3682"/>
        <v>16051000.75</v>
      </c>
      <c r="LL565" s="119">
        <f t="shared" si="3682"/>
        <v>6131028.71</v>
      </c>
      <c r="LM565" s="119">
        <f t="shared" si="3682"/>
        <v>6408982.75</v>
      </c>
      <c r="LN565" s="119">
        <f t="shared" si="3682"/>
        <v>6408982.75</v>
      </c>
      <c r="LO565" s="111" t="s">
        <v>206</v>
      </c>
      <c r="LP565" s="111" t="s">
        <v>206</v>
      </c>
      <c r="LQ565" s="111" t="s">
        <v>206</v>
      </c>
      <c r="LR565" s="111" t="s">
        <v>206</v>
      </c>
      <c r="LS565" s="111" t="s">
        <v>206</v>
      </c>
      <c r="LT565" s="111" t="s">
        <v>206</v>
      </c>
      <c r="LU565" s="111" t="s">
        <v>206</v>
      </c>
      <c r="LV565" s="111" t="s">
        <v>206</v>
      </c>
      <c r="LW565" s="111" t="s">
        <v>206</v>
      </c>
      <c r="LX565" s="111" t="s">
        <v>206</v>
      </c>
      <c r="LY565" s="111" t="s">
        <v>206</v>
      </c>
      <c r="LZ565" s="111" t="s">
        <v>206</v>
      </c>
      <c r="MA565" s="111" t="s">
        <v>206</v>
      </c>
      <c r="MB565" s="111" t="s">
        <v>206</v>
      </c>
      <c r="MC565" s="111" t="s">
        <v>206</v>
      </c>
      <c r="MD565" s="119">
        <f>MD535+MD551</f>
        <v>4787500.4400000004</v>
      </c>
      <c r="ME565" s="119">
        <f t="shared" ref="ME565:MI565" si="3683">ME535+ME551</f>
        <v>4981699.99</v>
      </c>
      <c r="MF565" s="119">
        <f t="shared" si="3683"/>
        <v>4981699.99</v>
      </c>
      <c r="MG565" s="119">
        <f t="shared" si="3683"/>
        <v>3003898.26</v>
      </c>
      <c r="MH565" s="119">
        <f t="shared" si="3683"/>
        <v>3138163.83</v>
      </c>
      <c r="MI565" s="119">
        <f t="shared" si="3683"/>
        <v>3138163.83</v>
      </c>
      <c r="MJ565" s="111" t="s">
        <v>206</v>
      </c>
      <c r="MK565" s="111" t="s">
        <v>206</v>
      </c>
      <c r="ML565" s="111" t="s">
        <v>206</v>
      </c>
      <c r="MM565" s="111" t="s">
        <v>206</v>
      </c>
      <c r="MN565" s="111" t="s">
        <v>206</v>
      </c>
      <c r="MO565" s="111" t="s">
        <v>206</v>
      </c>
      <c r="MP565" s="111" t="s">
        <v>206</v>
      </c>
      <c r="MQ565" s="111" t="s">
        <v>206</v>
      </c>
      <c r="MR565" s="111" t="s">
        <v>206</v>
      </c>
      <c r="MS565" s="111" t="s">
        <v>206</v>
      </c>
      <c r="MT565" s="111" t="s">
        <v>206</v>
      </c>
      <c r="MU565" s="111" t="s">
        <v>206</v>
      </c>
      <c r="MV565" s="111" t="s">
        <v>206</v>
      </c>
      <c r="MW565" s="111" t="s">
        <v>206</v>
      </c>
      <c r="MX565" s="111" t="s">
        <v>206</v>
      </c>
      <c r="MY565" s="119">
        <f>MY535+MY551</f>
        <v>7738900.0300000003</v>
      </c>
      <c r="MZ565" s="119">
        <f t="shared" ref="MZ565:ND565" si="3684">MZ535+MZ551</f>
        <v>8245599.9699999997</v>
      </c>
      <c r="NA565" s="119">
        <f t="shared" si="3684"/>
        <v>8245599.9699999997</v>
      </c>
      <c r="NB565" s="119">
        <f t="shared" si="3684"/>
        <v>5205538.96</v>
      </c>
      <c r="NC565" s="119">
        <f t="shared" si="3684"/>
        <v>5439552.5199999996</v>
      </c>
      <c r="ND565" s="119">
        <f t="shared" si="3684"/>
        <v>5439552.5199999996</v>
      </c>
      <c r="NE565" s="111" t="s">
        <v>206</v>
      </c>
      <c r="NF565" s="111" t="s">
        <v>206</v>
      </c>
      <c r="NG565" s="111" t="s">
        <v>206</v>
      </c>
      <c r="NH565" s="111" t="s">
        <v>206</v>
      </c>
      <c r="NI565" s="111" t="s">
        <v>206</v>
      </c>
      <c r="NJ565" s="111" t="s">
        <v>206</v>
      </c>
      <c r="NK565" s="111" t="s">
        <v>206</v>
      </c>
      <c r="NL565" s="111" t="s">
        <v>206</v>
      </c>
      <c r="NM565" s="111" t="s">
        <v>206</v>
      </c>
      <c r="NN565" s="111" t="s">
        <v>206</v>
      </c>
      <c r="NO565" s="111" t="s">
        <v>206</v>
      </c>
      <c r="NP565" s="111" t="s">
        <v>206</v>
      </c>
      <c r="NQ565" s="111" t="s">
        <v>206</v>
      </c>
      <c r="NR565" s="111" t="s">
        <v>206</v>
      </c>
      <c r="NS565" s="111" t="s">
        <v>206</v>
      </c>
      <c r="NT565" s="119">
        <f>NT535+NT551</f>
        <v>12534700.859999999</v>
      </c>
      <c r="NU565" s="119">
        <f t="shared" ref="NU565:NY565" si="3685">NU535+NU551</f>
        <v>13091299.140000001</v>
      </c>
      <c r="NV565" s="119">
        <f t="shared" si="3685"/>
        <v>13091299.140000001</v>
      </c>
      <c r="NW565" s="119">
        <f t="shared" si="3685"/>
        <v>6114131.21</v>
      </c>
      <c r="NX565" s="119">
        <f t="shared" si="3685"/>
        <v>6377256.7800000003</v>
      </c>
      <c r="NY565" s="119">
        <f t="shared" si="3685"/>
        <v>6377256.7800000003</v>
      </c>
      <c r="NZ565" s="111" t="s">
        <v>206</v>
      </c>
      <c r="OA565" s="111" t="s">
        <v>206</v>
      </c>
      <c r="OB565" s="111" t="s">
        <v>206</v>
      </c>
      <c r="OC565" s="111" t="s">
        <v>206</v>
      </c>
      <c r="OD565" s="111" t="s">
        <v>206</v>
      </c>
      <c r="OE565" s="111" t="s">
        <v>206</v>
      </c>
      <c r="OF565" s="111" t="s">
        <v>206</v>
      </c>
      <c r="OG565" s="111" t="s">
        <v>206</v>
      </c>
      <c r="OH565" s="111" t="s">
        <v>206</v>
      </c>
      <c r="OI565" s="111" t="s">
        <v>206</v>
      </c>
      <c r="OJ565" s="111" t="s">
        <v>206</v>
      </c>
      <c r="OK565" s="111" t="s">
        <v>206</v>
      </c>
      <c r="OL565" s="111" t="s">
        <v>206</v>
      </c>
      <c r="OM565" s="111" t="s">
        <v>206</v>
      </c>
      <c r="ON565" s="111" t="s">
        <v>206</v>
      </c>
      <c r="OO565" s="119">
        <f>OO535+OO551</f>
        <v>7039899.7599999998</v>
      </c>
      <c r="OP565" s="119">
        <f t="shared" ref="OP565:OT565" si="3686">OP535+OP551</f>
        <v>7325299.5199999996</v>
      </c>
      <c r="OQ565" s="119">
        <f t="shared" si="3686"/>
        <v>7325299.5199999996</v>
      </c>
      <c r="OR565" s="119">
        <f t="shared" si="3686"/>
        <v>4511326.5999999996</v>
      </c>
      <c r="OS565" s="119">
        <f t="shared" si="3686"/>
        <v>4711025.3600000003</v>
      </c>
      <c r="OT565" s="119">
        <f t="shared" si="3686"/>
        <v>4711025.3600000003</v>
      </c>
      <c r="OU565" s="111" t="s">
        <v>206</v>
      </c>
      <c r="OV565" s="111" t="s">
        <v>206</v>
      </c>
      <c r="OW565" s="111" t="s">
        <v>206</v>
      </c>
      <c r="OX565" s="111" t="s">
        <v>206</v>
      </c>
      <c r="OY565" s="111" t="s">
        <v>206</v>
      </c>
      <c r="OZ565" s="111" t="s">
        <v>206</v>
      </c>
      <c r="PA565" s="111" t="s">
        <v>206</v>
      </c>
      <c r="PB565" s="111" t="s">
        <v>206</v>
      </c>
      <c r="PC565" s="111" t="s">
        <v>206</v>
      </c>
      <c r="PD565" s="111" t="s">
        <v>206</v>
      </c>
      <c r="PE565" s="111" t="s">
        <v>206</v>
      </c>
      <c r="PF565" s="111" t="s">
        <v>206</v>
      </c>
      <c r="PG565" s="111" t="s">
        <v>206</v>
      </c>
      <c r="PH565" s="111" t="s">
        <v>206</v>
      </c>
      <c r="PI565" s="111" t="s">
        <v>206</v>
      </c>
      <c r="PJ565" s="119">
        <f>PJ535+PJ551</f>
        <v>10518100.199999999</v>
      </c>
      <c r="PK565" s="119">
        <f t="shared" ref="PK565:PO565" si="3687">PK535+PK551</f>
        <v>10947500.1</v>
      </c>
      <c r="PL565" s="119">
        <f t="shared" si="3687"/>
        <v>10947500.1</v>
      </c>
      <c r="PM565" s="119">
        <f t="shared" si="3687"/>
        <v>3702874.23</v>
      </c>
      <c r="PN565" s="119">
        <f t="shared" si="3687"/>
        <v>3873919.41</v>
      </c>
      <c r="PO565" s="119">
        <f t="shared" si="3687"/>
        <v>3873919.41</v>
      </c>
      <c r="PP565" s="111" t="s">
        <v>206</v>
      </c>
      <c r="PQ565" s="111" t="s">
        <v>206</v>
      </c>
      <c r="PR565" s="111" t="s">
        <v>206</v>
      </c>
      <c r="PS565" s="111" t="s">
        <v>206</v>
      </c>
      <c r="PT565" s="111" t="s">
        <v>206</v>
      </c>
      <c r="PU565" s="111" t="s">
        <v>206</v>
      </c>
      <c r="PV565" s="111" t="s">
        <v>206</v>
      </c>
      <c r="PW565" s="111" t="s">
        <v>206</v>
      </c>
      <c r="PX565" s="111" t="s">
        <v>206</v>
      </c>
      <c r="PY565" s="111" t="s">
        <v>206</v>
      </c>
      <c r="PZ565" s="111" t="s">
        <v>206</v>
      </c>
      <c r="QA565" s="111" t="s">
        <v>206</v>
      </c>
      <c r="QB565" s="111" t="s">
        <v>206</v>
      </c>
      <c r="QC565" s="111" t="s">
        <v>206</v>
      </c>
      <c r="QD565" s="111" t="s">
        <v>206</v>
      </c>
      <c r="QE565" s="119">
        <f>QE535+QE551</f>
        <v>9347399.4000000004</v>
      </c>
      <c r="QF565" s="119">
        <f t="shared" ref="QF565:QJ565" si="3688">QF535+QF551</f>
        <v>9726699.1500000004</v>
      </c>
      <c r="QG565" s="119">
        <f t="shared" si="3688"/>
        <v>9726699.1500000004</v>
      </c>
      <c r="QH565" s="119">
        <f t="shared" si="3688"/>
        <v>5721382.0499999998</v>
      </c>
      <c r="QI565" s="119">
        <f t="shared" si="3688"/>
        <v>5977651.9800000004</v>
      </c>
      <c r="QJ565" s="119">
        <f t="shared" si="3688"/>
        <v>5977651.9800000004</v>
      </c>
      <c r="QK565" s="111" t="s">
        <v>206</v>
      </c>
      <c r="QL565" s="111" t="s">
        <v>206</v>
      </c>
      <c r="QM565" s="111" t="s">
        <v>206</v>
      </c>
      <c r="QN565" s="111" t="s">
        <v>206</v>
      </c>
      <c r="QO565" s="111" t="s">
        <v>206</v>
      </c>
      <c r="QP565" s="111" t="s">
        <v>206</v>
      </c>
      <c r="QQ565" s="111" t="s">
        <v>206</v>
      </c>
      <c r="QR565" s="111" t="s">
        <v>206</v>
      </c>
      <c r="QS565" s="111" t="s">
        <v>206</v>
      </c>
      <c r="QT565" s="111" t="s">
        <v>206</v>
      </c>
      <c r="QU565" s="111" t="s">
        <v>206</v>
      </c>
      <c r="QV565" s="111" t="s">
        <v>206</v>
      </c>
      <c r="QW565" s="111" t="s">
        <v>206</v>
      </c>
      <c r="QX565" s="111" t="s">
        <v>206</v>
      </c>
      <c r="QY565" s="111" t="s">
        <v>206</v>
      </c>
      <c r="QZ565" s="119">
        <f>QZ535+QZ551</f>
        <v>12886299.189999999</v>
      </c>
      <c r="RA565" s="119">
        <f t="shared" ref="RA565:RE565" si="3689">RA535+RA551</f>
        <v>13457099.699999999</v>
      </c>
      <c r="RB565" s="119">
        <f t="shared" si="3689"/>
        <v>13457099.699999999</v>
      </c>
      <c r="RC565" s="119">
        <f t="shared" si="3689"/>
        <v>7070819.5499999998</v>
      </c>
      <c r="RD565" s="119">
        <f t="shared" si="3689"/>
        <v>7371430.7300000004</v>
      </c>
      <c r="RE565" s="119">
        <f t="shared" si="3689"/>
        <v>7371430.7300000004</v>
      </c>
      <c r="RF565" s="111" t="s">
        <v>206</v>
      </c>
      <c r="RG565" s="111" t="s">
        <v>206</v>
      </c>
      <c r="RH565" s="111" t="s">
        <v>206</v>
      </c>
      <c r="RI565" s="111" t="s">
        <v>206</v>
      </c>
      <c r="RJ565" s="111" t="s">
        <v>206</v>
      </c>
      <c r="RK565" s="111" t="s">
        <v>206</v>
      </c>
      <c r="RL565" s="111" t="s">
        <v>206</v>
      </c>
      <c r="RM565" s="111" t="s">
        <v>206</v>
      </c>
      <c r="RN565" s="111" t="s">
        <v>206</v>
      </c>
      <c r="RO565" s="111" t="s">
        <v>206</v>
      </c>
      <c r="RP565" s="111" t="s">
        <v>206</v>
      </c>
      <c r="RQ565" s="111" t="s">
        <v>206</v>
      </c>
      <c r="RR565" s="111" t="s">
        <v>206</v>
      </c>
      <c r="RS565" s="111" t="s">
        <v>206</v>
      </c>
      <c r="RT565" s="111" t="s">
        <v>206</v>
      </c>
      <c r="RU565" s="119">
        <f>RU535+RU551</f>
        <v>19648300.059999999</v>
      </c>
      <c r="RV565" s="119">
        <f t="shared" ref="RV565:RZ565" si="3690">RV535+RV551</f>
        <v>20782597.949999999</v>
      </c>
      <c r="RW565" s="119">
        <f t="shared" si="3690"/>
        <v>20782597.949999999</v>
      </c>
      <c r="RX565" s="119">
        <f t="shared" si="3690"/>
        <v>7895130.7300000004</v>
      </c>
      <c r="RY565" s="119">
        <f t="shared" si="3690"/>
        <v>8221847.8300000001</v>
      </c>
      <c r="RZ565" s="119">
        <f t="shared" si="3690"/>
        <v>8221847.8300000001</v>
      </c>
      <c r="SA565" s="111" t="s">
        <v>206</v>
      </c>
      <c r="SB565" s="111" t="s">
        <v>206</v>
      </c>
      <c r="SC565" s="111" t="s">
        <v>206</v>
      </c>
      <c r="SD565" s="111" t="s">
        <v>206</v>
      </c>
      <c r="SE565" s="111" t="s">
        <v>206</v>
      </c>
      <c r="SF565" s="111" t="s">
        <v>206</v>
      </c>
      <c r="SG565" s="111" t="s">
        <v>206</v>
      </c>
      <c r="SH565" s="111" t="s">
        <v>206</v>
      </c>
      <c r="SI565" s="111" t="s">
        <v>206</v>
      </c>
      <c r="SJ565" s="111" t="s">
        <v>206</v>
      </c>
      <c r="SK565" s="111" t="s">
        <v>206</v>
      </c>
      <c r="SL565" s="111" t="s">
        <v>206</v>
      </c>
      <c r="SM565" s="111" t="s">
        <v>206</v>
      </c>
      <c r="SN565" s="111" t="s">
        <v>206</v>
      </c>
      <c r="SO565" s="111" t="s">
        <v>206</v>
      </c>
      <c r="SP565" s="119">
        <f>SP535+SP551</f>
        <v>15555200.15</v>
      </c>
      <c r="SQ565" s="119">
        <f t="shared" ref="SQ565:SU565" si="3691">SQ535+SQ551</f>
        <v>16237400.57</v>
      </c>
      <c r="SR565" s="119">
        <f t="shared" si="3691"/>
        <v>16237400.57</v>
      </c>
      <c r="SS565" s="119">
        <f t="shared" si="3691"/>
        <v>5409124.5800000001</v>
      </c>
      <c r="ST565" s="119">
        <f t="shared" si="3691"/>
        <v>5641804.8399999999</v>
      </c>
      <c r="SU565" s="119">
        <f t="shared" si="3691"/>
        <v>5641804.8399999999</v>
      </c>
      <c r="SV565" s="111" t="s">
        <v>206</v>
      </c>
      <c r="SW565" s="111" t="s">
        <v>206</v>
      </c>
      <c r="SX565" s="111" t="s">
        <v>206</v>
      </c>
      <c r="SY565" s="111" t="s">
        <v>206</v>
      </c>
      <c r="SZ565" s="111" t="s">
        <v>206</v>
      </c>
      <c r="TA565" s="111" t="s">
        <v>206</v>
      </c>
      <c r="TB565" s="111" t="s">
        <v>206</v>
      </c>
      <c r="TC565" s="111" t="s">
        <v>206</v>
      </c>
      <c r="TD565" s="111" t="s">
        <v>206</v>
      </c>
      <c r="TE565" s="111" t="s">
        <v>206</v>
      </c>
      <c r="TF565" s="111" t="s">
        <v>206</v>
      </c>
      <c r="TG565" s="111" t="s">
        <v>206</v>
      </c>
      <c r="TH565" s="111" t="s">
        <v>206</v>
      </c>
      <c r="TI565" s="111" t="s">
        <v>206</v>
      </c>
      <c r="TJ565" s="111" t="s">
        <v>206</v>
      </c>
      <c r="TK565" s="119">
        <f>TK535+TK551</f>
        <v>5635800.0599999996</v>
      </c>
      <c r="TL565" s="119">
        <f t="shared" ref="TL565:TP565" si="3692">TL535+TL551</f>
        <v>5912700.0700000003</v>
      </c>
      <c r="TM565" s="119">
        <f t="shared" si="3692"/>
        <v>5912700.0700000003</v>
      </c>
      <c r="TN565" s="119">
        <f t="shared" si="3692"/>
        <v>2831826.15</v>
      </c>
      <c r="TO565" s="119">
        <f t="shared" si="3692"/>
        <v>2958013.47</v>
      </c>
      <c r="TP565" s="119">
        <f t="shared" si="3692"/>
        <v>2958013.47</v>
      </c>
      <c r="TQ565" s="111" t="s">
        <v>206</v>
      </c>
      <c r="TR565" s="111" t="s">
        <v>206</v>
      </c>
      <c r="TS565" s="111" t="s">
        <v>206</v>
      </c>
      <c r="TT565" s="111" t="s">
        <v>206</v>
      </c>
      <c r="TU565" s="111" t="s">
        <v>206</v>
      </c>
      <c r="TV565" s="111" t="s">
        <v>206</v>
      </c>
      <c r="TW565" s="111" t="s">
        <v>206</v>
      </c>
      <c r="TX565" s="111" t="s">
        <v>206</v>
      </c>
      <c r="TY565" s="111" t="s">
        <v>206</v>
      </c>
      <c r="TZ565" s="111" t="s">
        <v>206</v>
      </c>
      <c r="UA565" s="111" t="s">
        <v>206</v>
      </c>
      <c r="UB565" s="111" t="s">
        <v>206</v>
      </c>
      <c r="UC565" s="111" t="s">
        <v>206</v>
      </c>
      <c r="UD565" s="111" t="s">
        <v>206</v>
      </c>
      <c r="UE565" s="111" t="s">
        <v>206</v>
      </c>
      <c r="UF565" s="119">
        <f>UF535+UF551</f>
        <v>11211187.25</v>
      </c>
      <c r="UG565" s="119">
        <f t="shared" ref="UG565:UK565" si="3693">UG535+UG551</f>
        <v>15632601.34</v>
      </c>
      <c r="UH565" s="119">
        <f t="shared" si="3693"/>
        <v>15632601.34</v>
      </c>
      <c r="UI565" s="119">
        <f t="shared" si="3693"/>
        <v>6343834.2400000002</v>
      </c>
      <c r="UJ565" s="119">
        <f t="shared" si="3693"/>
        <v>8806442.8499999996</v>
      </c>
      <c r="UK565" s="119">
        <f t="shared" si="3693"/>
        <v>8806442.8499999996</v>
      </c>
      <c r="UL565" s="111" t="s">
        <v>206</v>
      </c>
      <c r="UM565" s="111" t="s">
        <v>206</v>
      </c>
      <c r="UN565" s="111" t="s">
        <v>206</v>
      </c>
      <c r="UO565" s="111" t="s">
        <v>206</v>
      </c>
      <c r="UP565" s="111" t="s">
        <v>206</v>
      </c>
      <c r="UQ565" s="111" t="s">
        <v>206</v>
      </c>
      <c r="UR565" s="111" t="s">
        <v>206</v>
      </c>
      <c r="US565" s="111" t="s">
        <v>206</v>
      </c>
      <c r="UT565" s="111" t="s">
        <v>206</v>
      </c>
      <c r="UU565" s="111" t="s">
        <v>206</v>
      </c>
      <c r="UV565" s="111" t="s">
        <v>206</v>
      </c>
      <c r="UW565" s="111" t="s">
        <v>206</v>
      </c>
      <c r="UX565" s="111" t="s">
        <v>206</v>
      </c>
      <c r="UY565" s="111" t="s">
        <v>206</v>
      </c>
      <c r="UZ565" s="111" t="s">
        <v>206</v>
      </c>
      <c r="VA565" s="119">
        <f>VA535+VA551</f>
        <v>18190800.649999999</v>
      </c>
      <c r="VB565" s="119">
        <f t="shared" ref="VB565:VF565" si="3694">VB535+VB551</f>
        <v>19074600.129999999</v>
      </c>
      <c r="VC565" s="119">
        <f t="shared" si="3694"/>
        <v>19074600.129999999</v>
      </c>
      <c r="VD565" s="119">
        <f t="shared" si="3694"/>
        <v>8987221.0099999998</v>
      </c>
      <c r="VE565" s="119">
        <f t="shared" si="3694"/>
        <v>9348910.3200000003</v>
      </c>
      <c r="VF565" s="119">
        <f t="shared" si="3694"/>
        <v>9348910.3200000003</v>
      </c>
      <c r="VG565" s="111" t="s">
        <v>206</v>
      </c>
      <c r="VH565" s="111" t="s">
        <v>206</v>
      </c>
      <c r="VI565" s="111" t="s">
        <v>206</v>
      </c>
      <c r="VJ565" s="111" t="s">
        <v>206</v>
      </c>
      <c r="VK565" s="111" t="s">
        <v>206</v>
      </c>
      <c r="VL565" s="111" t="s">
        <v>206</v>
      </c>
      <c r="VM565" s="111" t="s">
        <v>206</v>
      </c>
      <c r="VN565" s="111" t="s">
        <v>206</v>
      </c>
      <c r="VO565" s="111" t="s">
        <v>206</v>
      </c>
      <c r="VP565" s="111" t="s">
        <v>206</v>
      </c>
      <c r="VQ565" s="111" t="s">
        <v>206</v>
      </c>
      <c r="VR565" s="111" t="s">
        <v>206</v>
      </c>
      <c r="VS565" s="111" t="s">
        <v>206</v>
      </c>
      <c r="VT565" s="111" t="s">
        <v>206</v>
      </c>
      <c r="VU565" s="111" t="s">
        <v>206</v>
      </c>
      <c r="VV565" s="119">
        <f>VV535+VV551</f>
        <v>0</v>
      </c>
      <c r="VW565" s="119">
        <f t="shared" ref="VW565:WA565" si="3695">VW535+VW551</f>
        <v>0</v>
      </c>
      <c r="VX565" s="119">
        <f t="shared" si="3695"/>
        <v>0</v>
      </c>
      <c r="VY565" s="119">
        <f t="shared" si="3695"/>
        <v>0</v>
      </c>
      <c r="VZ565" s="119">
        <f t="shared" si="3695"/>
        <v>0</v>
      </c>
      <c r="WA565" s="119">
        <f t="shared" si="3695"/>
        <v>0</v>
      </c>
      <c r="WB565" s="111" t="s">
        <v>206</v>
      </c>
      <c r="WC565" s="111" t="s">
        <v>206</v>
      </c>
      <c r="WD565" s="111" t="s">
        <v>206</v>
      </c>
      <c r="WE565" s="111" t="s">
        <v>206</v>
      </c>
      <c r="WF565" s="111" t="s">
        <v>206</v>
      </c>
      <c r="WG565" s="111" t="s">
        <v>206</v>
      </c>
      <c r="WH565" s="111" t="s">
        <v>206</v>
      </c>
      <c r="WI565" s="111" t="s">
        <v>206</v>
      </c>
      <c r="WJ565" s="111" t="s">
        <v>206</v>
      </c>
      <c r="WK565" s="111" t="s">
        <v>206</v>
      </c>
      <c r="WL565" s="111" t="s">
        <v>206</v>
      </c>
      <c r="WM565" s="111" t="s">
        <v>206</v>
      </c>
      <c r="WN565" s="111" t="s">
        <v>206</v>
      </c>
      <c r="WO565" s="111" t="s">
        <v>206</v>
      </c>
      <c r="WP565" s="111" t="s">
        <v>206</v>
      </c>
      <c r="WQ565" s="119">
        <f>WQ535+WQ551</f>
        <v>8806399.5299999993</v>
      </c>
      <c r="WR565" s="119">
        <f t="shared" ref="WR565:WV565" si="3696">WR535+WR551</f>
        <v>9163900.0199999996</v>
      </c>
      <c r="WS565" s="119">
        <f t="shared" si="3696"/>
        <v>9163900.0199999996</v>
      </c>
      <c r="WT565" s="119">
        <f t="shared" si="3696"/>
        <v>3439826.11</v>
      </c>
      <c r="WU565" s="119">
        <f t="shared" si="3696"/>
        <v>3597265.62</v>
      </c>
      <c r="WV565" s="119">
        <f t="shared" si="3696"/>
        <v>3597265.62</v>
      </c>
      <c r="WW565" s="111" t="s">
        <v>206</v>
      </c>
      <c r="WX565" s="111" t="s">
        <v>206</v>
      </c>
      <c r="WY565" s="111" t="s">
        <v>206</v>
      </c>
      <c r="WZ565" s="111" t="s">
        <v>206</v>
      </c>
      <c r="XA565" s="111" t="s">
        <v>206</v>
      </c>
      <c r="XB565" s="111" t="s">
        <v>206</v>
      </c>
      <c r="XC565" s="111" t="s">
        <v>206</v>
      </c>
      <c r="XD565" s="111" t="s">
        <v>206</v>
      </c>
      <c r="XE565" s="111" t="s">
        <v>206</v>
      </c>
      <c r="XF565" s="111" t="s">
        <v>206</v>
      </c>
      <c r="XG565" s="111" t="s">
        <v>206</v>
      </c>
      <c r="XH565" s="111" t="s">
        <v>206</v>
      </c>
      <c r="XI565" s="111" t="s">
        <v>206</v>
      </c>
      <c r="XJ565" s="111" t="s">
        <v>206</v>
      </c>
      <c r="XK565" s="111" t="s">
        <v>206</v>
      </c>
      <c r="XL565" s="119">
        <f>XL535+XL551</f>
        <v>18611098.850000001</v>
      </c>
      <c r="XM565" s="119">
        <f t="shared" ref="XM565:XQ565" si="3697">XM535+XM551</f>
        <v>19415299.25</v>
      </c>
      <c r="XN565" s="119">
        <f t="shared" si="3697"/>
        <v>19415299.25</v>
      </c>
      <c r="XO565" s="119">
        <f t="shared" si="3697"/>
        <v>7300913.5800000001</v>
      </c>
      <c r="XP565" s="119">
        <f t="shared" si="3697"/>
        <v>7608314.9800000004</v>
      </c>
      <c r="XQ565" s="119">
        <f t="shared" si="3697"/>
        <v>7608314.9800000004</v>
      </c>
      <c r="XR565" s="111" t="s">
        <v>206</v>
      </c>
      <c r="XS565" s="111" t="s">
        <v>206</v>
      </c>
      <c r="XT565" s="111" t="s">
        <v>206</v>
      </c>
      <c r="XU565" s="111" t="s">
        <v>206</v>
      </c>
      <c r="XV565" s="111" t="s">
        <v>206</v>
      </c>
      <c r="XW565" s="111" t="s">
        <v>206</v>
      </c>
      <c r="XX565" s="111" t="s">
        <v>206</v>
      </c>
      <c r="XY565" s="111" t="s">
        <v>206</v>
      </c>
      <c r="XZ565" s="111" t="s">
        <v>206</v>
      </c>
      <c r="YA565" s="111" t="s">
        <v>206</v>
      </c>
      <c r="YB565" s="111" t="s">
        <v>206</v>
      </c>
      <c r="YC565" s="111" t="s">
        <v>206</v>
      </c>
      <c r="YD565" s="111" t="s">
        <v>206</v>
      </c>
      <c r="YE565" s="111" t="s">
        <v>206</v>
      </c>
      <c r="YF565" s="111" t="s">
        <v>206</v>
      </c>
      <c r="YG565" s="119">
        <f>YG535+YG551</f>
        <v>14900400.57</v>
      </c>
      <c r="YH565" s="119">
        <f t="shared" ref="YH565:YL565" si="3698">YH535+YH551</f>
        <v>16035700.630000001</v>
      </c>
      <c r="YI565" s="119">
        <f t="shared" si="3698"/>
        <v>16035700.630000001</v>
      </c>
      <c r="YJ565" s="119">
        <f t="shared" si="3698"/>
        <v>5856257.9000000004</v>
      </c>
      <c r="YK565" s="119">
        <f t="shared" si="3698"/>
        <v>6106558.29</v>
      </c>
      <c r="YL565" s="119">
        <f t="shared" si="3698"/>
        <v>6106558.29</v>
      </c>
      <c r="YM565" s="111" t="s">
        <v>206</v>
      </c>
      <c r="YN565" s="111" t="s">
        <v>206</v>
      </c>
      <c r="YO565" s="111" t="s">
        <v>206</v>
      </c>
      <c r="YP565" s="111" t="s">
        <v>206</v>
      </c>
      <c r="YQ565" s="111" t="s">
        <v>206</v>
      </c>
      <c r="YR565" s="111" t="s">
        <v>206</v>
      </c>
      <c r="YS565" s="111" t="s">
        <v>206</v>
      </c>
      <c r="YT565" s="111" t="s">
        <v>206</v>
      </c>
      <c r="YU565" s="111" t="s">
        <v>206</v>
      </c>
      <c r="YV565" s="111" t="s">
        <v>206</v>
      </c>
      <c r="YW565" s="111" t="s">
        <v>206</v>
      </c>
      <c r="YX565" s="111" t="s">
        <v>206</v>
      </c>
      <c r="YY565" s="111" t="s">
        <v>206</v>
      </c>
      <c r="YZ565" s="111" t="s">
        <v>206</v>
      </c>
      <c r="ZA565" s="111" t="s">
        <v>206</v>
      </c>
      <c r="ZB565" s="119">
        <f>ZB535+ZB551</f>
        <v>10452500.01</v>
      </c>
      <c r="ZC565" s="119">
        <f t="shared" ref="ZC565:ZG565" si="3699">ZC535+ZC551</f>
        <v>11262099.119999999</v>
      </c>
      <c r="ZD565" s="119">
        <f t="shared" si="3699"/>
        <v>11262099.119999999</v>
      </c>
      <c r="ZE565" s="119">
        <f t="shared" si="3699"/>
        <v>4806050.3499999996</v>
      </c>
      <c r="ZF565" s="119">
        <f t="shared" si="3699"/>
        <v>5014312.82</v>
      </c>
      <c r="ZG565" s="119">
        <f t="shared" si="3699"/>
        <v>5014312.82</v>
      </c>
      <c r="ZH565" s="111" t="s">
        <v>206</v>
      </c>
      <c r="ZI565" s="111" t="s">
        <v>206</v>
      </c>
      <c r="ZJ565" s="111" t="s">
        <v>206</v>
      </c>
      <c r="ZK565" s="111" t="s">
        <v>206</v>
      </c>
      <c r="ZL565" s="111" t="s">
        <v>206</v>
      </c>
      <c r="ZM565" s="111" t="s">
        <v>206</v>
      </c>
      <c r="ZN565" s="111" t="s">
        <v>206</v>
      </c>
      <c r="ZO565" s="111" t="s">
        <v>206</v>
      </c>
      <c r="ZP565" s="111" t="s">
        <v>206</v>
      </c>
      <c r="ZQ565" s="111" t="s">
        <v>206</v>
      </c>
      <c r="ZR565" s="111" t="s">
        <v>206</v>
      </c>
      <c r="ZS565" s="111" t="s">
        <v>206</v>
      </c>
      <c r="ZT565" s="111" t="s">
        <v>206</v>
      </c>
      <c r="ZU565" s="111" t="s">
        <v>206</v>
      </c>
      <c r="ZV565" s="111" t="s">
        <v>206</v>
      </c>
      <c r="ZW565" s="119">
        <f>ZW535+ZW551</f>
        <v>7033600.5899999999</v>
      </c>
      <c r="ZX565" s="119">
        <f t="shared" ref="ZX565:AAB565" si="3700">ZX535+ZX551</f>
        <v>7511799.5999999996</v>
      </c>
      <c r="ZY565" s="119">
        <f t="shared" si="3700"/>
        <v>7511799.5999999996</v>
      </c>
      <c r="ZZ565" s="119">
        <f t="shared" si="3700"/>
        <v>3779261.62</v>
      </c>
      <c r="AAA565" s="119">
        <f t="shared" si="3700"/>
        <v>3941538.71</v>
      </c>
      <c r="AAB565" s="119">
        <f t="shared" si="3700"/>
        <v>3941538.71</v>
      </c>
      <c r="AAC565" s="111" t="s">
        <v>206</v>
      </c>
      <c r="AAD565" s="111" t="s">
        <v>206</v>
      </c>
      <c r="AAE565" s="111" t="s">
        <v>206</v>
      </c>
      <c r="AAF565" s="111" t="s">
        <v>206</v>
      </c>
      <c r="AAG565" s="111" t="s">
        <v>206</v>
      </c>
      <c r="AAH565" s="111" t="s">
        <v>206</v>
      </c>
      <c r="AAI565" s="111" t="s">
        <v>206</v>
      </c>
      <c r="AAJ565" s="111" t="s">
        <v>206</v>
      </c>
      <c r="AAK565" s="111" t="s">
        <v>206</v>
      </c>
      <c r="AAL565" s="111" t="s">
        <v>206</v>
      </c>
      <c r="AAM565" s="111" t="s">
        <v>206</v>
      </c>
      <c r="AAN565" s="111" t="s">
        <v>206</v>
      </c>
      <c r="AAO565" s="111" t="s">
        <v>206</v>
      </c>
      <c r="AAP565" s="111" t="s">
        <v>206</v>
      </c>
      <c r="AAQ565" s="111" t="s">
        <v>206</v>
      </c>
      <c r="AAR565" s="119">
        <f>AAR535+AAR551</f>
        <v>7046299.5099999998</v>
      </c>
      <c r="AAS565" s="119">
        <f t="shared" ref="AAS565:AAW565" si="3701">AAS535+AAS551</f>
        <v>7332100.1699999999</v>
      </c>
      <c r="AAT565" s="119">
        <f t="shared" si="3701"/>
        <v>7332100.1699999999</v>
      </c>
      <c r="AAU565" s="119">
        <f t="shared" si="3701"/>
        <v>3567733.91</v>
      </c>
      <c r="AAV565" s="119">
        <f t="shared" si="3701"/>
        <v>3723588.1</v>
      </c>
      <c r="AAW565" s="119">
        <f t="shared" si="3701"/>
        <v>3723588.1</v>
      </c>
      <c r="AAX565" s="111" t="s">
        <v>206</v>
      </c>
      <c r="AAY565" s="111" t="s">
        <v>206</v>
      </c>
      <c r="AAZ565" s="111" t="s">
        <v>206</v>
      </c>
      <c r="ABA565" s="111" t="s">
        <v>206</v>
      </c>
      <c r="ABB565" s="111" t="s">
        <v>206</v>
      </c>
      <c r="ABC565" s="111" t="s">
        <v>206</v>
      </c>
      <c r="ABD565" s="111" t="s">
        <v>206</v>
      </c>
      <c r="ABE565" s="111" t="s">
        <v>206</v>
      </c>
      <c r="ABF565" s="111" t="s">
        <v>206</v>
      </c>
      <c r="ABG565" s="111" t="s">
        <v>206</v>
      </c>
      <c r="ABH565" s="111" t="s">
        <v>206</v>
      </c>
      <c r="ABI565" s="111" t="s">
        <v>206</v>
      </c>
      <c r="ABJ565" s="111" t="s">
        <v>206</v>
      </c>
      <c r="ABK565" s="111" t="s">
        <v>206</v>
      </c>
      <c r="ABL565" s="111" t="s">
        <v>206</v>
      </c>
      <c r="ABM565" s="119">
        <f>ABM535+ABM551</f>
        <v>19918599.879999999</v>
      </c>
      <c r="ABN565" s="119">
        <f t="shared" ref="ABN565:ABR565" si="3702">ABN535+ABN551</f>
        <v>20776700.039999999</v>
      </c>
      <c r="ABO565" s="119">
        <f t="shared" si="3702"/>
        <v>20776700.039999999</v>
      </c>
      <c r="ABP565" s="119">
        <f t="shared" si="3702"/>
        <v>6141909.5599999996</v>
      </c>
      <c r="ABQ565" s="119">
        <f t="shared" si="3702"/>
        <v>6392005.3200000003</v>
      </c>
      <c r="ABR565" s="119">
        <f t="shared" si="3702"/>
        <v>6392005.3200000003</v>
      </c>
      <c r="ABS565" s="111" t="s">
        <v>206</v>
      </c>
      <c r="ABT565" s="111" t="s">
        <v>206</v>
      </c>
      <c r="ABU565" s="111" t="s">
        <v>206</v>
      </c>
      <c r="ABV565" s="111" t="s">
        <v>206</v>
      </c>
      <c r="ABW565" s="111" t="s">
        <v>206</v>
      </c>
      <c r="ABX565" s="111" t="s">
        <v>206</v>
      </c>
      <c r="ABY565" s="111" t="s">
        <v>206</v>
      </c>
      <c r="ABZ565" s="111" t="s">
        <v>206</v>
      </c>
      <c r="ACA565" s="111" t="s">
        <v>206</v>
      </c>
      <c r="ACB565" s="111" t="s">
        <v>206</v>
      </c>
      <c r="ACC565" s="111" t="s">
        <v>206</v>
      </c>
      <c r="ACD565" s="111" t="s">
        <v>206</v>
      </c>
      <c r="ACE565" s="111" t="s">
        <v>206</v>
      </c>
      <c r="ACF565" s="111" t="s">
        <v>206</v>
      </c>
      <c r="ACG565" s="111" t="s">
        <v>206</v>
      </c>
      <c r="ACH565" s="119">
        <f>ACH535+ACH551</f>
        <v>17716799.879999999</v>
      </c>
      <c r="ACI565" s="119">
        <f t="shared" ref="ACI565:ACM565" si="3703">ACI535+ACI551</f>
        <v>19137900.289999999</v>
      </c>
      <c r="ACJ565" s="119">
        <f t="shared" si="3703"/>
        <v>19137900.289999999</v>
      </c>
      <c r="ACK565" s="119">
        <f t="shared" si="3703"/>
        <v>3166717.55</v>
      </c>
      <c r="ACL565" s="119">
        <f t="shared" si="3703"/>
        <v>3310817.57</v>
      </c>
      <c r="ACM565" s="119">
        <f t="shared" si="3703"/>
        <v>3310817.57</v>
      </c>
      <c r="ACN565" s="111" t="s">
        <v>206</v>
      </c>
      <c r="ACO565" s="111" t="s">
        <v>206</v>
      </c>
      <c r="ACP565" s="111" t="s">
        <v>206</v>
      </c>
      <c r="ACQ565" s="111" t="s">
        <v>206</v>
      </c>
      <c r="ACR565" s="111" t="s">
        <v>206</v>
      </c>
      <c r="ACS565" s="111" t="s">
        <v>206</v>
      </c>
      <c r="ACT565" s="111" t="s">
        <v>206</v>
      </c>
      <c r="ACU565" s="111" t="s">
        <v>206</v>
      </c>
      <c r="ACV565" s="111" t="s">
        <v>206</v>
      </c>
      <c r="ACW565" s="111" t="s">
        <v>206</v>
      </c>
      <c r="ACX565" s="111" t="s">
        <v>206</v>
      </c>
      <c r="ACY565" s="111" t="s">
        <v>206</v>
      </c>
      <c r="ACZ565" s="111" t="s">
        <v>206</v>
      </c>
      <c r="ADA565" s="111" t="s">
        <v>206</v>
      </c>
      <c r="ADB565" s="111" t="s">
        <v>206</v>
      </c>
      <c r="ADC565" s="119">
        <f>ADC535+ADC551</f>
        <v>7454699.7199999997</v>
      </c>
      <c r="ADD565" s="119">
        <f t="shared" ref="ADD565:ADH565" si="3704">ADD535+ADD551</f>
        <v>7757100.1699999999</v>
      </c>
      <c r="ADE565" s="119">
        <f t="shared" si="3704"/>
        <v>7757100.1699999999</v>
      </c>
      <c r="ADF565" s="119">
        <f t="shared" si="3704"/>
        <v>3809956.56</v>
      </c>
      <c r="ADG565" s="119">
        <f t="shared" si="3704"/>
        <v>3976374.04</v>
      </c>
      <c r="ADH565" s="119">
        <f t="shared" si="3704"/>
        <v>3976374.04</v>
      </c>
      <c r="ADI565" s="111" t="s">
        <v>206</v>
      </c>
      <c r="ADJ565" s="111" t="s">
        <v>206</v>
      </c>
      <c r="ADK565" s="111" t="s">
        <v>206</v>
      </c>
      <c r="ADL565" s="111" t="s">
        <v>206</v>
      </c>
      <c r="ADM565" s="111" t="s">
        <v>206</v>
      </c>
      <c r="ADN565" s="111" t="s">
        <v>206</v>
      </c>
      <c r="ADO565" s="111" t="s">
        <v>206</v>
      </c>
      <c r="ADP565" s="111" t="s">
        <v>206</v>
      </c>
      <c r="ADQ565" s="111" t="s">
        <v>206</v>
      </c>
      <c r="ADR565" s="111" t="s">
        <v>206</v>
      </c>
      <c r="ADS565" s="111" t="s">
        <v>206</v>
      </c>
      <c r="ADT565" s="111" t="s">
        <v>206</v>
      </c>
      <c r="ADU565" s="111" t="s">
        <v>206</v>
      </c>
      <c r="ADV565" s="111" t="s">
        <v>206</v>
      </c>
      <c r="ADW565" s="111" t="s">
        <v>206</v>
      </c>
      <c r="ADX565" s="119">
        <f>ADX535+ADX551</f>
        <v>16053000.76</v>
      </c>
      <c r="ADY565" s="119">
        <f t="shared" ref="ADY565:AEC565" si="3705">ADY535+ADY551</f>
        <v>16800599.52</v>
      </c>
      <c r="ADZ565" s="119">
        <f t="shared" si="3705"/>
        <v>16800599.52</v>
      </c>
      <c r="AEA565" s="119">
        <f t="shared" si="3705"/>
        <v>5133422.4000000004</v>
      </c>
      <c r="AEB565" s="119">
        <f t="shared" si="3705"/>
        <v>5378958.7599999998</v>
      </c>
      <c r="AEC565" s="119">
        <f t="shared" si="3705"/>
        <v>5378958.7599999998</v>
      </c>
      <c r="AED565" s="111" t="s">
        <v>206</v>
      </c>
      <c r="AEE565" s="111" t="s">
        <v>206</v>
      </c>
      <c r="AEF565" s="111" t="s">
        <v>206</v>
      </c>
      <c r="AEG565" s="111" t="s">
        <v>206</v>
      </c>
      <c r="AEH565" s="111" t="s">
        <v>206</v>
      </c>
      <c r="AEI565" s="111" t="s">
        <v>206</v>
      </c>
      <c r="AEJ565" s="111" t="s">
        <v>206</v>
      </c>
      <c r="AEK565" s="111" t="s">
        <v>206</v>
      </c>
      <c r="AEL565" s="111" t="s">
        <v>206</v>
      </c>
      <c r="AEM565" s="111" t="s">
        <v>206</v>
      </c>
      <c r="AEN565" s="111" t="s">
        <v>206</v>
      </c>
      <c r="AEO565" s="111" t="s">
        <v>206</v>
      </c>
      <c r="AEP565" s="111" t="s">
        <v>206</v>
      </c>
      <c r="AEQ565" s="111" t="s">
        <v>206</v>
      </c>
      <c r="AER565" s="111" t="s">
        <v>206</v>
      </c>
      <c r="AES565" s="119">
        <f>AES535+AES551</f>
        <v>12673999.859999999</v>
      </c>
      <c r="AET565" s="119">
        <f t="shared" ref="AET565:AEX565" si="3706">AET535+AET551</f>
        <v>13190000.18</v>
      </c>
      <c r="AEU565" s="119">
        <f t="shared" si="3706"/>
        <v>13190000.18</v>
      </c>
      <c r="AEV565" s="119">
        <f t="shared" si="3706"/>
        <v>3999032.88</v>
      </c>
      <c r="AEW565" s="119">
        <f t="shared" si="3706"/>
        <v>4166199.85</v>
      </c>
      <c r="AEX565" s="119">
        <f t="shared" si="3706"/>
        <v>4166199.85</v>
      </c>
      <c r="AEY565" s="111" t="s">
        <v>206</v>
      </c>
      <c r="AEZ565" s="111" t="s">
        <v>206</v>
      </c>
      <c r="AFA565" s="111" t="s">
        <v>206</v>
      </c>
      <c r="AFB565" s="111" t="s">
        <v>206</v>
      </c>
      <c r="AFC565" s="111" t="s">
        <v>206</v>
      </c>
      <c r="AFD565" s="111" t="s">
        <v>206</v>
      </c>
      <c r="AFE565" s="111" t="s">
        <v>206</v>
      </c>
      <c r="AFF565" s="111" t="s">
        <v>206</v>
      </c>
      <c r="AFG565" s="111" t="s">
        <v>206</v>
      </c>
      <c r="AFH565" s="111" t="s">
        <v>206</v>
      </c>
      <c r="AFI565" s="111" t="s">
        <v>206</v>
      </c>
      <c r="AFJ565" s="111" t="s">
        <v>206</v>
      </c>
      <c r="AFK565" s="111" t="s">
        <v>206</v>
      </c>
      <c r="AFL565" s="111" t="s">
        <v>206</v>
      </c>
      <c r="AFM565" s="111" t="s">
        <v>206</v>
      </c>
      <c r="AFN565" s="119">
        <f>AFN535+AFN551</f>
        <v>6530399.4900000002</v>
      </c>
      <c r="AFO565" s="119">
        <f t="shared" ref="AFO565:AFS565" si="3707">AFO535+AFO551</f>
        <v>6795200.3099999996</v>
      </c>
      <c r="AFP565" s="119">
        <f t="shared" si="3707"/>
        <v>6795200.3099999996</v>
      </c>
      <c r="AFQ565" s="119">
        <f t="shared" si="3707"/>
        <v>3042506.83</v>
      </c>
      <c r="AFR565" s="119">
        <f t="shared" si="3707"/>
        <v>3185249.48</v>
      </c>
      <c r="AFS565" s="119">
        <f t="shared" si="3707"/>
        <v>3185249.48</v>
      </c>
      <c r="AFT565" s="111" t="s">
        <v>206</v>
      </c>
      <c r="AFU565" s="111" t="s">
        <v>206</v>
      </c>
      <c r="AFV565" s="111" t="s">
        <v>206</v>
      </c>
      <c r="AFW565" s="111" t="s">
        <v>206</v>
      </c>
      <c r="AFX565" s="111" t="s">
        <v>206</v>
      </c>
      <c r="AFY565" s="111" t="s">
        <v>206</v>
      </c>
      <c r="AFZ565" s="111" t="s">
        <v>206</v>
      </c>
      <c r="AGA565" s="111" t="s">
        <v>206</v>
      </c>
      <c r="AGB565" s="111" t="s">
        <v>206</v>
      </c>
      <c r="AGC565" s="111" t="s">
        <v>206</v>
      </c>
      <c r="AGD565" s="111" t="s">
        <v>206</v>
      </c>
      <c r="AGE565" s="111" t="s">
        <v>206</v>
      </c>
      <c r="AGF565" s="111" t="s">
        <v>206</v>
      </c>
      <c r="AGG565" s="111" t="s">
        <v>206</v>
      </c>
      <c r="AGH565" s="111" t="s">
        <v>206</v>
      </c>
      <c r="AGI565" s="119">
        <f>AGI535+AGI551</f>
        <v>10848400.039999999</v>
      </c>
      <c r="AGJ565" s="119">
        <f t="shared" ref="AGJ565:AGN565" si="3708">AGJ535+AGJ551</f>
        <v>11336599.199999999</v>
      </c>
      <c r="AGK565" s="119">
        <f t="shared" si="3708"/>
        <v>11336599.199999999</v>
      </c>
      <c r="AGL565" s="119">
        <f t="shared" si="3708"/>
        <v>5328613.8600000003</v>
      </c>
      <c r="AGM565" s="119">
        <f t="shared" si="3708"/>
        <v>5560654.7000000002</v>
      </c>
      <c r="AGN565" s="119">
        <f t="shared" si="3708"/>
        <v>5560654.7000000002</v>
      </c>
      <c r="AGO565" s="111" t="s">
        <v>206</v>
      </c>
      <c r="AGP565" s="111" t="s">
        <v>206</v>
      </c>
      <c r="AGQ565" s="111" t="s">
        <v>206</v>
      </c>
      <c r="AGR565" s="111" t="s">
        <v>206</v>
      </c>
      <c r="AGS565" s="111" t="s">
        <v>206</v>
      </c>
      <c r="AGT565" s="111" t="s">
        <v>206</v>
      </c>
      <c r="AGU565" s="111" t="s">
        <v>206</v>
      </c>
      <c r="AGV565" s="111" t="s">
        <v>206</v>
      </c>
      <c r="AGW565" s="111" t="s">
        <v>206</v>
      </c>
      <c r="AGX565" s="111" t="s">
        <v>206</v>
      </c>
      <c r="AGY565" s="111" t="s">
        <v>206</v>
      </c>
      <c r="AGZ565" s="111" t="s">
        <v>206</v>
      </c>
      <c r="AHA565" s="111" t="s">
        <v>206</v>
      </c>
      <c r="AHB565" s="111" t="s">
        <v>206</v>
      </c>
      <c r="AHC565" s="111" t="s">
        <v>206</v>
      </c>
      <c r="AHD565" s="119">
        <f>AHD535+AHD551</f>
        <v>2871500.24</v>
      </c>
      <c r="AHE565" s="119">
        <f t="shared" ref="AHE565:AHI565" si="3709">AHE535+AHE551</f>
        <v>3036200.14</v>
      </c>
      <c r="AHF565" s="119">
        <f t="shared" si="3709"/>
        <v>3036200.14</v>
      </c>
      <c r="AHG565" s="119">
        <f t="shared" si="3709"/>
        <v>2322157.92</v>
      </c>
      <c r="AHH565" s="119">
        <f t="shared" si="3709"/>
        <v>2427919.88</v>
      </c>
      <c r="AHI565" s="119">
        <f t="shared" si="3709"/>
        <v>2427919.88</v>
      </c>
      <c r="AHJ565" s="111" t="s">
        <v>206</v>
      </c>
      <c r="AHK565" s="111" t="s">
        <v>206</v>
      </c>
      <c r="AHL565" s="111" t="s">
        <v>206</v>
      </c>
      <c r="AHM565" s="111" t="s">
        <v>206</v>
      </c>
      <c r="AHN565" s="111" t="s">
        <v>206</v>
      </c>
      <c r="AHO565" s="111" t="s">
        <v>206</v>
      </c>
      <c r="AHP565" s="111" t="s">
        <v>206</v>
      </c>
      <c r="AHQ565" s="111" t="s">
        <v>206</v>
      </c>
      <c r="AHR565" s="111" t="s">
        <v>206</v>
      </c>
      <c r="AHS565" s="111" t="s">
        <v>206</v>
      </c>
      <c r="AHT565" s="111" t="s">
        <v>206</v>
      </c>
      <c r="AHU565" s="111" t="s">
        <v>206</v>
      </c>
      <c r="AHV565" s="111" t="s">
        <v>206</v>
      </c>
      <c r="AHW565" s="111" t="s">
        <v>206</v>
      </c>
      <c r="AHX565" s="111" t="s">
        <v>206</v>
      </c>
      <c r="AHY565" s="119">
        <f>AHY535+AHY551</f>
        <v>7686299.4900000002</v>
      </c>
      <c r="AHZ565" s="119">
        <f t="shared" ref="AHZ565:AID565" si="3710">AHZ535+AHZ551</f>
        <v>8191100.4299999997</v>
      </c>
      <c r="AIA565" s="119">
        <f t="shared" si="3710"/>
        <v>8191100.4299999997</v>
      </c>
      <c r="AIB565" s="119">
        <f t="shared" si="3710"/>
        <v>3395463.34</v>
      </c>
      <c r="AIC565" s="119">
        <f t="shared" si="3710"/>
        <v>3546406.85</v>
      </c>
      <c r="AID565" s="119">
        <f t="shared" si="3710"/>
        <v>3546406.85</v>
      </c>
      <c r="AIE565" s="111" t="s">
        <v>206</v>
      </c>
      <c r="AIF565" s="111" t="s">
        <v>206</v>
      </c>
      <c r="AIG565" s="111" t="s">
        <v>206</v>
      </c>
      <c r="AIH565" s="111" t="s">
        <v>206</v>
      </c>
      <c r="AII565" s="111" t="s">
        <v>206</v>
      </c>
      <c r="AIJ565" s="111" t="s">
        <v>206</v>
      </c>
      <c r="AIK565" s="111" t="s">
        <v>206</v>
      </c>
      <c r="AIL565" s="111" t="s">
        <v>206</v>
      </c>
      <c r="AIM565" s="111" t="s">
        <v>206</v>
      </c>
      <c r="AIN565" s="111" t="s">
        <v>206</v>
      </c>
      <c r="AIO565" s="111" t="s">
        <v>206</v>
      </c>
      <c r="AIP565" s="111" t="s">
        <v>206</v>
      </c>
      <c r="AIQ565" s="111" t="s">
        <v>206</v>
      </c>
      <c r="AIR565" s="111" t="s">
        <v>206</v>
      </c>
      <c r="AIS565" s="111" t="s">
        <v>206</v>
      </c>
      <c r="AIT565" s="119">
        <f>AIT535+AIT551</f>
        <v>7210499.3499999996</v>
      </c>
      <c r="AIU565" s="119">
        <f t="shared" ref="AIU565:AIY565" si="3711">AIU535+AIU551</f>
        <v>7551200.1500000004</v>
      </c>
      <c r="AIV565" s="119">
        <f t="shared" si="3711"/>
        <v>7551200.1500000004</v>
      </c>
      <c r="AIW565" s="119">
        <f t="shared" si="3711"/>
        <v>3464956.32</v>
      </c>
      <c r="AIX565" s="119">
        <f t="shared" si="3711"/>
        <v>3621584.62</v>
      </c>
      <c r="AIY565" s="119">
        <f t="shared" si="3711"/>
        <v>3621584.62</v>
      </c>
      <c r="AIZ565" s="111" t="s">
        <v>206</v>
      </c>
      <c r="AJA565" s="111" t="s">
        <v>206</v>
      </c>
      <c r="AJB565" s="111" t="s">
        <v>206</v>
      </c>
      <c r="AJC565" s="111" t="s">
        <v>206</v>
      </c>
      <c r="AJD565" s="111" t="s">
        <v>206</v>
      </c>
      <c r="AJE565" s="111" t="s">
        <v>206</v>
      </c>
      <c r="AJF565" s="111" t="s">
        <v>206</v>
      </c>
      <c r="AJG565" s="111" t="s">
        <v>206</v>
      </c>
      <c r="AJH565" s="111" t="s">
        <v>206</v>
      </c>
      <c r="AJI565" s="111" t="s">
        <v>206</v>
      </c>
      <c r="AJJ565" s="111" t="s">
        <v>206</v>
      </c>
      <c r="AJK565" s="111" t="s">
        <v>206</v>
      </c>
      <c r="AJL565" s="111" t="s">
        <v>206</v>
      </c>
      <c r="AJM565" s="111" t="s">
        <v>206</v>
      </c>
      <c r="AJN565" s="111" t="s">
        <v>206</v>
      </c>
      <c r="AJO565" s="119">
        <f>AJO535+AJO551</f>
        <v>10627400.4</v>
      </c>
      <c r="AJP565" s="119">
        <f t="shared" ref="AJP565:AJT565" si="3712">AJP535+AJP551</f>
        <v>11106700.32</v>
      </c>
      <c r="AJQ565" s="119">
        <f t="shared" si="3712"/>
        <v>11106700.32</v>
      </c>
      <c r="AJR565" s="119">
        <f t="shared" si="3712"/>
        <v>5049552.7300000004</v>
      </c>
      <c r="AJS565" s="119">
        <f t="shared" si="3712"/>
        <v>5269131.63</v>
      </c>
      <c r="AJT565" s="119">
        <f t="shared" si="3712"/>
        <v>5269131.63</v>
      </c>
      <c r="AJU565" s="111" t="s">
        <v>206</v>
      </c>
      <c r="AJV565" s="111" t="s">
        <v>206</v>
      </c>
      <c r="AJW565" s="111" t="s">
        <v>206</v>
      </c>
      <c r="AJX565" s="111" t="s">
        <v>206</v>
      </c>
      <c r="AJY565" s="111" t="s">
        <v>206</v>
      </c>
      <c r="AJZ565" s="111" t="s">
        <v>206</v>
      </c>
      <c r="AKA565" s="111" t="s">
        <v>206</v>
      </c>
      <c r="AKB565" s="111" t="s">
        <v>206</v>
      </c>
      <c r="AKC565" s="111" t="s">
        <v>206</v>
      </c>
      <c r="AKD565" s="111" t="s">
        <v>206</v>
      </c>
      <c r="AKE565" s="111" t="s">
        <v>206</v>
      </c>
      <c r="AKF565" s="111" t="s">
        <v>206</v>
      </c>
      <c r="AKG565" s="111" t="s">
        <v>206</v>
      </c>
      <c r="AKH565" s="111" t="s">
        <v>206</v>
      </c>
      <c r="AKI565" s="111" t="s">
        <v>206</v>
      </c>
      <c r="AKJ565" s="119">
        <f>AKJ535+AKJ551</f>
        <v>7800000.5</v>
      </c>
      <c r="AKK565" s="119">
        <f t="shared" ref="AKK565:AKO565" si="3713">AKK535+AKK551</f>
        <v>8116400.2000000002</v>
      </c>
      <c r="AKL565" s="119">
        <f t="shared" si="3713"/>
        <v>8116400.2000000002</v>
      </c>
      <c r="AKM565" s="119">
        <f t="shared" si="3713"/>
        <v>3533837.1</v>
      </c>
      <c r="AKN565" s="119">
        <f t="shared" si="3713"/>
        <v>3691617.59</v>
      </c>
      <c r="AKO565" s="119">
        <f t="shared" si="3713"/>
        <v>3691617.59</v>
      </c>
      <c r="AKP565" s="111" t="s">
        <v>206</v>
      </c>
      <c r="AKQ565" s="111" t="s">
        <v>206</v>
      </c>
      <c r="AKR565" s="111" t="s">
        <v>206</v>
      </c>
      <c r="AKS565" s="111" t="s">
        <v>206</v>
      </c>
      <c r="AKT565" s="111" t="s">
        <v>206</v>
      </c>
      <c r="AKU565" s="111" t="s">
        <v>206</v>
      </c>
      <c r="AKV565" s="111" t="s">
        <v>206</v>
      </c>
      <c r="AKW565" s="111" t="s">
        <v>206</v>
      </c>
      <c r="AKX565" s="111" t="s">
        <v>206</v>
      </c>
      <c r="AKY565" s="111" t="s">
        <v>206</v>
      </c>
      <c r="AKZ565" s="111" t="s">
        <v>206</v>
      </c>
      <c r="ALA565" s="111" t="s">
        <v>206</v>
      </c>
      <c r="ALB565" s="111" t="s">
        <v>206</v>
      </c>
      <c r="ALC565" s="111" t="s">
        <v>206</v>
      </c>
      <c r="ALD565" s="111" t="s">
        <v>206</v>
      </c>
      <c r="ALE565" s="119">
        <f>ALE535+ALE551</f>
        <v>7726300.3799999999</v>
      </c>
      <c r="ALF565" s="119">
        <f t="shared" ref="ALF565:ALJ565" si="3714">ALF535+ALF551</f>
        <v>8425299.7400000002</v>
      </c>
      <c r="ALG565" s="119">
        <f t="shared" si="3714"/>
        <v>8425299.7400000002</v>
      </c>
      <c r="ALH565" s="119">
        <f t="shared" si="3714"/>
        <v>3667724.96</v>
      </c>
      <c r="ALI565" s="119">
        <f t="shared" si="3714"/>
        <v>3828635.98</v>
      </c>
      <c r="ALJ565" s="119">
        <f t="shared" si="3714"/>
        <v>3828635.98</v>
      </c>
      <c r="ALK565" s="111" t="s">
        <v>206</v>
      </c>
      <c r="ALL565" s="111" t="s">
        <v>206</v>
      </c>
      <c r="ALM565" s="111" t="s">
        <v>206</v>
      </c>
      <c r="ALN565" s="111" t="s">
        <v>206</v>
      </c>
      <c r="ALO565" s="111" t="s">
        <v>206</v>
      </c>
      <c r="ALP565" s="111" t="s">
        <v>206</v>
      </c>
      <c r="ALQ565" s="111" t="s">
        <v>206</v>
      </c>
      <c r="ALR565" s="111" t="s">
        <v>206</v>
      </c>
      <c r="ALS565" s="111" t="s">
        <v>206</v>
      </c>
      <c r="ALT565" s="111" t="s">
        <v>206</v>
      </c>
      <c r="ALU565" s="111" t="s">
        <v>206</v>
      </c>
      <c r="ALV565" s="111" t="s">
        <v>206</v>
      </c>
      <c r="ALW565" s="111" t="s">
        <v>206</v>
      </c>
      <c r="ALX565" s="111" t="s">
        <v>206</v>
      </c>
      <c r="ALY565" s="111" t="s">
        <v>206</v>
      </c>
      <c r="ALZ565" s="119">
        <f>ALZ535+ALZ551</f>
        <v>7025199.6299999999</v>
      </c>
      <c r="AMA565" s="119">
        <f t="shared" ref="AMA565:AME565" si="3715">AMA535+AMA551</f>
        <v>7406599.6200000001</v>
      </c>
      <c r="AMB565" s="119">
        <f t="shared" si="3715"/>
        <v>7406599.6200000001</v>
      </c>
      <c r="AMC565" s="119">
        <f t="shared" si="3715"/>
        <v>3777403.98</v>
      </c>
      <c r="AMD565" s="119">
        <f t="shared" si="3715"/>
        <v>3938062.51</v>
      </c>
      <c r="AME565" s="119">
        <f t="shared" si="3715"/>
        <v>3938062.51</v>
      </c>
      <c r="AMF565" s="111" t="s">
        <v>206</v>
      </c>
      <c r="AMG565" s="111" t="s">
        <v>206</v>
      </c>
      <c r="AMH565" s="111" t="s">
        <v>206</v>
      </c>
      <c r="AMI565" s="111" t="s">
        <v>206</v>
      </c>
      <c r="AMJ565" s="111" t="s">
        <v>206</v>
      </c>
      <c r="AMK565" s="111" t="s">
        <v>206</v>
      </c>
      <c r="AML565" s="111" t="s">
        <v>206</v>
      </c>
      <c r="AMM565" s="111" t="s">
        <v>206</v>
      </c>
      <c r="AMN565" s="111" t="s">
        <v>206</v>
      </c>
      <c r="AMO565" s="111" t="s">
        <v>206</v>
      </c>
      <c r="AMP565" s="111" t="s">
        <v>206</v>
      </c>
      <c r="AMQ565" s="111" t="s">
        <v>206</v>
      </c>
      <c r="AMR565" s="111" t="s">
        <v>206</v>
      </c>
      <c r="AMS565" s="111" t="s">
        <v>206</v>
      </c>
      <c r="AMT565" s="111" t="s">
        <v>206</v>
      </c>
      <c r="AMU565" s="119">
        <f>AMU535+AMU551</f>
        <v>18995801.16</v>
      </c>
      <c r="AMV565" s="119">
        <f t="shared" ref="AMV565:AMZ565" si="3716">AMV535+AMV551</f>
        <v>19767699.140000001</v>
      </c>
      <c r="AMW565" s="119">
        <f t="shared" si="3716"/>
        <v>19767699.140000001</v>
      </c>
      <c r="AMX565" s="119">
        <f t="shared" si="3716"/>
        <v>7802904.6399999997</v>
      </c>
      <c r="AMY565" s="119">
        <f t="shared" si="3716"/>
        <v>8132944.3200000003</v>
      </c>
      <c r="AMZ565" s="119">
        <f t="shared" si="3716"/>
        <v>8132944.3200000003</v>
      </c>
      <c r="ANA565" s="111" t="s">
        <v>206</v>
      </c>
      <c r="ANB565" s="111" t="s">
        <v>206</v>
      </c>
      <c r="ANC565" s="111" t="s">
        <v>206</v>
      </c>
      <c r="AND565" s="111" t="s">
        <v>206</v>
      </c>
      <c r="ANE565" s="111" t="s">
        <v>206</v>
      </c>
      <c r="ANF565" s="111" t="s">
        <v>206</v>
      </c>
      <c r="ANG565" s="111" t="s">
        <v>206</v>
      </c>
      <c r="ANH565" s="111" t="s">
        <v>206</v>
      </c>
      <c r="ANI565" s="111" t="s">
        <v>206</v>
      </c>
      <c r="ANJ565" s="111" t="s">
        <v>206</v>
      </c>
      <c r="ANK565" s="111" t="s">
        <v>206</v>
      </c>
      <c r="ANL565" s="111" t="s">
        <v>206</v>
      </c>
      <c r="ANM565" s="111" t="s">
        <v>206</v>
      </c>
      <c r="ANN565" s="111" t="s">
        <v>206</v>
      </c>
      <c r="ANO565" s="111" t="s">
        <v>206</v>
      </c>
      <c r="ANP565" s="119">
        <f>ANP535+ANP551</f>
        <v>0</v>
      </c>
      <c r="ANQ565" s="119">
        <f t="shared" ref="ANQ565:ANU565" si="3717">ANQ535+ANQ551</f>
        <v>0</v>
      </c>
      <c r="ANR565" s="119">
        <f t="shared" si="3717"/>
        <v>0</v>
      </c>
      <c r="ANS565" s="119">
        <f t="shared" si="3717"/>
        <v>0</v>
      </c>
      <c r="ANT565" s="119">
        <f t="shared" si="3717"/>
        <v>0</v>
      </c>
      <c r="ANU565" s="119">
        <f t="shared" si="3717"/>
        <v>0</v>
      </c>
      <c r="ANV565" s="111" t="s">
        <v>206</v>
      </c>
      <c r="ANW565" s="111" t="s">
        <v>206</v>
      </c>
      <c r="ANX565" s="111" t="s">
        <v>206</v>
      </c>
      <c r="ANY565" s="111" t="s">
        <v>206</v>
      </c>
      <c r="ANZ565" s="111" t="s">
        <v>206</v>
      </c>
      <c r="AOA565" s="111" t="s">
        <v>206</v>
      </c>
      <c r="AOB565" s="111" t="s">
        <v>206</v>
      </c>
      <c r="AOC565" s="111" t="s">
        <v>206</v>
      </c>
      <c r="AOD565" s="111" t="s">
        <v>206</v>
      </c>
      <c r="AOE565" s="111" t="s">
        <v>206</v>
      </c>
      <c r="AOF565" s="111" t="s">
        <v>206</v>
      </c>
      <c r="AOG565" s="111" t="s">
        <v>206</v>
      </c>
      <c r="AOH565" s="111" t="s">
        <v>206</v>
      </c>
      <c r="AOI565" s="111" t="s">
        <v>206</v>
      </c>
      <c r="AOJ565" s="111" t="s">
        <v>206</v>
      </c>
      <c r="AOK565" s="119">
        <f>AOK535+AOK551</f>
        <v>16290399.5</v>
      </c>
      <c r="AOL565" s="119">
        <f t="shared" ref="AOL565:AOP565" si="3718">AOL535+AOL551</f>
        <v>17048499.949999999</v>
      </c>
      <c r="AOM565" s="119">
        <f t="shared" si="3718"/>
        <v>17048499.949999999</v>
      </c>
      <c r="AON565" s="119">
        <f t="shared" si="3718"/>
        <v>6924827.21</v>
      </c>
      <c r="AOO565" s="119">
        <f t="shared" si="3718"/>
        <v>7218400.0499999998</v>
      </c>
      <c r="AOP565" s="119">
        <f t="shared" si="3718"/>
        <v>7218400.0499999998</v>
      </c>
      <c r="AOQ565" s="111" t="s">
        <v>206</v>
      </c>
      <c r="AOR565" s="111" t="s">
        <v>206</v>
      </c>
      <c r="AOS565" s="111" t="s">
        <v>206</v>
      </c>
      <c r="AOT565" s="111" t="s">
        <v>206</v>
      </c>
      <c r="AOU565" s="111" t="s">
        <v>206</v>
      </c>
      <c r="AOV565" s="111" t="s">
        <v>206</v>
      </c>
      <c r="AOW565" s="111" t="s">
        <v>206</v>
      </c>
      <c r="AOX565" s="111" t="s">
        <v>206</v>
      </c>
      <c r="AOY565" s="111" t="s">
        <v>206</v>
      </c>
      <c r="AOZ565" s="111" t="s">
        <v>206</v>
      </c>
      <c r="APA565" s="111" t="s">
        <v>206</v>
      </c>
      <c r="APB565" s="111" t="s">
        <v>206</v>
      </c>
      <c r="APC565" s="111" t="s">
        <v>206</v>
      </c>
      <c r="APD565" s="111" t="s">
        <v>206</v>
      </c>
      <c r="APE565" s="111" t="s">
        <v>206</v>
      </c>
      <c r="APF565" s="119">
        <f>APF535+APF551</f>
        <v>14542700.08</v>
      </c>
      <c r="APG565" s="119">
        <f t="shared" ref="APG565:APK565" si="3719">APG535+APG551</f>
        <v>15421999.140000001</v>
      </c>
      <c r="APH565" s="119">
        <f t="shared" si="3719"/>
        <v>15421999.140000001</v>
      </c>
      <c r="API565" s="119">
        <f t="shared" si="3719"/>
        <v>8041835.6399999997</v>
      </c>
      <c r="APJ565" s="119">
        <f t="shared" si="3719"/>
        <v>8382209.9400000004</v>
      </c>
      <c r="APK565" s="119">
        <f t="shared" si="3719"/>
        <v>8382209.9400000004</v>
      </c>
      <c r="APL565" s="111" t="s">
        <v>206</v>
      </c>
      <c r="APM565" s="111" t="s">
        <v>206</v>
      </c>
      <c r="APN565" s="111" t="s">
        <v>206</v>
      </c>
      <c r="APO565" s="111" t="s">
        <v>206</v>
      </c>
      <c r="APP565" s="111" t="s">
        <v>206</v>
      </c>
      <c r="APQ565" s="111" t="s">
        <v>206</v>
      </c>
      <c r="APR565" s="111" t="s">
        <v>206</v>
      </c>
      <c r="APS565" s="111" t="s">
        <v>206</v>
      </c>
      <c r="APT565" s="111" t="s">
        <v>206</v>
      </c>
      <c r="APU565" s="111" t="s">
        <v>206</v>
      </c>
      <c r="APV565" s="111" t="s">
        <v>206</v>
      </c>
      <c r="APW565" s="111" t="s">
        <v>206</v>
      </c>
      <c r="APX565" s="111" t="s">
        <v>206</v>
      </c>
      <c r="APY565" s="111" t="s">
        <v>206</v>
      </c>
      <c r="APZ565" s="111" t="s">
        <v>206</v>
      </c>
      <c r="AQA565" s="119">
        <f>AQA535+AQA551</f>
        <v>8225100.6699999999</v>
      </c>
      <c r="AQB565" s="119">
        <f t="shared" ref="AQB565:AQF565" si="3720">AQB535+AQB551</f>
        <v>8558799.8100000005</v>
      </c>
      <c r="AQC565" s="119">
        <f t="shared" si="3720"/>
        <v>8558799.8100000005</v>
      </c>
      <c r="AQD565" s="119">
        <f t="shared" si="3720"/>
        <v>3779724.32</v>
      </c>
      <c r="AQE565" s="119">
        <f t="shared" si="3720"/>
        <v>3944126.86</v>
      </c>
      <c r="AQF565" s="119">
        <f t="shared" si="3720"/>
        <v>3944126.86</v>
      </c>
      <c r="AQG565" s="111" t="s">
        <v>206</v>
      </c>
      <c r="AQH565" s="111" t="s">
        <v>206</v>
      </c>
      <c r="AQI565" s="111" t="s">
        <v>206</v>
      </c>
      <c r="AQJ565" s="111" t="s">
        <v>206</v>
      </c>
      <c r="AQK565" s="111" t="s">
        <v>206</v>
      </c>
      <c r="AQL565" s="111" t="s">
        <v>206</v>
      </c>
      <c r="AQM565" s="111" t="s">
        <v>206</v>
      </c>
      <c r="AQN565" s="111" t="s">
        <v>206</v>
      </c>
      <c r="AQO565" s="111" t="s">
        <v>206</v>
      </c>
      <c r="AQP565" s="111" t="s">
        <v>206</v>
      </c>
      <c r="AQQ565" s="111" t="s">
        <v>206</v>
      </c>
      <c r="AQR565" s="111" t="s">
        <v>206</v>
      </c>
      <c r="AQS565" s="111" t="s">
        <v>206</v>
      </c>
      <c r="AQT565" s="111" t="s">
        <v>206</v>
      </c>
      <c r="AQU565" s="111" t="s">
        <v>206</v>
      </c>
      <c r="AQV565" s="119">
        <f>AQV535+AQV551</f>
        <v>16803301</v>
      </c>
      <c r="AQW565" s="119">
        <f t="shared" ref="AQW565:ARA565" si="3721">AQW535+AQW551</f>
        <v>17486300.16</v>
      </c>
      <c r="AQX565" s="119">
        <f t="shared" si="3721"/>
        <v>17486300.16</v>
      </c>
      <c r="AQY565" s="119">
        <f t="shared" si="3721"/>
        <v>6055169.96</v>
      </c>
      <c r="AQZ565" s="119">
        <f t="shared" si="3721"/>
        <v>6330419.1399999997</v>
      </c>
      <c r="ARA565" s="119">
        <f t="shared" si="3721"/>
        <v>6330419.1399999997</v>
      </c>
      <c r="ARB565" s="111" t="s">
        <v>206</v>
      </c>
      <c r="ARC565" s="111" t="s">
        <v>206</v>
      </c>
      <c r="ARD565" s="111" t="s">
        <v>206</v>
      </c>
      <c r="ARE565" s="111" t="s">
        <v>206</v>
      </c>
      <c r="ARF565" s="111" t="s">
        <v>206</v>
      </c>
      <c r="ARG565" s="111" t="s">
        <v>206</v>
      </c>
      <c r="ARH565" s="111" t="s">
        <v>206</v>
      </c>
      <c r="ARI565" s="111" t="s">
        <v>206</v>
      </c>
      <c r="ARJ565" s="111" t="s">
        <v>206</v>
      </c>
      <c r="ARK565" s="111" t="s">
        <v>206</v>
      </c>
      <c r="ARL565" s="111" t="s">
        <v>206</v>
      </c>
      <c r="ARM565" s="111" t="s">
        <v>206</v>
      </c>
      <c r="ARN565" s="111" t="s">
        <v>206</v>
      </c>
      <c r="ARO565" s="111" t="s">
        <v>206</v>
      </c>
      <c r="ARP565" s="111" t="s">
        <v>206</v>
      </c>
      <c r="ARQ565" s="119">
        <f>ARQ535+ARQ551</f>
        <v>8044199.5099999998</v>
      </c>
      <c r="ARR565" s="119">
        <f t="shared" ref="ARR565:ARV565" si="3722">ARR535+ARR551</f>
        <v>9093399.7200000007</v>
      </c>
      <c r="ARS565" s="119">
        <f t="shared" si="3722"/>
        <v>9093399.7200000007</v>
      </c>
      <c r="ART565" s="119">
        <f t="shared" si="3722"/>
        <v>3813102.31</v>
      </c>
      <c r="ARU565" s="119">
        <f t="shared" si="3722"/>
        <v>3965270.67</v>
      </c>
      <c r="ARV565" s="119">
        <f t="shared" si="3722"/>
        <v>3965270.67</v>
      </c>
      <c r="ARW565" s="111" t="s">
        <v>206</v>
      </c>
      <c r="ARX565" s="111" t="s">
        <v>206</v>
      </c>
      <c r="ARY565" s="111" t="s">
        <v>206</v>
      </c>
      <c r="ARZ565" s="111" t="s">
        <v>206</v>
      </c>
      <c r="ASA565" s="111" t="s">
        <v>206</v>
      </c>
      <c r="ASB565" s="111" t="s">
        <v>206</v>
      </c>
      <c r="ASC565" s="111" t="s">
        <v>206</v>
      </c>
      <c r="ASD565" s="111" t="s">
        <v>206</v>
      </c>
      <c r="ASE565" s="111" t="s">
        <v>206</v>
      </c>
      <c r="ASF565" s="111" t="s">
        <v>206</v>
      </c>
      <c r="ASG565" s="111" t="s">
        <v>206</v>
      </c>
      <c r="ASH565" s="111" t="s">
        <v>206</v>
      </c>
      <c r="ASI565" s="111" t="s">
        <v>206</v>
      </c>
      <c r="ASJ565" s="111" t="s">
        <v>206</v>
      </c>
      <c r="ASK565" s="111" t="s">
        <v>206</v>
      </c>
      <c r="ASL565" s="119">
        <f>ASL535+ASL551</f>
        <v>16082000.1</v>
      </c>
      <c r="ASM565" s="119">
        <f t="shared" ref="ASM565:ASQ565" si="3723">ASM535+ASM551</f>
        <v>16734199.710000001</v>
      </c>
      <c r="ASN565" s="119">
        <f t="shared" si="3723"/>
        <v>16734199.710000001</v>
      </c>
      <c r="ASO565" s="119">
        <f t="shared" si="3723"/>
        <v>7576387.0800000001</v>
      </c>
      <c r="ASP565" s="119">
        <f t="shared" si="3723"/>
        <v>7894851.6399999997</v>
      </c>
      <c r="ASQ565" s="119">
        <f t="shared" si="3723"/>
        <v>7894851.6399999997</v>
      </c>
      <c r="ASR565" s="111" t="s">
        <v>206</v>
      </c>
      <c r="ASS565" s="111" t="s">
        <v>206</v>
      </c>
      <c r="AST565" s="111" t="s">
        <v>206</v>
      </c>
      <c r="ASU565" s="111" t="s">
        <v>206</v>
      </c>
      <c r="ASV565" s="111" t="s">
        <v>206</v>
      </c>
      <c r="ASW565" s="111" t="s">
        <v>206</v>
      </c>
      <c r="ASX565" s="111" t="s">
        <v>206</v>
      </c>
      <c r="ASY565" s="111" t="s">
        <v>206</v>
      </c>
      <c r="ASZ565" s="111" t="s">
        <v>206</v>
      </c>
      <c r="ATA565" s="111" t="s">
        <v>206</v>
      </c>
      <c r="ATB565" s="111" t="s">
        <v>206</v>
      </c>
      <c r="ATC565" s="111" t="s">
        <v>206</v>
      </c>
      <c r="ATD565" s="111" t="s">
        <v>206</v>
      </c>
      <c r="ATE565" s="111" t="s">
        <v>206</v>
      </c>
      <c r="ATF565" s="111" t="s">
        <v>206</v>
      </c>
      <c r="ATG565" s="119">
        <f>ATG535+ATG551</f>
        <v>16857499.370000001</v>
      </c>
      <c r="ATH565" s="119">
        <f t="shared" ref="ATH565:ATL565" si="3724">ATH535+ATH551</f>
        <v>17542100.079999998</v>
      </c>
      <c r="ATI565" s="119">
        <f t="shared" si="3724"/>
        <v>17542100.079999998</v>
      </c>
      <c r="ATJ565" s="119">
        <f t="shared" si="3724"/>
        <v>6476611.6399999997</v>
      </c>
      <c r="ATK565" s="119">
        <f t="shared" si="3724"/>
        <v>6748520.9900000002</v>
      </c>
      <c r="ATL565" s="119">
        <f t="shared" si="3724"/>
        <v>6748520.9900000002</v>
      </c>
      <c r="ATM565" s="111" t="s">
        <v>206</v>
      </c>
      <c r="ATN565" s="111" t="s">
        <v>206</v>
      </c>
      <c r="ATO565" s="111" t="s">
        <v>206</v>
      </c>
      <c r="ATP565" s="111" t="s">
        <v>206</v>
      </c>
      <c r="ATQ565" s="111" t="s">
        <v>206</v>
      </c>
      <c r="ATR565" s="111" t="s">
        <v>206</v>
      </c>
      <c r="ATS565" s="111" t="s">
        <v>206</v>
      </c>
      <c r="ATT565" s="111" t="s">
        <v>206</v>
      </c>
      <c r="ATU565" s="111" t="s">
        <v>206</v>
      </c>
      <c r="ATV565" s="111" t="s">
        <v>206</v>
      </c>
      <c r="ATW565" s="111" t="s">
        <v>206</v>
      </c>
      <c r="ATX565" s="111" t="s">
        <v>206</v>
      </c>
      <c r="ATY565" s="111" t="s">
        <v>206</v>
      </c>
      <c r="ATZ565" s="111" t="s">
        <v>206</v>
      </c>
      <c r="AUA565" s="111" t="s">
        <v>206</v>
      </c>
      <c r="AUB565" s="119">
        <f>AUB535+AUB551</f>
        <v>28336100.710000001</v>
      </c>
      <c r="AUC565" s="119">
        <f t="shared" ref="AUC565:AUG565" si="3725">AUC535+AUC551</f>
        <v>29485999.059999999</v>
      </c>
      <c r="AUD565" s="119">
        <f t="shared" si="3725"/>
        <v>29485999.059999999</v>
      </c>
      <c r="AUE565" s="119">
        <f t="shared" si="3725"/>
        <v>12221941.140000001</v>
      </c>
      <c r="AUF565" s="119">
        <f t="shared" si="3725"/>
        <v>12723228.060000001</v>
      </c>
      <c r="AUG565" s="119">
        <f t="shared" si="3725"/>
        <v>12723228.060000001</v>
      </c>
      <c r="AUH565" s="111" t="s">
        <v>206</v>
      </c>
      <c r="AUI565" s="111" t="s">
        <v>206</v>
      </c>
      <c r="AUJ565" s="111" t="s">
        <v>206</v>
      </c>
      <c r="AUK565" s="111" t="s">
        <v>206</v>
      </c>
      <c r="AUL565" s="111" t="s">
        <v>206</v>
      </c>
      <c r="AUM565" s="111" t="s">
        <v>206</v>
      </c>
      <c r="AUN565" s="111" t="s">
        <v>206</v>
      </c>
      <c r="AUO565" s="111" t="s">
        <v>206</v>
      </c>
      <c r="AUP565" s="111" t="s">
        <v>206</v>
      </c>
      <c r="AUQ565" s="111" t="s">
        <v>206</v>
      </c>
      <c r="AUR565" s="111" t="s">
        <v>206</v>
      </c>
      <c r="AUS565" s="111" t="s">
        <v>206</v>
      </c>
      <c r="AUT565" s="111" t="s">
        <v>206</v>
      </c>
      <c r="AUU565" s="111" t="s">
        <v>206</v>
      </c>
      <c r="AUV565" s="111" t="s">
        <v>206</v>
      </c>
      <c r="AUW565" s="119">
        <f>AUW535+AUW551</f>
        <v>18860200.539999999</v>
      </c>
      <c r="AUX565" s="119">
        <f t="shared" ref="AUX565:AVB565" si="3726">AUX535+AUX551</f>
        <v>19674599.989999998</v>
      </c>
      <c r="AUY565" s="119">
        <f t="shared" si="3726"/>
        <v>19674599.989999998</v>
      </c>
      <c r="AUZ565" s="119">
        <f t="shared" si="3726"/>
        <v>8523042.6199999992</v>
      </c>
      <c r="AVA565" s="119">
        <f t="shared" si="3726"/>
        <v>8890242.0800000001</v>
      </c>
      <c r="AVB565" s="119">
        <f t="shared" si="3726"/>
        <v>8890242.0800000001</v>
      </c>
      <c r="AVC565" s="111" t="s">
        <v>206</v>
      </c>
      <c r="AVD565" s="111" t="s">
        <v>206</v>
      </c>
      <c r="AVE565" s="111" t="s">
        <v>206</v>
      </c>
      <c r="AVF565" s="111" t="s">
        <v>206</v>
      </c>
      <c r="AVG565" s="111" t="s">
        <v>206</v>
      </c>
      <c r="AVH565" s="111" t="s">
        <v>206</v>
      </c>
      <c r="AVI565" s="111" t="s">
        <v>206</v>
      </c>
      <c r="AVJ565" s="111" t="s">
        <v>206</v>
      </c>
      <c r="AVK565" s="111" t="s">
        <v>206</v>
      </c>
      <c r="AVL565" s="111" t="s">
        <v>206</v>
      </c>
      <c r="AVM565" s="111" t="s">
        <v>206</v>
      </c>
      <c r="AVN565" s="111" t="s">
        <v>206</v>
      </c>
      <c r="AVO565" s="111" t="s">
        <v>206</v>
      </c>
      <c r="AVP565" s="111" t="s">
        <v>206</v>
      </c>
      <c r="AVQ565" s="111" t="s">
        <v>206</v>
      </c>
      <c r="AVR565" s="119">
        <f>AVR535+AVR551</f>
        <v>634595586.88</v>
      </c>
      <c r="AVS565" s="119">
        <f t="shared" ref="AVS565:AVW565" si="3727">AVS535+AVS551</f>
        <v>668260792.61000001</v>
      </c>
      <c r="AVT565" s="119">
        <f t="shared" si="3727"/>
        <v>668260792.61000001</v>
      </c>
      <c r="AVU565" s="119">
        <f t="shared" si="3727"/>
        <v>288470864.63</v>
      </c>
      <c r="AVV565" s="119">
        <f t="shared" si="3727"/>
        <v>300395508.70999998</v>
      </c>
      <c r="AVW565" s="119">
        <f t="shared" si="3727"/>
        <v>300395508.70999998</v>
      </c>
    </row>
    <row r="566" spans="1:1271" s="82" customFormat="1">
      <c r="A566" s="79" t="s">
        <v>215</v>
      </c>
      <c r="B566" s="132"/>
      <c r="C566" s="78"/>
      <c r="D566" s="79"/>
      <c r="E566" s="80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>
        <f>AA568-AA567-AA565</f>
        <v>-0.16</v>
      </c>
      <c r="AB566" s="81">
        <f t="shared" ref="AB566:AF566" si="3728">AB568-AB567-AB565</f>
        <v>0</v>
      </c>
      <c r="AC566" s="81">
        <f t="shared" si="3728"/>
        <v>0</v>
      </c>
      <c r="AD566" s="81">
        <f t="shared" si="3728"/>
        <v>-0.3</v>
      </c>
      <c r="AE566" s="81">
        <f t="shared" si="3728"/>
        <v>0</v>
      </c>
      <c r="AF566" s="81">
        <f t="shared" si="3728"/>
        <v>0</v>
      </c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>
        <f>AV568-AV567-AV565</f>
        <v>-0.79</v>
      </c>
      <c r="AW566" s="81">
        <f t="shared" ref="AW566" si="3729">AW568-AW567-AW565</f>
        <v>1.21</v>
      </c>
      <c r="AX566" s="81">
        <f t="shared" ref="AX566" si="3730">AX568-AX567-AX565</f>
        <v>1.21</v>
      </c>
      <c r="AY566" s="81">
        <f t="shared" ref="AY566" si="3731">AY568-AY567-AY565</f>
        <v>-2.0499999999999998</v>
      </c>
      <c r="AZ566" s="81">
        <f t="shared" ref="AZ566" si="3732">AZ568-AZ567-AZ565</f>
        <v>-2.09</v>
      </c>
      <c r="BA566" s="81">
        <f t="shared" ref="BA566" si="3733">BA568-BA567-BA565</f>
        <v>-2.09</v>
      </c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>
        <f>BQ568-BQ567-BQ565</f>
        <v>0.6</v>
      </c>
      <c r="BR566" s="81">
        <f t="shared" ref="BR566" si="3734">BR568-BR567-BR565</f>
        <v>0.09</v>
      </c>
      <c r="BS566" s="81">
        <f t="shared" ref="BS566" si="3735">BS568-BS567-BS565</f>
        <v>0.09</v>
      </c>
      <c r="BT566" s="81">
        <f t="shared" ref="BT566" si="3736">BT568-BT567-BT565</f>
        <v>0.66</v>
      </c>
      <c r="BU566" s="81">
        <f t="shared" ref="BU566" si="3737">BU568-BU567-BU565</f>
        <v>0.19</v>
      </c>
      <c r="BV566" s="81">
        <f t="shared" ref="BV566" si="3738">BV568-BV567-BV565</f>
        <v>0.19</v>
      </c>
      <c r="BW566" s="81"/>
      <c r="BX566" s="81"/>
      <c r="BY566" s="81"/>
      <c r="BZ566" s="81"/>
      <c r="CA566" s="81"/>
      <c r="CB566" s="81"/>
      <c r="CC566" s="81"/>
      <c r="CD566" s="81"/>
      <c r="CE566" s="81"/>
      <c r="CF566" s="81"/>
      <c r="CG566" s="81"/>
      <c r="CH566" s="81"/>
      <c r="CI566" s="81"/>
      <c r="CJ566" s="81"/>
      <c r="CK566" s="81"/>
      <c r="CL566" s="81">
        <f>CL568-CL567-CL565</f>
        <v>0</v>
      </c>
      <c r="CM566" s="81">
        <f t="shared" ref="CM566" si="3739">CM568-CM567-CM565</f>
        <v>0</v>
      </c>
      <c r="CN566" s="81">
        <f t="shared" ref="CN566" si="3740">CN568-CN567-CN565</f>
        <v>0</v>
      </c>
      <c r="CO566" s="81">
        <f t="shared" ref="CO566" si="3741">CO568-CO567-CO565</f>
        <v>0</v>
      </c>
      <c r="CP566" s="81">
        <f t="shared" ref="CP566" si="3742">CP568-CP567-CP565</f>
        <v>0</v>
      </c>
      <c r="CQ566" s="81">
        <f t="shared" ref="CQ566" si="3743">CQ568-CQ567-CQ565</f>
        <v>0</v>
      </c>
      <c r="CR566" s="81"/>
      <c r="CS566" s="81"/>
      <c r="CT566" s="81"/>
      <c r="CU566" s="81"/>
      <c r="CV566" s="81"/>
      <c r="CW566" s="81"/>
      <c r="CX566" s="81"/>
      <c r="CY566" s="81"/>
      <c r="CZ566" s="81"/>
      <c r="DA566" s="81"/>
      <c r="DB566" s="81"/>
      <c r="DC566" s="81"/>
      <c r="DD566" s="81"/>
      <c r="DE566" s="81"/>
      <c r="DF566" s="81"/>
      <c r="DG566" s="81">
        <f>DG568-DG567-DG565</f>
        <v>-0.37</v>
      </c>
      <c r="DH566" s="81">
        <f t="shared" ref="DH566" si="3744">DH568-DH567-DH565</f>
        <v>-0.03</v>
      </c>
      <c r="DI566" s="81">
        <f t="shared" ref="DI566" si="3745">DI568-DI567-DI565</f>
        <v>-0.03</v>
      </c>
      <c r="DJ566" s="81">
        <f t="shared" ref="DJ566" si="3746">DJ568-DJ567-DJ565</f>
        <v>-0.67</v>
      </c>
      <c r="DK566" s="81">
        <f t="shared" ref="DK566" si="3747">DK568-DK567-DK565</f>
        <v>0.3</v>
      </c>
      <c r="DL566" s="81">
        <f t="shared" ref="DL566" si="3748">DL568-DL567-DL565</f>
        <v>0.3</v>
      </c>
      <c r="DM566" s="81"/>
      <c r="DN566" s="81"/>
      <c r="DO566" s="81"/>
      <c r="DP566" s="81"/>
      <c r="DQ566" s="81"/>
      <c r="DR566" s="81"/>
      <c r="DS566" s="81"/>
      <c r="DT566" s="81"/>
      <c r="DU566" s="81"/>
      <c r="DV566" s="81"/>
      <c r="DW566" s="81"/>
      <c r="DX566" s="81"/>
      <c r="DY566" s="81"/>
      <c r="DZ566" s="81"/>
      <c r="EA566" s="81"/>
      <c r="EB566" s="81">
        <f>EB568-EB567-EB565</f>
        <v>0.41</v>
      </c>
      <c r="EC566" s="81">
        <f t="shared" ref="EC566" si="3749">EC568-EC567-EC565</f>
        <v>7.0000000000000007E-2</v>
      </c>
      <c r="ED566" s="81">
        <f t="shared" ref="ED566" si="3750">ED568-ED567-ED565</f>
        <v>7.0000000000000007E-2</v>
      </c>
      <c r="EE566" s="81">
        <f t="shared" ref="EE566" si="3751">EE568-EE567-EE565</f>
        <v>-0.03</v>
      </c>
      <c r="EF566" s="81">
        <f t="shared" ref="EF566" si="3752">EF568-EF567-EF565</f>
        <v>0.17</v>
      </c>
      <c r="EG566" s="81">
        <f t="shared" ref="EG566" si="3753">EG568-EG567-EG565</f>
        <v>0.17</v>
      </c>
      <c r="EH566" s="81"/>
      <c r="EI566" s="81"/>
      <c r="EJ566" s="81"/>
      <c r="EK566" s="81"/>
      <c r="EL566" s="81"/>
      <c r="EM566" s="81"/>
      <c r="EN566" s="81"/>
      <c r="EO566" s="81"/>
      <c r="EP566" s="81"/>
      <c r="EQ566" s="81"/>
      <c r="ER566" s="81"/>
      <c r="ES566" s="81"/>
      <c r="ET566" s="81"/>
      <c r="EU566" s="81"/>
      <c r="EV566" s="81"/>
      <c r="EW566" s="81">
        <f>EW568-EW567-EW565</f>
        <v>-0.08</v>
      </c>
      <c r="EX566" s="81">
        <f t="shared" ref="EX566" si="3754">EX568-EX567-EX565</f>
        <v>-0.06</v>
      </c>
      <c r="EY566" s="81">
        <f t="shared" ref="EY566" si="3755">EY568-EY567-EY565</f>
        <v>-0.06</v>
      </c>
      <c r="EZ566" s="81">
        <f t="shared" ref="EZ566" si="3756">EZ568-EZ567-EZ565</f>
        <v>0.05</v>
      </c>
      <c r="FA566" s="81">
        <f t="shared" ref="FA566" si="3757">FA568-FA567-FA565</f>
        <v>0.38</v>
      </c>
      <c r="FB566" s="81">
        <f t="shared" ref="FB566" si="3758">FB568-FB567-FB565</f>
        <v>0.38</v>
      </c>
      <c r="FC566" s="81"/>
      <c r="FD566" s="81"/>
      <c r="FE566" s="81"/>
      <c r="FF566" s="81"/>
      <c r="FG566" s="81"/>
      <c r="FH566" s="81"/>
      <c r="FI566" s="81"/>
      <c r="FJ566" s="81"/>
      <c r="FK566" s="81"/>
      <c r="FL566" s="81"/>
      <c r="FM566" s="81"/>
      <c r="FN566" s="81"/>
      <c r="FO566" s="81"/>
      <c r="FP566" s="81"/>
      <c r="FQ566" s="81"/>
      <c r="FR566" s="81">
        <f>FR568-FR567-FR565</f>
        <v>0.17</v>
      </c>
      <c r="FS566" s="81">
        <f t="shared" ref="FS566" si="3759">FS568-FS567-FS565</f>
        <v>0.47</v>
      </c>
      <c r="FT566" s="81">
        <f t="shared" ref="FT566" si="3760">FT568-FT567-FT565</f>
        <v>0.47</v>
      </c>
      <c r="FU566" s="81">
        <f t="shared" ref="FU566" si="3761">FU568-FU567-FU565</f>
        <v>0.54</v>
      </c>
      <c r="FV566" s="81">
        <f t="shared" ref="FV566" si="3762">FV568-FV567-FV565</f>
        <v>0.86</v>
      </c>
      <c r="FW566" s="81">
        <f t="shared" ref="FW566" si="3763">FW568-FW567-FW565</f>
        <v>0.86</v>
      </c>
      <c r="FX566" s="81"/>
      <c r="FY566" s="81"/>
      <c r="FZ566" s="81"/>
      <c r="GA566" s="81"/>
      <c r="GB566" s="81"/>
      <c r="GC566" s="81"/>
      <c r="GD566" s="81"/>
      <c r="GE566" s="81"/>
      <c r="GF566" s="81"/>
      <c r="GG566" s="81"/>
      <c r="GH566" s="81"/>
      <c r="GI566" s="81"/>
      <c r="GJ566" s="81"/>
      <c r="GK566" s="81"/>
      <c r="GL566" s="81"/>
      <c r="GM566" s="81">
        <f>GM568-GM567-GM565</f>
        <v>4051100</v>
      </c>
      <c r="GN566" s="81">
        <f t="shared" ref="GN566" si="3764">GN568-GN567-GN565</f>
        <v>0</v>
      </c>
      <c r="GO566" s="81">
        <f t="shared" ref="GO566" si="3765">GO568-GO567-GO565</f>
        <v>0</v>
      </c>
      <c r="GP566" s="81">
        <f t="shared" ref="GP566" si="3766">GP568-GP567-GP565</f>
        <v>1542827.66</v>
      </c>
      <c r="GQ566" s="81">
        <f t="shared" ref="GQ566" si="3767">GQ568-GQ567-GQ565</f>
        <v>0</v>
      </c>
      <c r="GR566" s="81">
        <f t="shared" ref="GR566" si="3768">GR568-GR567-GR565</f>
        <v>0</v>
      </c>
      <c r="GS566" s="81"/>
      <c r="GT566" s="81"/>
      <c r="GU566" s="81"/>
      <c r="GV566" s="81"/>
      <c r="GW566" s="81"/>
      <c r="GX566" s="81"/>
      <c r="GY566" s="81"/>
      <c r="GZ566" s="81"/>
      <c r="HA566" s="81"/>
      <c r="HB566" s="81"/>
      <c r="HC566" s="81"/>
      <c r="HD566" s="81"/>
      <c r="HE566" s="81"/>
      <c r="HF566" s="81"/>
      <c r="HG566" s="81"/>
      <c r="HH566" s="81">
        <f>HH568-HH567-HH565</f>
        <v>0.5</v>
      </c>
      <c r="HI566" s="81">
        <f t="shared" ref="HI566" si="3769">HI568-HI567-HI565</f>
        <v>-0.1</v>
      </c>
      <c r="HJ566" s="81">
        <f t="shared" ref="HJ566" si="3770">HJ568-HJ567-HJ565</f>
        <v>-0.1</v>
      </c>
      <c r="HK566" s="81">
        <f t="shared" ref="HK566" si="3771">HK568-HK567-HK565</f>
        <v>0.4</v>
      </c>
      <c r="HL566" s="81">
        <f t="shared" ref="HL566" si="3772">HL568-HL567-HL565</f>
        <v>-0.47</v>
      </c>
      <c r="HM566" s="81">
        <f t="shared" ref="HM566" si="3773">HM568-HM567-HM565</f>
        <v>-0.47</v>
      </c>
      <c r="HN566" s="81"/>
      <c r="HO566" s="81"/>
      <c r="HP566" s="81"/>
      <c r="HQ566" s="81"/>
      <c r="HR566" s="81"/>
      <c r="HS566" s="81"/>
      <c r="HT566" s="81"/>
      <c r="HU566" s="81"/>
      <c r="HV566" s="81"/>
      <c r="HW566" s="81"/>
      <c r="HX566" s="81"/>
      <c r="HY566" s="81"/>
      <c r="HZ566" s="81"/>
      <c r="IA566" s="81"/>
      <c r="IB566" s="81"/>
      <c r="IC566" s="81">
        <f>IC568-IC567-IC565</f>
        <v>0.45</v>
      </c>
      <c r="ID566" s="81">
        <f t="shared" ref="ID566" si="3774">ID568-ID567-ID565</f>
        <v>0.52</v>
      </c>
      <c r="IE566" s="81">
        <f t="shared" ref="IE566" si="3775">IE568-IE567-IE565</f>
        <v>0.52</v>
      </c>
      <c r="IF566" s="81">
        <f t="shared" ref="IF566" si="3776">IF568-IF567-IF565</f>
        <v>0.82</v>
      </c>
      <c r="IG566" s="81">
        <f t="shared" ref="IG566" si="3777">IG568-IG567-IG565</f>
        <v>-0.71</v>
      </c>
      <c r="IH566" s="81">
        <f t="shared" ref="IH566" si="3778">IH568-IH567-IH565</f>
        <v>-0.71</v>
      </c>
      <c r="II566" s="81"/>
      <c r="IJ566" s="81"/>
      <c r="IK566" s="81"/>
      <c r="IL566" s="81"/>
      <c r="IM566" s="81"/>
      <c r="IN566" s="81"/>
      <c r="IO566" s="81"/>
      <c r="IP566" s="81"/>
      <c r="IQ566" s="81"/>
      <c r="IR566" s="81"/>
      <c r="IS566" s="81"/>
      <c r="IT566" s="81"/>
      <c r="IU566" s="81"/>
      <c r="IV566" s="81"/>
      <c r="IW566" s="81"/>
      <c r="IX566" s="81">
        <f>IX568-IX567-IX565</f>
        <v>0.8</v>
      </c>
      <c r="IY566" s="81">
        <f t="shared" ref="IY566" si="3779">IY568-IY567-IY565</f>
        <v>0.42</v>
      </c>
      <c r="IZ566" s="81">
        <f t="shared" ref="IZ566" si="3780">IZ568-IZ567-IZ565</f>
        <v>0.42</v>
      </c>
      <c r="JA566" s="81">
        <f t="shared" ref="JA566" si="3781">JA568-JA567-JA565</f>
        <v>-0.83</v>
      </c>
      <c r="JB566" s="81">
        <f t="shared" ref="JB566" si="3782">JB568-JB567-JB565</f>
        <v>0.09</v>
      </c>
      <c r="JC566" s="81">
        <f t="shared" ref="JC566" si="3783">JC568-JC567-JC565</f>
        <v>0.09</v>
      </c>
      <c r="JD566" s="81"/>
      <c r="JE566" s="81"/>
      <c r="JF566" s="81"/>
      <c r="JG566" s="81"/>
      <c r="JH566" s="81"/>
      <c r="JI566" s="81"/>
      <c r="JJ566" s="81"/>
      <c r="JK566" s="81"/>
      <c r="JL566" s="81"/>
      <c r="JM566" s="81"/>
      <c r="JN566" s="81"/>
      <c r="JO566" s="81"/>
      <c r="JP566" s="81"/>
      <c r="JQ566" s="81"/>
      <c r="JR566" s="81"/>
      <c r="JS566" s="81">
        <f>JS568-JS567-JS565</f>
        <v>-0.13</v>
      </c>
      <c r="JT566" s="81">
        <f t="shared" ref="JT566" si="3784">JT568-JT567-JT565</f>
        <v>-0.22</v>
      </c>
      <c r="JU566" s="81">
        <f t="shared" ref="JU566" si="3785">JU568-JU567-JU565</f>
        <v>-0.22</v>
      </c>
      <c r="JV566" s="81">
        <f t="shared" ref="JV566" si="3786">JV568-JV567-JV565</f>
        <v>-0.05</v>
      </c>
      <c r="JW566" s="81">
        <f t="shared" ref="JW566" si="3787">JW568-JW567-JW565</f>
        <v>0</v>
      </c>
      <c r="JX566" s="81">
        <f t="shared" ref="JX566" si="3788">JX568-JX567-JX565</f>
        <v>0</v>
      </c>
      <c r="JY566" s="81"/>
      <c r="JZ566" s="81"/>
      <c r="KA566" s="81"/>
      <c r="KB566" s="81"/>
      <c r="KC566" s="81"/>
      <c r="KD566" s="81"/>
      <c r="KE566" s="81"/>
      <c r="KF566" s="81"/>
      <c r="KG566" s="81"/>
      <c r="KH566" s="81"/>
      <c r="KI566" s="81"/>
      <c r="KJ566" s="81"/>
      <c r="KK566" s="81"/>
      <c r="KL566" s="81"/>
      <c r="KM566" s="81"/>
      <c r="KN566" s="81">
        <f>KN568-KN567-KN565</f>
        <v>0.34</v>
      </c>
      <c r="KO566" s="81">
        <f t="shared" ref="KO566" si="3789">KO568-KO567-KO565</f>
        <v>-0.74</v>
      </c>
      <c r="KP566" s="81">
        <f t="shared" ref="KP566" si="3790">KP568-KP567-KP565</f>
        <v>-0.74</v>
      </c>
      <c r="KQ566" s="81">
        <f t="shared" ref="KQ566" si="3791">KQ568-KQ567-KQ565</f>
        <v>-0.53</v>
      </c>
      <c r="KR566" s="81">
        <f t="shared" ref="KR566" si="3792">KR568-KR567-KR565</f>
        <v>1.29</v>
      </c>
      <c r="KS566" s="81">
        <f t="shared" ref="KS566" si="3793">KS568-KS567-KS565</f>
        <v>1.29</v>
      </c>
      <c r="KT566" s="81"/>
      <c r="KU566" s="81"/>
      <c r="KV566" s="81"/>
      <c r="KW566" s="81"/>
      <c r="KX566" s="81"/>
      <c r="KY566" s="81"/>
      <c r="KZ566" s="81"/>
      <c r="LA566" s="81"/>
      <c r="LB566" s="81"/>
      <c r="LC566" s="81"/>
      <c r="LD566" s="81"/>
      <c r="LE566" s="81"/>
      <c r="LF566" s="81"/>
      <c r="LG566" s="81"/>
      <c r="LH566" s="81"/>
      <c r="LI566" s="81">
        <f>LI568-LI567-LI565</f>
        <v>0.75</v>
      </c>
      <c r="LJ566" s="81">
        <f t="shared" ref="LJ566" si="3794">LJ568-LJ567-LJ565</f>
        <v>-0.75</v>
      </c>
      <c r="LK566" s="81">
        <f t="shared" ref="LK566" si="3795">LK568-LK567-LK565</f>
        <v>-0.75</v>
      </c>
      <c r="LL566" s="81">
        <f t="shared" ref="LL566" si="3796">LL568-LL567-LL565</f>
        <v>0.28999999999999998</v>
      </c>
      <c r="LM566" s="81">
        <f t="shared" ref="LM566" si="3797">LM568-LM567-LM565</f>
        <v>-0.75</v>
      </c>
      <c r="LN566" s="81">
        <f t="shared" ref="LN566" si="3798">LN568-LN567-LN565</f>
        <v>-0.75</v>
      </c>
      <c r="LO566" s="81"/>
      <c r="LP566" s="81"/>
      <c r="LQ566" s="81"/>
      <c r="LR566" s="81"/>
      <c r="LS566" s="81"/>
      <c r="LT566" s="81"/>
      <c r="LU566" s="81"/>
      <c r="LV566" s="81"/>
      <c r="LW566" s="81"/>
      <c r="LX566" s="81"/>
      <c r="LY566" s="81"/>
      <c r="LZ566" s="81"/>
      <c r="MA566" s="81"/>
      <c r="MB566" s="81"/>
      <c r="MC566" s="81"/>
      <c r="MD566" s="81">
        <f>MD568-MD567-MD565</f>
        <v>-0.44</v>
      </c>
      <c r="ME566" s="81">
        <f t="shared" ref="ME566" si="3799">ME568-ME567-ME565</f>
        <v>0.01</v>
      </c>
      <c r="MF566" s="81">
        <f t="shared" ref="MF566" si="3800">MF568-MF567-MF565</f>
        <v>0.01</v>
      </c>
      <c r="MG566" s="81">
        <f t="shared" ref="MG566" si="3801">MG568-MG567-MG565</f>
        <v>-0.26</v>
      </c>
      <c r="MH566" s="81">
        <f t="shared" ref="MH566" si="3802">MH568-MH567-MH565</f>
        <v>0.17</v>
      </c>
      <c r="MI566" s="81">
        <f t="shared" ref="MI566" si="3803">MI568-MI567-MI565</f>
        <v>0.17</v>
      </c>
      <c r="MJ566" s="81"/>
      <c r="MK566" s="81"/>
      <c r="ML566" s="81"/>
      <c r="MM566" s="81"/>
      <c r="MN566" s="81"/>
      <c r="MO566" s="81"/>
      <c r="MP566" s="81"/>
      <c r="MQ566" s="81"/>
      <c r="MR566" s="81"/>
      <c r="MS566" s="81"/>
      <c r="MT566" s="81"/>
      <c r="MU566" s="81"/>
      <c r="MV566" s="81"/>
      <c r="MW566" s="81"/>
      <c r="MX566" s="81"/>
      <c r="MY566" s="81">
        <f>MY568-MY567-MY565</f>
        <v>-0.03</v>
      </c>
      <c r="MZ566" s="81">
        <f t="shared" ref="MZ566" si="3804">MZ568-MZ567-MZ565</f>
        <v>0.03</v>
      </c>
      <c r="NA566" s="81">
        <f t="shared" ref="NA566" si="3805">NA568-NA567-NA565</f>
        <v>0.03</v>
      </c>
      <c r="NB566" s="81">
        <f t="shared" ref="NB566" si="3806">NB568-NB567-NB565</f>
        <v>0.04</v>
      </c>
      <c r="NC566" s="81">
        <f t="shared" ref="NC566" si="3807">NC568-NC567-NC565</f>
        <v>0.48</v>
      </c>
      <c r="ND566" s="81">
        <f t="shared" ref="ND566" si="3808">ND568-ND567-ND565</f>
        <v>0.48</v>
      </c>
      <c r="NE566" s="81"/>
      <c r="NF566" s="81"/>
      <c r="NG566" s="81"/>
      <c r="NH566" s="81"/>
      <c r="NI566" s="81"/>
      <c r="NJ566" s="81"/>
      <c r="NK566" s="81"/>
      <c r="NL566" s="81"/>
      <c r="NM566" s="81"/>
      <c r="NN566" s="81"/>
      <c r="NO566" s="81"/>
      <c r="NP566" s="81"/>
      <c r="NQ566" s="81"/>
      <c r="NR566" s="81"/>
      <c r="NS566" s="81"/>
      <c r="NT566" s="81">
        <f>NT568-NT567-NT565</f>
        <v>-0.86</v>
      </c>
      <c r="NU566" s="81">
        <f t="shared" ref="NU566" si="3809">NU568-NU567-NU565</f>
        <v>0.86</v>
      </c>
      <c r="NV566" s="81">
        <f t="shared" ref="NV566" si="3810">NV568-NV567-NV565</f>
        <v>0.86</v>
      </c>
      <c r="NW566" s="81">
        <f t="shared" ref="NW566" si="3811">NW568-NW567-NW565</f>
        <v>1.79</v>
      </c>
      <c r="NX566" s="81">
        <f t="shared" ref="NX566" si="3812">NX568-NX567-NX565</f>
        <v>1.22</v>
      </c>
      <c r="NY566" s="81">
        <f t="shared" ref="NY566" si="3813">NY568-NY567-NY565</f>
        <v>1.22</v>
      </c>
      <c r="NZ566" s="81"/>
      <c r="OA566" s="81"/>
      <c r="OB566" s="81"/>
      <c r="OC566" s="81"/>
      <c r="OD566" s="81"/>
      <c r="OE566" s="81"/>
      <c r="OF566" s="81"/>
      <c r="OG566" s="81"/>
      <c r="OH566" s="81"/>
      <c r="OI566" s="81"/>
      <c r="OJ566" s="81"/>
      <c r="OK566" s="81"/>
      <c r="OL566" s="81"/>
      <c r="OM566" s="81"/>
      <c r="ON566" s="81"/>
      <c r="OO566" s="81">
        <f>OO568-OO567-OO565</f>
        <v>0.24</v>
      </c>
      <c r="OP566" s="81">
        <f t="shared" ref="OP566" si="3814">OP568-OP567-OP565</f>
        <v>0.48</v>
      </c>
      <c r="OQ566" s="81">
        <f t="shared" ref="OQ566" si="3815">OQ568-OQ567-OQ565</f>
        <v>0.48</v>
      </c>
      <c r="OR566" s="81">
        <f t="shared" ref="OR566" si="3816">OR568-OR567-OR565</f>
        <v>-0.6</v>
      </c>
      <c r="OS566" s="81">
        <f t="shared" ref="OS566" si="3817">OS568-OS567-OS565</f>
        <v>-0.36</v>
      </c>
      <c r="OT566" s="81">
        <f t="shared" ref="OT566" si="3818">OT568-OT567-OT565</f>
        <v>-0.36</v>
      </c>
      <c r="OU566" s="81"/>
      <c r="OV566" s="81"/>
      <c r="OW566" s="81"/>
      <c r="OX566" s="81"/>
      <c r="OY566" s="81"/>
      <c r="OZ566" s="81"/>
      <c r="PA566" s="81"/>
      <c r="PB566" s="81"/>
      <c r="PC566" s="81"/>
      <c r="PD566" s="81"/>
      <c r="PE566" s="81"/>
      <c r="PF566" s="81"/>
      <c r="PG566" s="81"/>
      <c r="PH566" s="81"/>
      <c r="PI566" s="81"/>
      <c r="PJ566" s="81">
        <f>PJ568-PJ567-PJ565</f>
        <v>-0.2</v>
      </c>
      <c r="PK566" s="81">
        <f t="shared" ref="PK566" si="3819">PK568-PK567-PK565</f>
        <v>-0.1</v>
      </c>
      <c r="PL566" s="81">
        <f t="shared" ref="PL566" si="3820">PL568-PL567-PL565</f>
        <v>-0.1</v>
      </c>
      <c r="PM566" s="81">
        <f t="shared" ref="PM566" si="3821">PM568-PM567-PM565</f>
        <v>-0.23</v>
      </c>
      <c r="PN566" s="81">
        <f t="shared" ref="PN566" si="3822">PN568-PN567-PN565</f>
        <v>-0.41</v>
      </c>
      <c r="PO566" s="81">
        <f t="shared" ref="PO566" si="3823">PO568-PO567-PO565</f>
        <v>-0.41</v>
      </c>
      <c r="PP566" s="81"/>
      <c r="PQ566" s="81"/>
      <c r="PR566" s="81"/>
      <c r="PS566" s="81"/>
      <c r="PT566" s="81"/>
      <c r="PU566" s="81"/>
      <c r="PV566" s="81"/>
      <c r="PW566" s="81"/>
      <c r="PX566" s="81"/>
      <c r="PY566" s="81"/>
      <c r="PZ566" s="81"/>
      <c r="QA566" s="81"/>
      <c r="QB566" s="81"/>
      <c r="QC566" s="81"/>
      <c r="QD566" s="81"/>
      <c r="QE566" s="81">
        <f>QE568-QE567-QE565</f>
        <v>0.6</v>
      </c>
      <c r="QF566" s="81">
        <f t="shared" ref="QF566" si="3824">QF568-QF567-QF565</f>
        <v>0.85</v>
      </c>
      <c r="QG566" s="81">
        <f t="shared" ref="QG566" si="3825">QG568-QG567-QG565</f>
        <v>0.85</v>
      </c>
      <c r="QH566" s="81">
        <f t="shared" ref="QH566" si="3826">QH568-QH567-QH565</f>
        <v>-0.05</v>
      </c>
      <c r="QI566" s="81">
        <f t="shared" ref="QI566" si="3827">QI568-QI567-QI565</f>
        <v>0.02</v>
      </c>
      <c r="QJ566" s="81">
        <f t="shared" ref="QJ566" si="3828">QJ568-QJ567-QJ565</f>
        <v>0.02</v>
      </c>
      <c r="QK566" s="81"/>
      <c r="QL566" s="81"/>
      <c r="QM566" s="81"/>
      <c r="QN566" s="81"/>
      <c r="QO566" s="81"/>
      <c r="QP566" s="81"/>
      <c r="QQ566" s="81"/>
      <c r="QR566" s="81"/>
      <c r="QS566" s="81"/>
      <c r="QT566" s="81"/>
      <c r="QU566" s="81"/>
      <c r="QV566" s="81"/>
      <c r="QW566" s="81"/>
      <c r="QX566" s="81"/>
      <c r="QY566" s="81"/>
      <c r="QZ566" s="81">
        <f>QZ568-QZ567-QZ565</f>
        <v>0.81</v>
      </c>
      <c r="RA566" s="81">
        <f t="shared" ref="RA566" si="3829">RA568-RA567-RA565</f>
        <v>0.3</v>
      </c>
      <c r="RB566" s="81">
        <f t="shared" ref="RB566" si="3830">RB568-RB567-RB565</f>
        <v>0.3</v>
      </c>
      <c r="RC566" s="81">
        <f t="shared" ref="RC566" si="3831">RC568-RC567-RC565</f>
        <v>0.45</v>
      </c>
      <c r="RD566" s="81">
        <f t="shared" ref="RD566" si="3832">RD568-RD567-RD565</f>
        <v>1.27</v>
      </c>
      <c r="RE566" s="81">
        <f t="shared" ref="RE566" si="3833">RE568-RE567-RE565</f>
        <v>1.27</v>
      </c>
      <c r="RF566" s="81"/>
      <c r="RG566" s="81"/>
      <c r="RH566" s="81"/>
      <c r="RI566" s="81"/>
      <c r="RJ566" s="81"/>
      <c r="RK566" s="81"/>
      <c r="RL566" s="81"/>
      <c r="RM566" s="81"/>
      <c r="RN566" s="81"/>
      <c r="RO566" s="81"/>
      <c r="RP566" s="81"/>
      <c r="RQ566" s="81"/>
      <c r="RR566" s="81"/>
      <c r="RS566" s="81"/>
      <c r="RT566" s="81"/>
      <c r="RU566" s="81">
        <f>RU568-RU567-RU565</f>
        <v>-0.06</v>
      </c>
      <c r="RV566" s="81">
        <f t="shared" ref="RV566" si="3834">RV568-RV567-RV565</f>
        <v>2.0499999999999998</v>
      </c>
      <c r="RW566" s="81">
        <f t="shared" ref="RW566" si="3835">RW568-RW567-RW565</f>
        <v>2.0499999999999998</v>
      </c>
      <c r="RX566" s="81">
        <f t="shared" ref="RX566" si="3836">RX568-RX567-RX565</f>
        <v>-2.73</v>
      </c>
      <c r="RY566" s="81">
        <f t="shared" ref="RY566" si="3837">RY568-RY567-RY565</f>
        <v>0.17</v>
      </c>
      <c r="RZ566" s="81">
        <f t="shared" ref="RZ566" si="3838">RZ568-RZ567-RZ565</f>
        <v>0.17</v>
      </c>
      <c r="SA566" s="81"/>
      <c r="SB566" s="81"/>
      <c r="SC566" s="81"/>
      <c r="SD566" s="81"/>
      <c r="SE566" s="81"/>
      <c r="SF566" s="81"/>
      <c r="SG566" s="81"/>
      <c r="SH566" s="81"/>
      <c r="SI566" s="81"/>
      <c r="SJ566" s="81"/>
      <c r="SK566" s="81"/>
      <c r="SL566" s="81"/>
      <c r="SM566" s="81"/>
      <c r="SN566" s="81"/>
      <c r="SO566" s="81"/>
      <c r="SP566" s="81">
        <f>SP568-SP567-SP565</f>
        <v>-0.15</v>
      </c>
      <c r="SQ566" s="81">
        <f t="shared" ref="SQ566" si="3839">SQ568-SQ567-SQ565</f>
        <v>-0.56999999999999995</v>
      </c>
      <c r="SR566" s="81">
        <f t="shared" ref="SR566" si="3840">SR568-SR567-SR565</f>
        <v>-0.56999999999999995</v>
      </c>
      <c r="SS566" s="81">
        <f t="shared" ref="SS566" si="3841">SS568-SS567-SS565</f>
        <v>0.42</v>
      </c>
      <c r="ST566" s="81">
        <f t="shared" ref="ST566" si="3842">ST568-ST567-ST565</f>
        <v>-0.84</v>
      </c>
      <c r="SU566" s="81">
        <f t="shared" ref="SU566" si="3843">SU568-SU567-SU565</f>
        <v>-0.84</v>
      </c>
      <c r="SV566" s="81"/>
      <c r="SW566" s="81"/>
      <c r="SX566" s="81"/>
      <c r="SY566" s="81"/>
      <c r="SZ566" s="81"/>
      <c r="TA566" s="81"/>
      <c r="TB566" s="81"/>
      <c r="TC566" s="81"/>
      <c r="TD566" s="81"/>
      <c r="TE566" s="81"/>
      <c r="TF566" s="81"/>
      <c r="TG566" s="81"/>
      <c r="TH566" s="81"/>
      <c r="TI566" s="81"/>
      <c r="TJ566" s="81"/>
      <c r="TK566" s="81">
        <f>TK568-TK567-TK565</f>
        <v>-0.06</v>
      </c>
      <c r="TL566" s="81">
        <f t="shared" ref="TL566" si="3844">TL568-TL567-TL565</f>
        <v>-7.0000000000000007E-2</v>
      </c>
      <c r="TM566" s="81">
        <f t="shared" ref="TM566" si="3845">TM568-TM567-TM565</f>
        <v>-7.0000000000000007E-2</v>
      </c>
      <c r="TN566" s="81">
        <f t="shared" ref="TN566" si="3846">TN568-TN567-TN565</f>
        <v>-0.15</v>
      </c>
      <c r="TO566" s="81">
        <f t="shared" ref="TO566" si="3847">TO568-TO567-TO565</f>
        <v>0.53</v>
      </c>
      <c r="TP566" s="81">
        <f t="shared" ref="TP566" si="3848">TP568-TP567-TP565</f>
        <v>0.53</v>
      </c>
      <c r="TQ566" s="81"/>
      <c r="TR566" s="81"/>
      <c r="TS566" s="81"/>
      <c r="TT566" s="81"/>
      <c r="TU566" s="81"/>
      <c r="TV566" s="81"/>
      <c r="TW566" s="81"/>
      <c r="TX566" s="81"/>
      <c r="TY566" s="81"/>
      <c r="TZ566" s="81"/>
      <c r="UA566" s="81"/>
      <c r="UB566" s="81"/>
      <c r="UC566" s="81"/>
      <c r="UD566" s="81"/>
      <c r="UE566" s="81"/>
      <c r="UF566" s="81">
        <f>UF568-UF567-UF565</f>
        <v>-0.98</v>
      </c>
      <c r="UG566" s="81">
        <f t="shared" ref="UG566" si="3849">UG568-UG567-UG565</f>
        <v>-1.34</v>
      </c>
      <c r="UH566" s="81">
        <f t="shared" ref="UH566" si="3850">UH568-UH567-UH565</f>
        <v>-1.34</v>
      </c>
      <c r="UI566" s="81">
        <f t="shared" ref="UI566" si="3851">UI568-UI567-UI565</f>
        <v>-0.69</v>
      </c>
      <c r="UJ566" s="81">
        <f t="shared" ref="UJ566" si="3852">UJ568-UJ567-UJ565</f>
        <v>-0.85</v>
      </c>
      <c r="UK566" s="81">
        <f t="shared" ref="UK566" si="3853">UK568-UK567-UK565</f>
        <v>-0.85</v>
      </c>
      <c r="UL566" s="81"/>
      <c r="UM566" s="81"/>
      <c r="UN566" s="81"/>
      <c r="UO566" s="81"/>
      <c r="UP566" s="81"/>
      <c r="UQ566" s="81"/>
      <c r="UR566" s="81"/>
      <c r="US566" s="81"/>
      <c r="UT566" s="81"/>
      <c r="UU566" s="81"/>
      <c r="UV566" s="81"/>
      <c r="UW566" s="81"/>
      <c r="UX566" s="81"/>
      <c r="UY566" s="81"/>
      <c r="UZ566" s="81"/>
      <c r="VA566" s="81">
        <f>VA568-VA567-VA565</f>
        <v>-0.65</v>
      </c>
      <c r="VB566" s="81">
        <f t="shared" ref="VB566" si="3854">VB568-VB567-VB565</f>
        <v>-0.13</v>
      </c>
      <c r="VC566" s="81">
        <f t="shared" ref="VC566" si="3855">VC568-VC567-VC565</f>
        <v>-0.13</v>
      </c>
      <c r="VD566" s="81">
        <f t="shared" ref="VD566" si="3856">VD568-VD567-VD565</f>
        <v>-0.01</v>
      </c>
      <c r="VE566" s="81">
        <f t="shared" ref="VE566" si="3857">VE568-VE567-VE565</f>
        <v>-1.32</v>
      </c>
      <c r="VF566" s="81">
        <f t="shared" ref="VF566" si="3858">VF568-VF567-VF565</f>
        <v>-1.32</v>
      </c>
      <c r="VG566" s="81"/>
      <c r="VH566" s="81"/>
      <c r="VI566" s="81"/>
      <c r="VJ566" s="81"/>
      <c r="VK566" s="81"/>
      <c r="VL566" s="81"/>
      <c r="VM566" s="81"/>
      <c r="VN566" s="81"/>
      <c r="VO566" s="81"/>
      <c r="VP566" s="81"/>
      <c r="VQ566" s="81"/>
      <c r="VR566" s="81"/>
      <c r="VS566" s="81"/>
      <c r="VT566" s="81"/>
      <c r="VU566" s="81"/>
      <c r="VV566" s="81">
        <f>VV568-VV567-VV565</f>
        <v>3534013.73</v>
      </c>
      <c r="VW566" s="81">
        <f t="shared" ref="VW566" si="3859">VW568-VW567-VW565</f>
        <v>0</v>
      </c>
      <c r="VX566" s="81">
        <f t="shared" ref="VX566" si="3860">VX568-VX567-VX565</f>
        <v>0</v>
      </c>
      <c r="VY566" s="81">
        <f t="shared" ref="VY566" si="3861">VY568-VY567-VY565</f>
        <v>2089918.45</v>
      </c>
      <c r="VZ566" s="81">
        <f t="shared" ref="VZ566" si="3862">VZ568-VZ567-VZ565</f>
        <v>0</v>
      </c>
      <c r="WA566" s="81">
        <f t="shared" ref="WA566" si="3863">WA568-WA567-WA565</f>
        <v>0</v>
      </c>
      <c r="WB566" s="81"/>
      <c r="WC566" s="81"/>
      <c r="WD566" s="81"/>
      <c r="WE566" s="81"/>
      <c r="WF566" s="81"/>
      <c r="WG566" s="81"/>
      <c r="WH566" s="81"/>
      <c r="WI566" s="81"/>
      <c r="WJ566" s="81"/>
      <c r="WK566" s="81"/>
      <c r="WL566" s="81"/>
      <c r="WM566" s="81"/>
      <c r="WN566" s="81"/>
      <c r="WO566" s="81"/>
      <c r="WP566" s="81"/>
      <c r="WQ566" s="81">
        <f>WQ568-WQ567-WQ565</f>
        <v>0.47</v>
      </c>
      <c r="WR566" s="81">
        <f t="shared" ref="WR566" si="3864">WR568-WR567-WR565</f>
        <v>-0.02</v>
      </c>
      <c r="WS566" s="81">
        <f t="shared" ref="WS566" si="3865">WS568-WS567-WS565</f>
        <v>-0.02</v>
      </c>
      <c r="WT566" s="81">
        <f t="shared" ref="WT566" si="3866">WT568-WT567-WT565</f>
        <v>-0.11</v>
      </c>
      <c r="WU566" s="81">
        <f t="shared" ref="WU566" si="3867">WU568-WU567-WU565</f>
        <v>0.38</v>
      </c>
      <c r="WV566" s="81">
        <f t="shared" ref="WV566" si="3868">WV568-WV567-WV565</f>
        <v>0.38</v>
      </c>
      <c r="WW566" s="81"/>
      <c r="WX566" s="81"/>
      <c r="WY566" s="81"/>
      <c r="WZ566" s="81"/>
      <c r="XA566" s="81"/>
      <c r="XB566" s="81"/>
      <c r="XC566" s="81"/>
      <c r="XD566" s="81"/>
      <c r="XE566" s="81"/>
      <c r="XF566" s="81"/>
      <c r="XG566" s="81"/>
      <c r="XH566" s="81"/>
      <c r="XI566" s="81"/>
      <c r="XJ566" s="81"/>
      <c r="XK566" s="81"/>
      <c r="XL566" s="81">
        <f>XL568-XL567-XL565</f>
        <v>1.1499999999999999</v>
      </c>
      <c r="XM566" s="81">
        <f t="shared" ref="XM566" si="3869">XM568-XM567-XM565</f>
        <v>0.75</v>
      </c>
      <c r="XN566" s="81">
        <f t="shared" ref="XN566" si="3870">XN568-XN567-XN565</f>
        <v>0.75</v>
      </c>
      <c r="XO566" s="81">
        <f t="shared" ref="XO566" si="3871">XO568-XO567-XO565</f>
        <v>-0.57999999999999996</v>
      </c>
      <c r="XP566" s="81">
        <f t="shared" ref="XP566" si="3872">XP568-XP567-XP565</f>
        <v>1.02</v>
      </c>
      <c r="XQ566" s="81">
        <f t="shared" ref="XQ566" si="3873">XQ568-XQ567-XQ565</f>
        <v>1.02</v>
      </c>
      <c r="XR566" s="81"/>
      <c r="XS566" s="81"/>
      <c r="XT566" s="81"/>
      <c r="XU566" s="81"/>
      <c r="XV566" s="81"/>
      <c r="XW566" s="81"/>
      <c r="XX566" s="81"/>
      <c r="XY566" s="81"/>
      <c r="XZ566" s="81"/>
      <c r="YA566" s="81"/>
      <c r="YB566" s="81"/>
      <c r="YC566" s="81"/>
      <c r="YD566" s="81"/>
      <c r="YE566" s="81"/>
      <c r="YF566" s="81"/>
      <c r="YG566" s="81">
        <f>YG568-YG567-YG565</f>
        <v>-0.56999999999999995</v>
      </c>
      <c r="YH566" s="81">
        <f t="shared" ref="YH566" si="3874">YH568-YH567-YH565</f>
        <v>-0.63</v>
      </c>
      <c r="YI566" s="81">
        <f t="shared" ref="YI566" si="3875">YI568-YI567-YI565</f>
        <v>-0.63</v>
      </c>
      <c r="YJ566" s="81">
        <f t="shared" ref="YJ566" si="3876">YJ568-YJ567-YJ565</f>
        <v>0.1</v>
      </c>
      <c r="YK566" s="81">
        <f t="shared" ref="YK566" si="3877">YK568-YK567-YK565</f>
        <v>-0.28999999999999998</v>
      </c>
      <c r="YL566" s="81">
        <f t="shared" ref="YL566" si="3878">YL568-YL567-YL565</f>
        <v>-0.28999999999999998</v>
      </c>
      <c r="YM566" s="81"/>
      <c r="YN566" s="81"/>
      <c r="YO566" s="81"/>
      <c r="YP566" s="81"/>
      <c r="YQ566" s="81"/>
      <c r="YR566" s="81"/>
      <c r="YS566" s="81"/>
      <c r="YT566" s="81"/>
      <c r="YU566" s="81"/>
      <c r="YV566" s="81"/>
      <c r="YW566" s="81"/>
      <c r="YX566" s="81"/>
      <c r="YY566" s="81"/>
      <c r="YZ566" s="81"/>
      <c r="ZA566" s="81"/>
      <c r="ZB566" s="81">
        <f>ZB568-ZB567-ZB565</f>
        <v>-0.01</v>
      </c>
      <c r="ZC566" s="81">
        <f t="shared" ref="ZC566" si="3879">ZC568-ZC567-ZC565</f>
        <v>0.88</v>
      </c>
      <c r="ZD566" s="81">
        <f t="shared" ref="ZD566" si="3880">ZD568-ZD567-ZD565</f>
        <v>0.88</v>
      </c>
      <c r="ZE566" s="81">
        <f t="shared" ref="ZE566" si="3881">ZE568-ZE567-ZE565</f>
        <v>0.65</v>
      </c>
      <c r="ZF566" s="81">
        <f t="shared" ref="ZF566" si="3882">ZF568-ZF567-ZF565</f>
        <v>1.18</v>
      </c>
      <c r="ZG566" s="81">
        <f t="shared" ref="ZG566" si="3883">ZG568-ZG567-ZG565</f>
        <v>1.18</v>
      </c>
      <c r="ZH566" s="81"/>
      <c r="ZI566" s="81"/>
      <c r="ZJ566" s="81"/>
      <c r="ZK566" s="81"/>
      <c r="ZL566" s="81"/>
      <c r="ZM566" s="81"/>
      <c r="ZN566" s="81"/>
      <c r="ZO566" s="81"/>
      <c r="ZP566" s="81"/>
      <c r="ZQ566" s="81"/>
      <c r="ZR566" s="81"/>
      <c r="ZS566" s="81"/>
      <c r="ZT566" s="81"/>
      <c r="ZU566" s="81"/>
      <c r="ZV566" s="81"/>
      <c r="ZW566" s="81">
        <f>ZW568-ZW567-ZW565</f>
        <v>-0.59</v>
      </c>
      <c r="ZX566" s="81">
        <f t="shared" ref="ZX566" si="3884">ZX568-ZX567-ZX565</f>
        <v>0.4</v>
      </c>
      <c r="ZY566" s="81">
        <f t="shared" ref="ZY566" si="3885">ZY568-ZY567-ZY565</f>
        <v>0.4</v>
      </c>
      <c r="ZZ566" s="81">
        <f t="shared" ref="ZZ566" si="3886">ZZ568-ZZ567-ZZ565</f>
        <v>-0.62</v>
      </c>
      <c r="AAA566" s="81">
        <f t="shared" ref="AAA566" si="3887">AAA568-AAA567-AAA565</f>
        <v>-0.71</v>
      </c>
      <c r="AAB566" s="81">
        <f t="shared" ref="AAB566" si="3888">AAB568-AAB567-AAB565</f>
        <v>-0.71</v>
      </c>
      <c r="AAC566" s="81"/>
      <c r="AAD566" s="81"/>
      <c r="AAE566" s="81"/>
      <c r="AAF566" s="81"/>
      <c r="AAG566" s="81"/>
      <c r="AAH566" s="81"/>
      <c r="AAI566" s="81"/>
      <c r="AAJ566" s="81"/>
      <c r="AAK566" s="81"/>
      <c r="AAL566" s="81"/>
      <c r="AAM566" s="81"/>
      <c r="AAN566" s="81"/>
      <c r="AAO566" s="81"/>
      <c r="AAP566" s="81"/>
      <c r="AAQ566" s="81"/>
      <c r="AAR566" s="81">
        <f>AAR568-AAR567-AAR565</f>
        <v>0.49</v>
      </c>
      <c r="AAS566" s="81">
        <f t="shared" ref="AAS566" si="3889">AAS568-AAS567-AAS565</f>
        <v>-0.17</v>
      </c>
      <c r="AAT566" s="81">
        <f t="shared" ref="AAT566" si="3890">AAT568-AAT567-AAT565</f>
        <v>-0.17</v>
      </c>
      <c r="AAU566" s="81">
        <f t="shared" ref="AAU566" si="3891">AAU568-AAU567-AAU565</f>
        <v>0.09</v>
      </c>
      <c r="AAV566" s="81">
        <f t="shared" ref="AAV566" si="3892">AAV568-AAV567-AAV565</f>
        <v>-0.1</v>
      </c>
      <c r="AAW566" s="81">
        <f t="shared" ref="AAW566" si="3893">AAW568-AAW567-AAW565</f>
        <v>-0.1</v>
      </c>
      <c r="AAX566" s="81"/>
      <c r="AAY566" s="81"/>
      <c r="AAZ566" s="81"/>
      <c r="ABA566" s="81"/>
      <c r="ABB566" s="81"/>
      <c r="ABC566" s="81"/>
      <c r="ABD566" s="81"/>
      <c r="ABE566" s="81"/>
      <c r="ABF566" s="81"/>
      <c r="ABG566" s="81"/>
      <c r="ABH566" s="81"/>
      <c r="ABI566" s="81"/>
      <c r="ABJ566" s="81"/>
      <c r="ABK566" s="81"/>
      <c r="ABL566" s="81"/>
      <c r="ABM566" s="81">
        <f>ABM568-ABM567-ABM565</f>
        <v>0.12</v>
      </c>
      <c r="ABN566" s="81">
        <f t="shared" ref="ABN566" si="3894">ABN568-ABN567-ABN565</f>
        <v>-0.04</v>
      </c>
      <c r="ABO566" s="81">
        <f t="shared" ref="ABO566" si="3895">ABO568-ABO567-ABO565</f>
        <v>-0.04</v>
      </c>
      <c r="ABP566" s="81">
        <f t="shared" ref="ABP566" si="3896">ABP568-ABP567-ABP565</f>
        <v>-1.56</v>
      </c>
      <c r="ABQ566" s="81">
        <f t="shared" ref="ABQ566" si="3897">ABQ568-ABQ567-ABQ565</f>
        <v>-0.32</v>
      </c>
      <c r="ABR566" s="81">
        <f t="shared" ref="ABR566" si="3898">ABR568-ABR567-ABR565</f>
        <v>-0.32</v>
      </c>
      <c r="ABS566" s="81"/>
      <c r="ABT566" s="81"/>
      <c r="ABU566" s="81"/>
      <c r="ABV566" s="81"/>
      <c r="ABW566" s="81"/>
      <c r="ABX566" s="81"/>
      <c r="ABY566" s="81"/>
      <c r="ABZ566" s="81"/>
      <c r="ACA566" s="81"/>
      <c r="ACB566" s="81"/>
      <c r="ACC566" s="81"/>
      <c r="ACD566" s="81"/>
      <c r="ACE566" s="81"/>
      <c r="ACF566" s="81"/>
      <c r="ACG566" s="81"/>
      <c r="ACH566" s="81">
        <f>ACH568-ACH567-ACH565</f>
        <v>0.12</v>
      </c>
      <c r="ACI566" s="81">
        <f t="shared" ref="ACI566" si="3899">ACI568-ACI567-ACI565</f>
        <v>-0.28999999999999998</v>
      </c>
      <c r="ACJ566" s="81">
        <f t="shared" ref="ACJ566" si="3900">ACJ568-ACJ567-ACJ565</f>
        <v>-0.28999999999999998</v>
      </c>
      <c r="ACK566" s="81">
        <f t="shared" ref="ACK566" si="3901">ACK568-ACK567-ACK565</f>
        <v>0.45</v>
      </c>
      <c r="ACL566" s="81">
        <f t="shared" ref="ACL566" si="3902">ACL568-ACL567-ACL565</f>
        <v>0.43</v>
      </c>
      <c r="ACM566" s="81">
        <f t="shared" ref="ACM566" si="3903">ACM568-ACM567-ACM565</f>
        <v>0.43</v>
      </c>
      <c r="ACN566" s="81"/>
      <c r="ACO566" s="81"/>
      <c r="ACP566" s="81"/>
      <c r="ACQ566" s="81"/>
      <c r="ACR566" s="81"/>
      <c r="ACS566" s="81"/>
      <c r="ACT566" s="81"/>
      <c r="ACU566" s="81"/>
      <c r="ACV566" s="81"/>
      <c r="ACW566" s="81"/>
      <c r="ACX566" s="81"/>
      <c r="ACY566" s="81"/>
      <c r="ACZ566" s="81"/>
      <c r="ADA566" s="81"/>
      <c r="ADB566" s="81"/>
      <c r="ADC566" s="81">
        <f>ADC568-ADC567-ADC565</f>
        <v>0.28000000000000003</v>
      </c>
      <c r="ADD566" s="81">
        <f t="shared" ref="ADD566" si="3904">ADD568-ADD567-ADD565</f>
        <v>-0.17</v>
      </c>
      <c r="ADE566" s="81">
        <f t="shared" ref="ADE566" si="3905">ADE568-ADE567-ADE565</f>
        <v>-0.17</v>
      </c>
      <c r="ADF566" s="81">
        <f t="shared" ref="ADF566" si="3906">ADF568-ADF567-ADF565</f>
        <v>0.44</v>
      </c>
      <c r="ADG566" s="81">
        <f t="shared" ref="ADG566" si="3907">ADG568-ADG567-ADG565</f>
        <v>-0.04</v>
      </c>
      <c r="ADH566" s="81">
        <f t="shared" ref="ADH566" si="3908">ADH568-ADH567-ADH565</f>
        <v>-0.04</v>
      </c>
      <c r="ADI566" s="81"/>
      <c r="ADJ566" s="81"/>
      <c r="ADK566" s="81"/>
      <c r="ADL566" s="81"/>
      <c r="ADM566" s="81"/>
      <c r="ADN566" s="81"/>
      <c r="ADO566" s="81"/>
      <c r="ADP566" s="81"/>
      <c r="ADQ566" s="81"/>
      <c r="ADR566" s="81"/>
      <c r="ADS566" s="81"/>
      <c r="ADT566" s="81"/>
      <c r="ADU566" s="81"/>
      <c r="ADV566" s="81"/>
      <c r="ADW566" s="81"/>
      <c r="ADX566" s="81">
        <f>ADX568-ADX567-ADX565</f>
        <v>-0.76</v>
      </c>
      <c r="ADY566" s="81">
        <f t="shared" ref="ADY566" si="3909">ADY568-ADY567-ADY565</f>
        <v>0.48</v>
      </c>
      <c r="ADZ566" s="81">
        <f t="shared" ref="ADZ566" si="3910">ADZ568-ADZ567-ADZ565</f>
        <v>0.48</v>
      </c>
      <c r="AEA566" s="81">
        <f t="shared" ref="AEA566" si="3911">AEA568-AEA567-AEA565</f>
        <v>1.6</v>
      </c>
      <c r="AEB566" s="81">
        <f t="shared" ref="AEB566" si="3912">AEB568-AEB567-AEB565</f>
        <v>1.24</v>
      </c>
      <c r="AEC566" s="81">
        <f t="shared" ref="AEC566" si="3913">AEC568-AEC567-AEC565</f>
        <v>1.24</v>
      </c>
      <c r="AED566" s="81"/>
      <c r="AEE566" s="81"/>
      <c r="AEF566" s="81"/>
      <c r="AEG566" s="81"/>
      <c r="AEH566" s="81"/>
      <c r="AEI566" s="81"/>
      <c r="AEJ566" s="81"/>
      <c r="AEK566" s="81"/>
      <c r="AEL566" s="81"/>
      <c r="AEM566" s="81"/>
      <c r="AEN566" s="81"/>
      <c r="AEO566" s="81"/>
      <c r="AEP566" s="81"/>
      <c r="AEQ566" s="81"/>
      <c r="AER566" s="81"/>
      <c r="AES566" s="81">
        <f>AES568-AES567-AES565</f>
        <v>0.14000000000000001</v>
      </c>
      <c r="AET566" s="81">
        <f t="shared" ref="AET566" si="3914">AET568-AET567-AET565</f>
        <v>-0.18</v>
      </c>
      <c r="AEU566" s="81">
        <f t="shared" ref="AEU566" si="3915">AEU568-AEU567-AEU565</f>
        <v>-0.18</v>
      </c>
      <c r="AEV566" s="81">
        <f t="shared" ref="AEV566" si="3916">AEV568-AEV567-AEV565</f>
        <v>0.12</v>
      </c>
      <c r="AEW566" s="81">
        <f t="shared" ref="AEW566" si="3917">AEW568-AEW567-AEW565</f>
        <v>0.15</v>
      </c>
      <c r="AEX566" s="81">
        <f t="shared" ref="AEX566" si="3918">AEX568-AEX567-AEX565</f>
        <v>0.15</v>
      </c>
      <c r="AEY566" s="81"/>
      <c r="AEZ566" s="81"/>
      <c r="AFA566" s="81"/>
      <c r="AFB566" s="81"/>
      <c r="AFC566" s="81"/>
      <c r="AFD566" s="81"/>
      <c r="AFE566" s="81"/>
      <c r="AFF566" s="81"/>
      <c r="AFG566" s="81"/>
      <c r="AFH566" s="81"/>
      <c r="AFI566" s="81"/>
      <c r="AFJ566" s="81"/>
      <c r="AFK566" s="81"/>
      <c r="AFL566" s="81"/>
      <c r="AFM566" s="81"/>
      <c r="AFN566" s="81">
        <f>AFN568-AFN567-AFN565</f>
        <v>0.51</v>
      </c>
      <c r="AFO566" s="81">
        <f t="shared" ref="AFO566" si="3919">AFO568-AFO567-AFO565</f>
        <v>-0.31</v>
      </c>
      <c r="AFP566" s="81">
        <f t="shared" ref="AFP566" si="3920">AFP568-AFP567-AFP565</f>
        <v>-0.31</v>
      </c>
      <c r="AFQ566" s="81">
        <f t="shared" ref="AFQ566" si="3921">AFQ568-AFQ567-AFQ565</f>
        <v>0.17</v>
      </c>
      <c r="AFR566" s="81">
        <f t="shared" ref="AFR566" si="3922">AFR568-AFR567-AFR565</f>
        <v>0.52</v>
      </c>
      <c r="AFS566" s="81">
        <f t="shared" ref="AFS566" si="3923">AFS568-AFS567-AFS565</f>
        <v>0.52</v>
      </c>
      <c r="AFT566" s="81"/>
      <c r="AFU566" s="81"/>
      <c r="AFV566" s="81"/>
      <c r="AFW566" s="81"/>
      <c r="AFX566" s="81"/>
      <c r="AFY566" s="81"/>
      <c r="AFZ566" s="81"/>
      <c r="AGA566" s="81"/>
      <c r="AGB566" s="81"/>
      <c r="AGC566" s="81"/>
      <c r="AGD566" s="81"/>
      <c r="AGE566" s="81"/>
      <c r="AGF566" s="81"/>
      <c r="AGG566" s="81"/>
      <c r="AGH566" s="81"/>
      <c r="AGI566" s="81">
        <f>AGI568-AGI567-AGI565</f>
        <v>-0.04</v>
      </c>
      <c r="AGJ566" s="81">
        <f t="shared" ref="AGJ566" si="3924">AGJ568-AGJ567-AGJ565</f>
        <v>0.8</v>
      </c>
      <c r="AGK566" s="81">
        <f t="shared" ref="AGK566" si="3925">AGK568-AGK567-AGK565</f>
        <v>0.8</v>
      </c>
      <c r="AGL566" s="81">
        <f t="shared" ref="AGL566" si="3926">AGL568-AGL567-AGL565</f>
        <v>1.1399999999999999</v>
      </c>
      <c r="AGM566" s="81">
        <f t="shared" ref="AGM566" si="3927">AGM568-AGM567-AGM565</f>
        <v>-0.7</v>
      </c>
      <c r="AGN566" s="81">
        <f t="shared" ref="AGN566" si="3928">AGN568-AGN567-AGN565</f>
        <v>-0.7</v>
      </c>
      <c r="AGO566" s="81"/>
      <c r="AGP566" s="81"/>
      <c r="AGQ566" s="81"/>
      <c r="AGR566" s="81"/>
      <c r="AGS566" s="81"/>
      <c r="AGT566" s="81"/>
      <c r="AGU566" s="81"/>
      <c r="AGV566" s="81"/>
      <c r="AGW566" s="81"/>
      <c r="AGX566" s="81"/>
      <c r="AGY566" s="81"/>
      <c r="AGZ566" s="81"/>
      <c r="AHA566" s="81"/>
      <c r="AHB566" s="81"/>
      <c r="AHC566" s="81"/>
      <c r="AHD566" s="81">
        <f>AHD568-AHD567-AHD565</f>
        <v>-0.24</v>
      </c>
      <c r="AHE566" s="81">
        <f t="shared" ref="AHE566" si="3929">AHE568-AHE567-AHE565</f>
        <v>-0.14000000000000001</v>
      </c>
      <c r="AHF566" s="81">
        <f t="shared" ref="AHF566" si="3930">AHF568-AHF567-AHF565</f>
        <v>-0.14000000000000001</v>
      </c>
      <c r="AHG566" s="81">
        <f t="shared" ref="AHG566" si="3931">AHG568-AHG567-AHG565</f>
        <v>0.08</v>
      </c>
      <c r="AHH566" s="81">
        <f t="shared" ref="AHH566" si="3932">AHH568-AHH567-AHH565</f>
        <v>0.12</v>
      </c>
      <c r="AHI566" s="81">
        <f t="shared" ref="AHI566" si="3933">AHI568-AHI567-AHI565</f>
        <v>0.12</v>
      </c>
      <c r="AHJ566" s="81"/>
      <c r="AHK566" s="81"/>
      <c r="AHL566" s="81"/>
      <c r="AHM566" s="81"/>
      <c r="AHN566" s="81"/>
      <c r="AHO566" s="81"/>
      <c r="AHP566" s="81"/>
      <c r="AHQ566" s="81"/>
      <c r="AHR566" s="81"/>
      <c r="AHS566" s="81"/>
      <c r="AHT566" s="81"/>
      <c r="AHU566" s="81"/>
      <c r="AHV566" s="81"/>
      <c r="AHW566" s="81"/>
      <c r="AHX566" s="81"/>
      <c r="AHY566" s="81">
        <f>AHY568-AHY567-AHY565</f>
        <v>0.51</v>
      </c>
      <c r="AHZ566" s="81">
        <f t="shared" ref="AHZ566" si="3934">AHZ568-AHZ567-AHZ565</f>
        <v>-0.43</v>
      </c>
      <c r="AIA566" s="81">
        <f t="shared" ref="AIA566" si="3935">AIA568-AIA567-AIA565</f>
        <v>-0.43</v>
      </c>
      <c r="AIB566" s="81">
        <f t="shared" ref="AIB566" si="3936">AIB568-AIB567-AIB565</f>
        <v>0.66</v>
      </c>
      <c r="AIC566" s="81">
        <f t="shared" ref="AIC566" si="3937">AIC568-AIC567-AIC565</f>
        <v>0.15</v>
      </c>
      <c r="AID566" s="81">
        <f t="shared" ref="AID566" si="3938">AID568-AID567-AID565</f>
        <v>0.15</v>
      </c>
      <c r="AIE566" s="81"/>
      <c r="AIF566" s="81"/>
      <c r="AIG566" s="81"/>
      <c r="AIH566" s="81"/>
      <c r="AII566" s="81"/>
      <c r="AIJ566" s="81"/>
      <c r="AIK566" s="81"/>
      <c r="AIL566" s="81"/>
      <c r="AIM566" s="81"/>
      <c r="AIN566" s="81"/>
      <c r="AIO566" s="81"/>
      <c r="AIP566" s="81"/>
      <c r="AIQ566" s="81"/>
      <c r="AIR566" s="81"/>
      <c r="AIS566" s="81"/>
      <c r="AIT566" s="81">
        <f>AIT568-AIT567-AIT565</f>
        <v>0.65</v>
      </c>
      <c r="AIU566" s="81">
        <f t="shared" ref="AIU566" si="3939">AIU568-AIU567-AIU565</f>
        <v>-0.15</v>
      </c>
      <c r="AIV566" s="81">
        <f t="shared" ref="AIV566" si="3940">AIV568-AIV567-AIV565</f>
        <v>-0.15</v>
      </c>
      <c r="AIW566" s="81">
        <f t="shared" ref="AIW566" si="3941">AIW568-AIW567-AIW565</f>
        <v>0.68</v>
      </c>
      <c r="AIX566" s="81">
        <f t="shared" ref="AIX566" si="3942">AIX568-AIX567-AIX565</f>
        <v>-0.62</v>
      </c>
      <c r="AIY566" s="81">
        <f t="shared" ref="AIY566" si="3943">AIY568-AIY567-AIY565</f>
        <v>-0.62</v>
      </c>
      <c r="AIZ566" s="81"/>
      <c r="AJA566" s="81"/>
      <c r="AJB566" s="81"/>
      <c r="AJC566" s="81"/>
      <c r="AJD566" s="81"/>
      <c r="AJE566" s="81"/>
      <c r="AJF566" s="81"/>
      <c r="AJG566" s="81"/>
      <c r="AJH566" s="81"/>
      <c r="AJI566" s="81"/>
      <c r="AJJ566" s="81"/>
      <c r="AJK566" s="81"/>
      <c r="AJL566" s="81"/>
      <c r="AJM566" s="81"/>
      <c r="AJN566" s="81"/>
      <c r="AJO566" s="81">
        <f>AJO568-AJO567-AJO565</f>
        <v>-0.4</v>
      </c>
      <c r="AJP566" s="81">
        <f t="shared" ref="AJP566" si="3944">AJP568-AJP567-AJP565</f>
        <v>-0.32</v>
      </c>
      <c r="AJQ566" s="81">
        <f t="shared" ref="AJQ566" si="3945">AJQ568-AJQ567-AJQ565</f>
        <v>-0.32</v>
      </c>
      <c r="AJR566" s="81">
        <f t="shared" ref="AJR566" si="3946">AJR568-AJR567-AJR565</f>
        <v>-0.73</v>
      </c>
      <c r="AJS566" s="81">
        <f t="shared" ref="AJS566" si="3947">AJS568-AJS567-AJS565</f>
        <v>1.37</v>
      </c>
      <c r="AJT566" s="81">
        <f t="shared" ref="AJT566" si="3948">AJT568-AJT567-AJT565</f>
        <v>1.37</v>
      </c>
      <c r="AJU566" s="81"/>
      <c r="AJV566" s="81"/>
      <c r="AJW566" s="81"/>
      <c r="AJX566" s="81"/>
      <c r="AJY566" s="81"/>
      <c r="AJZ566" s="81"/>
      <c r="AKA566" s="81"/>
      <c r="AKB566" s="81"/>
      <c r="AKC566" s="81"/>
      <c r="AKD566" s="81"/>
      <c r="AKE566" s="81"/>
      <c r="AKF566" s="81"/>
      <c r="AKG566" s="81"/>
      <c r="AKH566" s="81"/>
      <c r="AKI566" s="81"/>
      <c r="AKJ566" s="81">
        <f>AKJ568-AKJ567-AKJ565</f>
        <v>-0.5</v>
      </c>
      <c r="AKK566" s="81">
        <f t="shared" ref="AKK566" si="3949">AKK568-AKK567-AKK565</f>
        <v>-0.2</v>
      </c>
      <c r="AKL566" s="81">
        <f t="shared" ref="AKL566" si="3950">AKL568-AKL567-AKL565</f>
        <v>-0.2</v>
      </c>
      <c r="AKM566" s="81">
        <f t="shared" ref="AKM566" si="3951">AKM568-AKM567-AKM565</f>
        <v>-1.1000000000000001</v>
      </c>
      <c r="AKN566" s="81">
        <f t="shared" ref="AKN566" si="3952">AKN568-AKN567-AKN565</f>
        <v>-0.59</v>
      </c>
      <c r="AKO566" s="81">
        <f t="shared" ref="AKO566" si="3953">AKO568-AKO567-AKO565</f>
        <v>-0.59</v>
      </c>
      <c r="AKP566" s="81"/>
      <c r="AKQ566" s="81"/>
      <c r="AKR566" s="81"/>
      <c r="AKS566" s="81"/>
      <c r="AKT566" s="81"/>
      <c r="AKU566" s="81"/>
      <c r="AKV566" s="81"/>
      <c r="AKW566" s="81"/>
      <c r="AKX566" s="81"/>
      <c r="AKY566" s="81"/>
      <c r="AKZ566" s="81"/>
      <c r="ALA566" s="81"/>
      <c r="ALB566" s="81"/>
      <c r="ALC566" s="81"/>
      <c r="ALD566" s="81"/>
      <c r="ALE566" s="81">
        <f>ALE568-ALE567-ALE565</f>
        <v>-0.38</v>
      </c>
      <c r="ALF566" s="81">
        <f t="shared" ref="ALF566" si="3954">ALF568-ALF567-ALF565</f>
        <v>0.26</v>
      </c>
      <c r="ALG566" s="81">
        <f t="shared" ref="ALG566" si="3955">ALG568-ALG567-ALG565</f>
        <v>0.26</v>
      </c>
      <c r="ALH566" s="81">
        <f t="shared" ref="ALH566" si="3956">ALH568-ALH567-ALH565</f>
        <v>-0.96</v>
      </c>
      <c r="ALI566" s="81">
        <f t="shared" ref="ALI566" si="3957">ALI568-ALI567-ALI565</f>
        <v>1.02</v>
      </c>
      <c r="ALJ566" s="81">
        <f t="shared" ref="ALJ566" si="3958">ALJ568-ALJ567-ALJ565</f>
        <v>1.02</v>
      </c>
      <c r="ALK566" s="81"/>
      <c r="ALL566" s="81"/>
      <c r="ALM566" s="81"/>
      <c r="ALN566" s="81"/>
      <c r="ALO566" s="81"/>
      <c r="ALP566" s="81"/>
      <c r="ALQ566" s="81"/>
      <c r="ALR566" s="81"/>
      <c r="ALS566" s="81"/>
      <c r="ALT566" s="81"/>
      <c r="ALU566" s="81"/>
      <c r="ALV566" s="81"/>
      <c r="ALW566" s="81"/>
      <c r="ALX566" s="81"/>
      <c r="ALY566" s="81"/>
      <c r="ALZ566" s="81">
        <f>ALZ568-ALZ567-ALZ565</f>
        <v>0.37</v>
      </c>
      <c r="AMA566" s="81">
        <f t="shared" ref="AMA566" si="3959">AMA568-AMA567-AMA565</f>
        <v>0.38</v>
      </c>
      <c r="AMB566" s="81">
        <f t="shared" ref="AMB566" si="3960">AMB568-AMB567-AMB565</f>
        <v>0.38</v>
      </c>
      <c r="AMC566" s="81">
        <f t="shared" ref="AMC566" si="3961">AMC568-AMC567-AMC565</f>
        <v>1.02</v>
      </c>
      <c r="AMD566" s="81">
        <f t="shared" ref="AMD566" si="3962">AMD568-AMD567-AMD565</f>
        <v>0.49</v>
      </c>
      <c r="AME566" s="81">
        <f t="shared" ref="AME566" si="3963">AME568-AME567-AME565</f>
        <v>0.49</v>
      </c>
      <c r="AMF566" s="81"/>
      <c r="AMG566" s="81"/>
      <c r="AMH566" s="81"/>
      <c r="AMI566" s="81"/>
      <c r="AMJ566" s="81"/>
      <c r="AMK566" s="81"/>
      <c r="AML566" s="81"/>
      <c r="AMM566" s="81"/>
      <c r="AMN566" s="81"/>
      <c r="AMO566" s="81"/>
      <c r="AMP566" s="81"/>
      <c r="AMQ566" s="81"/>
      <c r="AMR566" s="81"/>
      <c r="AMS566" s="81"/>
      <c r="AMT566" s="81"/>
      <c r="AMU566" s="81">
        <f>AMU568-AMU567-AMU565</f>
        <v>-1.1599999999999999</v>
      </c>
      <c r="AMV566" s="81">
        <f t="shared" ref="AMV566" si="3964">AMV568-AMV567-AMV565</f>
        <v>0.86</v>
      </c>
      <c r="AMW566" s="81">
        <f t="shared" ref="AMW566" si="3965">AMW568-AMW567-AMW565</f>
        <v>0.86</v>
      </c>
      <c r="AMX566" s="81">
        <f t="shared" ref="AMX566" si="3966">AMX568-AMX567-AMX565</f>
        <v>-1.64</v>
      </c>
      <c r="AMY566" s="81">
        <f t="shared" ref="AMY566" si="3967">AMY568-AMY567-AMY565</f>
        <v>-0.32</v>
      </c>
      <c r="AMZ566" s="81">
        <f t="shared" ref="AMZ566" si="3968">AMZ568-AMZ567-AMZ565</f>
        <v>-0.32</v>
      </c>
      <c r="ANA566" s="81"/>
      <c r="ANB566" s="81"/>
      <c r="ANC566" s="81"/>
      <c r="AND566" s="81"/>
      <c r="ANE566" s="81"/>
      <c r="ANF566" s="81"/>
      <c r="ANG566" s="81"/>
      <c r="ANH566" s="81"/>
      <c r="ANI566" s="81"/>
      <c r="ANJ566" s="81"/>
      <c r="ANK566" s="81"/>
      <c r="ANL566" s="81"/>
      <c r="ANM566" s="81"/>
      <c r="ANN566" s="81"/>
      <c r="ANO566" s="81"/>
      <c r="ANP566" s="81">
        <f>ANP568-ANP567-ANP565</f>
        <v>0</v>
      </c>
      <c r="ANQ566" s="81">
        <f t="shared" ref="ANQ566" si="3969">ANQ568-ANQ567-ANQ565</f>
        <v>0</v>
      </c>
      <c r="ANR566" s="81">
        <f t="shared" ref="ANR566" si="3970">ANR568-ANR567-ANR565</f>
        <v>0</v>
      </c>
      <c r="ANS566" s="81">
        <f t="shared" ref="ANS566" si="3971">ANS568-ANS567-ANS565</f>
        <v>0</v>
      </c>
      <c r="ANT566" s="81">
        <f t="shared" ref="ANT566" si="3972">ANT568-ANT567-ANT565</f>
        <v>0</v>
      </c>
      <c r="ANU566" s="81">
        <f t="shared" ref="ANU566" si="3973">ANU568-ANU567-ANU565</f>
        <v>0</v>
      </c>
      <c r="ANV566" s="81"/>
      <c r="ANW566" s="81"/>
      <c r="ANX566" s="81"/>
      <c r="ANY566" s="81"/>
      <c r="ANZ566" s="81"/>
      <c r="AOA566" s="81"/>
      <c r="AOB566" s="81"/>
      <c r="AOC566" s="81"/>
      <c r="AOD566" s="81"/>
      <c r="AOE566" s="81"/>
      <c r="AOF566" s="81"/>
      <c r="AOG566" s="81"/>
      <c r="AOH566" s="81"/>
      <c r="AOI566" s="81"/>
      <c r="AOJ566" s="81"/>
      <c r="AOK566" s="81">
        <f>AOK568-AOK567-AOK565</f>
        <v>0.5</v>
      </c>
      <c r="AOL566" s="81">
        <f t="shared" ref="AOL566" si="3974">AOL568-AOL567-AOL565</f>
        <v>0.05</v>
      </c>
      <c r="AOM566" s="81">
        <f t="shared" ref="AOM566" si="3975">AOM568-AOM567-AOM565</f>
        <v>0.05</v>
      </c>
      <c r="AON566" s="81">
        <f t="shared" ref="AON566" si="3976">AON568-AON567-AON565</f>
        <v>0.79</v>
      </c>
      <c r="AOO566" s="81">
        <f t="shared" ref="AOO566" si="3977">AOO568-AOO567-AOO565</f>
        <v>-0.05</v>
      </c>
      <c r="AOP566" s="81">
        <f t="shared" ref="AOP566" si="3978">AOP568-AOP567-AOP565</f>
        <v>-0.05</v>
      </c>
      <c r="AOQ566" s="81"/>
      <c r="AOR566" s="81"/>
      <c r="AOS566" s="81"/>
      <c r="AOT566" s="81"/>
      <c r="AOU566" s="81"/>
      <c r="AOV566" s="81"/>
      <c r="AOW566" s="81"/>
      <c r="AOX566" s="81"/>
      <c r="AOY566" s="81"/>
      <c r="AOZ566" s="81"/>
      <c r="APA566" s="81"/>
      <c r="APB566" s="81"/>
      <c r="APC566" s="81"/>
      <c r="APD566" s="81"/>
      <c r="APE566" s="81"/>
      <c r="APF566" s="81">
        <f>APF568-APF567-APF565</f>
        <v>-0.08</v>
      </c>
      <c r="APG566" s="81">
        <f t="shared" ref="APG566" si="3979">APG568-APG567-APG565</f>
        <v>0.86</v>
      </c>
      <c r="APH566" s="81">
        <f t="shared" ref="APH566" si="3980">APH568-APH567-APH565</f>
        <v>0.86</v>
      </c>
      <c r="API566" s="81">
        <f t="shared" ref="API566" si="3981">API568-API567-API565</f>
        <v>-0.64</v>
      </c>
      <c r="APJ566" s="81">
        <f t="shared" ref="APJ566" si="3982">APJ568-APJ567-APJ565</f>
        <v>-0.94</v>
      </c>
      <c r="APK566" s="81">
        <f t="shared" ref="APK566" si="3983">APK568-APK567-APK565</f>
        <v>-0.94</v>
      </c>
      <c r="APL566" s="81"/>
      <c r="APM566" s="81"/>
      <c r="APN566" s="81"/>
      <c r="APO566" s="81"/>
      <c r="APP566" s="81"/>
      <c r="APQ566" s="81"/>
      <c r="APR566" s="81"/>
      <c r="APS566" s="81"/>
      <c r="APT566" s="81"/>
      <c r="APU566" s="81"/>
      <c r="APV566" s="81"/>
      <c r="APW566" s="81"/>
      <c r="APX566" s="81"/>
      <c r="APY566" s="81"/>
      <c r="APZ566" s="81"/>
      <c r="AQA566" s="81">
        <f>AQA568-AQA567-AQA565</f>
        <v>-0.67</v>
      </c>
      <c r="AQB566" s="81">
        <f t="shared" ref="AQB566" si="3984">AQB568-AQB567-AQB565</f>
        <v>0.19</v>
      </c>
      <c r="AQC566" s="81">
        <f t="shared" ref="AQC566" si="3985">AQC568-AQC567-AQC565</f>
        <v>0.19</v>
      </c>
      <c r="AQD566" s="81">
        <f t="shared" ref="AQD566" si="3986">AQD568-AQD567-AQD565</f>
        <v>0.68</v>
      </c>
      <c r="AQE566" s="81">
        <f t="shared" ref="AQE566" si="3987">AQE568-AQE567-AQE565</f>
        <v>0.14000000000000001</v>
      </c>
      <c r="AQF566" s="81">
        <f t="shared" ref="AQF566" si="3988">AQF568-AQF567-AQF565</f>
        <v>0.14000000000000001</v>
      </c>
      <c r="AQG566" s="81"/>
      <c r="AQH566" s="81"/>
      <c r="AQI566" s="81"/>
      <c r="AQJ566" s="81"/>
      <c r="AQK566" s="81"/>
      <c r="AQL566" s="81"/>
      <c r="AQM566" s="81"/>
      <c r="AQN566" s="81"/>
      <c r="AQO566" s="81"/>
      <c r="AQP566" s="81"/>
      <c r="AQQ566" s="81"/>
      <c r="AQR566" s="81"/>
      <c r="AQS566" s="81"/>
      <c r="AQT566" s="81"/>
      <c r="AQU566" s="81"/>
      <c r="AQV566" s="81">
        <f>AQV568-AQV567-AQV565</f>
        <v>-1</v>
      </c>
      <c r="AQW566" s="81">
        <f t="shared" ref="AQW566" si="3989">AQW568-AQW567-AQW565</f>
        <v>-0.16</v>
      </c>
      <c r="AQX566" s="81">
        <f t="shared" ref="AQX566" si="3990">AQX568-AQX567-AQX565</f>
        <v>-0.16</v>
      </c>
      <c r="AQY566" s="81">
        <f t="shared" ref="AQY566" si="3991">AQY568-AQY567-AQY565</f>
        <v>0.04</v>
      </c>
      <c r="AQZ566" s="81">
        <f t="shared" ref="AQZ566" si="3992">AQZ568-AQZ567-AQZ565</f>
        <v>-1.1399999999999999</v>
      </c>
      <c r="ARA566" s="81">
        <f t="shared" ref="ARA566" si="3993">ARA568-ARA567-ARA565</f>
        <v>-1.1399999999999999</v>
      </c>
      <c r="ARB566" s="81"/>
      <c r="ARC566" s="81"/>
      <c r="ARD566" s="81"/>
      <c r="ARE566" s="81"/>
      <c r="ARF566" s="81"/>
      <c r="ARG566" s="81"/>
      <c r="ARH566" s="81"/>
      <c r="ARI566" s="81"/>
      <c r="ARJ566" s="81"/>
      <c r="ARK566" s="81"/>
      <c r="ARL566" s="81"/>
      <c r="ARM566" s="81"/>
      <c r="ARN566" s="81"/>
      <c r="ARO566" s="81"/>
      <c r="ARP566" s="81"/>
      <c r="ARQ566" s="81">
        <f>ARQ568-ARQ567-ARQ565</f>
        <v>0.49</v>
      </c>
      <c r="ARR566" s="81">
        <f t="shared" ref="ARR566" si="3994">ARR568-ARR567-ARR565</f>
        <v>0.28000000000000003</v>
      </c>
      <c r="ARS566" s="81">
        <f t="shared" ref="ARS566" si="3995">ARS568-ARS567-ARS565</f>
        <v>0.28000000000000003</v>
      </c>
      <c r="ART566" s="81">
        <f t="shared" ref="ART566" si="3996">ART568-ART567-ART565</f>
        <v>-0.31</v>
      </c>
      <c r="ARU566" s="81">
        <f t="shared" ref="ARU566" si="3997">ARU568-ARU567-ARU565</f>
        <v>0.33</v>
      </c>
      <c r="ARV566" s="81">
        <f t="shared" ref="ARV566" si="3998">ARV568-ARV567-ARV565</f>
        <v>0.33</v>
      </c>
      <c r="ARW566" s="81"/>
      <c r="ARX566" s="81"/>
      <c r="ARY566" s="81"/>
      <c r="ARZ566" s="81"/>
      <c r="ASA566" s="81"/>
      <c r="ASB566" s="81"/>
      <c r="ASC566" s="81"/>
      <c r="ASD566" s="81"/>
      <c r="ASE566" s="81"/>
      <c r="ASF566" s="81"/>
      <c r="ASG566" s="81"/>
      <c r="ASH566" s="81"/>
      <c r="ASI566" s="81"/>
      <c r="ASJ566" s="81"/>
      <c r="ASK566" s="81"/>
      <c r="ASL566" s="81">
        <f>ASL568-ASL567-ASL565</f>
        <v>-0.1</v>
      </c>
      <c r="ASM566" s="81">
        <f t="shared" ref="ASM566" si="3999">ASM568-ASM567-ASM565</f>
        <v>0.28999999999999998</v>
      </c>
      <c r="ASN566" s="81">
        <f t="shared" ref="ASN566" si="4000">ASN568-ASN567-ASN565</f>
        <v>0.28999999999999998</v>
      </c>
      <c r="ASO566" s="81">
        <f t="shared" ref="ASO566" si="4001">ASO568-ASO567-ASO565</f>
        <v>0.92</v>
      </c>
      <c r="ASP566" s="81">
        <f t="shared" ref="ASP566" si="4002">ASP568-ASP567-ASP565</f>
        <v>2.36</v>
      </c>
      <c r="ASQ566" s="81">
        <f t="shared" ref="ASQ566" si="4003">ASQ568-ASQ567-ASQ565</f>
        <v>2.36</v>
      </c>
      <c r="ASR566" s="81"/>
      <c r="ASS566" s="81"/>
      <c r="AST566" s="81"/>
      <c r="ASU566" s="81"/>
      <c r="ASV566" s="81"/>
      <c r="ASW566" s="81"/>
      <c r="ASX566" s="81"/>
      <c r="ASY566" s="81"/>
      <c r="ASZ566" s="81"/>
      <c r="ATA566" s="81"/>
      <c r="ATB566" s="81"/>
      <c r="ATC566" s="81"/>
      <c r="ATD566" s="81"/>
      <c r="ATE566" s="81"/>
      <c r="ATF566" s="81"/>
      <c r="ATG566" s="81">
        <f>ATG568-ATG567-ATG565</f>
        <v>0.63</v>
      </c>
      <c r="ATH566" s="81">
        <f t="shared" ref="ATH566" si="4004">ATH568-ATH567-ATH565</f>
        <v>-0.08</v>
      </c>
      <c r="ATI566" s="81">
        <f t="shared" ref="ATI566" si="4005">ATI568-ATI567-ATI565</f>
        <v>-0.08</v>
      </c>
      <c r="ATJ566" s="81">
        <f t="shared" ref="ATJ566" si="4006">ATJ568-ATJ567-ATJ565</f>
        <v>0.36</v>
      </c>
      <c r="ATK566" s="81">
        <f t="shared" ref="ATK566" si="4007">ATK568-ATK567-ATK565</f>
        <v>1.01</v>
      </c>
      <c r="ATL566" s="81">
        <f t="shared" ref="ATL566" si="4008">ATL568-ATL567-ATL565</f>
        <v>1.01</v>
      </c>
      <c r="ATM566" s="81"/>
      <c r="ATN566" s="81"/>
      <c r="ATO566" s="81"/>
      <c r="ATP566" s="81"/>
      <c r="ATQ566" s="81"/>
      <c r="ATR566" s="81"/>
      <c r="ATS566" s="81"/>
      <c r="ATT566" s="81"/>
      <c r="ATU566" s="81"/>
      <c r="ATV566" s="81"/>
      <c r="ATW566" s="81"/>
      <c r="ATX566" s="81"/>
      <c r="ATY566" s="81"/>
      <c r="ATZ566" s="81"/>
      <c r="AUA566" s="81"/>
      <c r="AUB566" s="81">
        <f>AUB568-AUB567-AUB565</f>
        <v>-0.71</v>
      </c>
      <c r="AUC566" s="81">
        <f t="shared" ref="AUC566" si="4009">AUC568-AUC567-AUC565</f>
        <v>0.94</v>
      </c>
      <c r="AUD566" s="81">
        <f t="shared" ref="AUD566" si="4010">AUD568-AUD567-AUD565</f>
        <v>0.94</v>
      </c>
      <c r="AUE566" s="81">
        <f t="shared" ref="AUE566" si="4011">AUE568-AUE567-AUE565</f>
        <v>-2.14</v>
      </c>
      <c r="AUF566" s="81">
        <f t="shared" ref="AUF566" si="4012">AUF568-AUF567-AUF565</f>
        <v>-0.06</v>
      </c>
      <c r="AUG566" s="81">
        <f t="shared" ref="AUG566" si="4013">AUG568-AUG567-AUG565</f>
        <v>-0.06</v>
      </c>
      <c r="AUH566" s="81"/>
      <c r="AUI566" s="81"/>
      <c r="AUJ566" s="81"/>
      <c r="AUK566" s="81"/>
      <c r="AUL566" s="81"/>
      <c r="AUM566" s="81"/>
      <c r="AUN566" s="81"/>
      <c r="AUO566" s="81"/>
      <c r="AUP566" s="81"/>
      <c r="AUQ566" s="81"/>
      <c r="AUR566" s="81"/>
      <c r="AUS566" s="81"/>
      <c r="AUT566" s="81"/>
      <c r="AUU566" s="81"/>
      <c r="AUV566" s="81"/>
      <c r="AUW566" s="81">
        <f>AUW568-AUW567-AUW565</f>
        <v>-0.54</v>
      </c>
      <c r="AUX566" s="81">
        <f t="shared" ref="AUX566" si="4014">AUX568-AUX567-AUX565</f>
        <v>0.01</v>
      </c>
      <c r="AUY566" s="81">
        <f t="shared" ref="AUY566" si="4015">AUY568-AUY567-AUY565</f>
        <v>0.01</v>
      </c>
      <c r="AUZ566" s="81">
        <f t="shared" ref="AUZ566" si="4016">AUZ568-AUZ567-AUZ565</f>
        <v>-0.62</v>
      </c>
      <c r="AVA566" s="81">
        <f t="shared" ref="AVA566" si="4017">AVA568-AVA567-AVA565</f>
        <v>-0.08</v>
      </c>
      <c r="AVB566" s="81">
        <f t="shared" ref="AVB566" si="4018">AVB568-AVB567-AVB565</f>
        <v>-0.08</v>
      </c>
      <c r="AVC566" s="81"/>
      <c r="AVD566" s="81"/>
      <c r="AVE566" s="81"/>
      <c r="AVF566" s="81"/>
      <c r="AVG566" s="81"/>
      <c r="AVH566" s="81"/>
      <c r="AVI566" s="81"/>
      <c r="AVJ566" s="81"/>
      <c r="AVK566" s="81"/>
      <c r="AVL566" s="81"/>
      <c r="AVM566" s="81"/>
      <c r="AVN566" s="81"/>
      <c r="AVO566" s="81"/>
      <c r="AVP566" s="81"/>
      <c r="AVQ566" s="81"/>
      <c r="AVR566" s="81">
        <f>AVR568-AVR567-AVR565</f>
        <v>7585113.1200000001</v>
      </c>
      <c r="AVS566" s="81">
        <f t="shared" ref="AVS566" si="4019">AVS568-AVS567-AVS565</f>
        <v>7.39</v>
      </c>
      <c r="AVT566" s="81">
        <f t="shared" ref="AVT566" si="4020">AVT568-AVT567-AVT565</f>
        <v>7.39</v>
      </c>
      <c r="AVU566" s="81">
        <f t="shared" ref="AVU566" si="4021">AVU568-AVU567-AVU565</f>
        <v>3632741.37</v>
      </c>
      <c r="AVV566" s="81">
        <f t="shared" ref="AVV566" si="4022">AVV568-AVV567-AVV565</f>
        <v>5.29</v>
      </c>
      <c r="AVW566" s="81">
        <f t="shared" ref="AVW566" si="4023">AVW568-AVW567-AVW565</f>
        <v>5.29</v>
      </c>
    </row>
    <row r="567" spans="1:1271" ht="51.75" customHeight="1">
      <c r="A567" s="42" t="s">
        <v>204</v>
      </c>
      <c r="B567" s="130"/>
      <c r="C567" s="67" t="s">
        <v>107</v>
      </c>
      <c r="D567" s="148"/>
      <c r="E567" s="149"/>
      <c r="F567" s="68"/>
      <c r="G567" s="68"/>
      <c r="H567" s="68"/>
      <c r="I567" s="117"/>
      <c r="J567" s="117"/>
      <c r="K567" s="117"/>
      <c r="L567" s="111" t="s">
        <v>206</v>
      </c>
      <c r="M567" s="111" t="s">
        <v>206</v>
      </c>
      <c r="N567" s="111" t="s">
        <v>206</v>
      </c>
      <c r="O567" s="111" t="s">
        <v>206</v>
      </c>
      <c r="P567" s="111" t="s">
        <v>206</v>
      </c>
      <c r="Q567" s="111" t="s">
        <v>206</v>
      </c>
      <c r="R567" s="111" t="s">
        <v>206</v>
      </c>
      <c r="S567" s="111" t="s">
        <v>206</v>
      </c>
      <c r="T567" s="111" t="s">
        <v>206</v>
      </c>
      <c r="U567" s="111" t="s">
        <v>206</v>
      </c>
      <c r="V567" s="111" t="s">
        <v>206</v>
      </c>
      <c r="W567" s="111" t="s">
        <v>206</v>
      </c>
      <c r="X567" s="111" t="s">
        <v>206</v>
      </c>
      <c r="Y567" s="111" t="s">
        <v>206</v>
      </c>
      <c r="Z567" s="111" t="s">
        <v>206</v>
      </c>
      <c r="AA567" s="69"/>
      <c r="AB567" s="69"/>
      <c r="AC567" s="69"/>
      <c r="AD567" s="69">
        <v>0</v>
      </c>
      <c r="AE567" s="69">
        <v>0</v>
      </c>
      <c r="AF567" s="69">
        <v>0</v>
      </c>
      <c r="AG567" s="111" t="s">
        <v>206</v>
      </c>
      <c r="AH567" s="111" t="s">
        <v>206</v>
      </c>
      <c r="AI567" s="111" t="s">
        <v>206</v>
      </c>
      <c r="AJ567" s="111" t="s">
        <v>206</v>
      </c>
      <c r="AK567" s="111" t="s">
        <v>206</v>
      </c>
      <c r="AL567" s="111" t="s">
        <v>206</v>
      </c>
      <c r="AM567" s="111" t="s">
        <v>206</v>
      </c>
      <c r="AN567" s="111" t="s">
        <v>206</v>
      </c>
      <c r="AO567" s="111" t="s">
        <v>206</v>
      </c>
      <c r="AP567" s="111" t="s">
        <v>206</v>
      </c>
      <c r="AQ567" s="111" t="s">
        <v>206</v>
      </c>
      <c r="AR567" s="111" t="s">
        <v>206</v>
      </c>
      <c r="AS567" s="111" t="s">
        <v>206</v>
      </c>
      <c r="AT567" s="111" t="s">
        <v>206</v>
      </c>
      <c r="AU567" s="111" t="s">
        <v>206</v>
      </c>
      <c r="AV567" s="69">
        <v>0</v>
      </c>
      <c r="AW567" s="69">
        <v>0</v>
      </c>
      <c r="AX567" s="69">
        <v>0</v>
      </c>
      <c r="AY567" s="69">
        <v>4219039</v>
      </c>
      <c r="AZ567" s="69">
        <v>4219039</v>
      </c>
      <c r="BA567" s="69">
        <v>4219039</v>
      </c>
      <c r="BB567" s="111" t="s">
        <v>206</v>
      </c>
      <c r="BC567" s="111" t="s">
        <v>206</v>
      </c>
      <c r="BD567" s="111" t="s">
        <v>206</v>
      </c>
      <c r="BE567" s="111" t="s">
        <v>206</v>
      </c>
      <c r="BF567" s="111" t="s">
        <v>206</v>
      </c>
      <c r="BG567" s="111" t="s">
        <v>206</v>
      </c>
      <c r="BH567" s="111" t="s">
        <v>206</v>
      </c>
      <c r="BI567" s="111" t="s">
        <v>206</v>
      </c>
      <c r="BJ567" s="111" t="s">
        <v>206</v>
      </c>
      <c r="BK567" s="111" t="s">
        <v>206</v>
      </c>
      <c r="BL567" s="111" t="s">
        <v>206</v>
      </c>
      <c r="BM567" s="111" t="s">
        <v>206</v>
      </c>
      <c r="BN567" s="111" t="s">
        <v>206</v>
      </c>
      <c r="BO567" s="111" t="s">
        <v>206</v>
      </c>
      <c r="BP567" s="111" t="s">
        <v>206</v>
      </c>
      <c r="BQ567" s="69"/>
      <c r="BR567" s="69"/>
      <c r="BS567" s="69"/>
      <c r="BT567" s="69">
        <v>4712790</v>
      </c>
      <c r="BU567" s="69">
        <v>4712790</v>
      </c>
      <c r="BV567" s="69">
        <v>4712790</v>
      </c>
      <c r="BW567" s="111" t="s">
        <v>206</v>
      </c>
      <c r="BX567" s="111" t="s">
        <v>206</v>
      </c>
      <c r="BY567" s="111" t="s">
        <v>206</v>
      </c>
      <c r="BZ567" s="111" t="s">
        <v>206</v>
      </c>
      <c r="CA567" s="111" t="s">
        <v>206</v>
      </c>
      <c r="CB567" s="111" t="s">
        <v>206</v>
      </c>
      <c r="CC567" s="111" t="s">
        <v>206</v>
      </c>
      <c r="CD567" s="111" t="s">
        <v>206</v>
      </c>
      <c r="CE567" s="111" t="s">
        <v>206</v>
      </c>
      <c r="CF567" s="111" t="s">
        <v>206</v>
      </c>
      <c r="CG567" s="111" t="s">
        <v>206</v>
      </c>
      <c r="CH567" s="111" t="s">
        <v>206</v>
      </c>
      <c r="CI567" s="111" t="s">
        <v>206</v>
      </c>
      <c r="CJ567" s="111" t="s">
        <v>206</v>
      </c>
      <c r="CK567" s="111" t="s">
        <v>206</v>
      </c>
      <c r="CL567" s="69"/>
      <c r="CM567" s="69"/>
      <c r="CN567" s="69"/>
      <c r="CO567" s="69"/>
      <c r="CP567" s="69"/>
      <c r="CQ567" s="69"/>
      <c r="CR567" s="111" t="s">
        <v>206</v>
      </c>
      <c r="CS567" s="111" t="s">
        <v>206</v>
      </c>
      <c r="CT567" s="111" t="s">
        <v>206</v>
      </c>
      <c r="CU567" s="111" t="s">
        <v>206</v>
      </c>
      <c r="CV567" s="111" t="s">
        <v>206</v>
      </c>
      <c r="CW567" s="111" t="s">
        <v>206</v>
      </c>
      <c r="CX567" s="111" t="s">
        <v>206</v>
      </c>
      <c r="CY567" s="111" t="s">
        <v>206</v>
      </c>
      <c r="CZ567" s="111" t="s">
        <v>206</v>
      </c>
      <c r="DA567" s="111" t="s">
        <v>206</v>
      </c>
      <c r="DB567" s="111" t="s">
        <v>206</v>
      </c>
      <c r="DC567" s="111" t="s">
        <v>206</v>
      </c>
      <c r="DD567" s="111" t="s">
        <v>206</v>
      </c>
      <c r="DE567" s="111" t="s">
        <v>206</v>
      </c>
      <c r="DF567" s="111" t="s">
        <v>206</v>
      </c>
      <c r="DG567" s="69"/>
      <c r="DH567" s="69"/>
      <c r="DI567" s="69"/>
      <c r="DJ567" s="69">
        <v>1951693</v>
      </c>
      <c r="DK567" s="69">
        <v>1951693</v>
      </c>
      <c r="DL567" s="69">
        <v>1951693</v>
      </c>
      <c r="DM567" s="111" t="s">
        <v>206</v>
      </c>
      <c r="DN567" s="111" t="s">
        <v>206</v>
      </c>
      <c r="DO567" s="111" t="s">
        <v>206</v>
      </c>
      <c r="DP567" s="111" t="s">
        <v>206</v>
      </c>
      <c r="DQ567" s="111" t="s">
        <v>206</v>
      </c>
      <c r="DR567" s="111" t="s">
        <v>206</v>
      </c>
      <c r="DS567" s="111" t="s">
        <v>206</v>
      </c>
      <c r="DT567" s="111" t="s">
        <v>206</v>
      </c>
      <c r="DU567" s="111" t="s">
        <v>206</v>
      </c>
      <c r="DV567" s="111" t="s">
        <v>206</v>
      </c>
      <c r="DW567" s="111" t="s">
        <v>206</v>
      </c>
      <c r="DX567" s="111" t="s">
        <v>206</v>
      </c>
      <c r="DY567" s="111" t="s">
        <v>206</v>
      </c>
      <c r="DZ567" s="111" t="s">
        <v>206</v>
      </c>
      <c r="EA567" s="111" t="s">
        <v>206</v>
      </c>
      <c r="EB567" s="69"/>
      <c r="EC567" s="69"/>
      <c r="ED567" s="69"/>
      <c r="EE567" s="69">
        <v>281704</v>
      </c>
      <c r="EF567" s="69">
        <v>281704</v>
      </c>
      <c r="EG567" s="69">
        <v>281704</v>
      </c>
      <c r="EH567" s="111" t="s">
        <v>206</v>
      </c>
      <c r="EI567" s="111" t="s">
        <v>206</v>
      </c>
      <c r="EJ567" s="111" t="s">
        <v>206</v>
      </c>
      <c r="EK567" s="111" t="s">
        <v>206</v>
      </c>
      <c r="EL567" s="111" t="s">
        <v>206</v>
      </c>
      <c r="EM567" s="111" t="s">
        <v>206</v>
      </c>
      <c r="EN567" s="111" t="s">
        <v>206</v>
      </c>
      <c r="EO567" s="111" t="s">
        <v>206</v>
      </c>
      <c r="EP567" s="111" t="s">
        <v>206</v>
      </c>
      <c r="EQ567" s="111" t="s">
        <v>206</v>
      </c>
      <c r="ER567" s="111" t="s">
        <v>206</v>
      </c>
      <c r="ES567" s="111" t="s">
        <v>206</v>
      </c>
      <c r="ET567" s="111" t="s">
        <v>206</v>
      </c>
      <c r="EU567" s="111" t="s">
        <v>206</v>
      </c>
      <c r="EV567" s="111" t="s">
        <v>206</v>
      </c>
      <c r="EW567" s="69"/>
      <c r="EX567" s="69"/>
      <c r="EY567" s="69"/>
      <c r="EZ567" s="69">
        <v>151053</v>
      </c>
      <c r="FA567" s="69">
        <v>151053</v>
      </c>
      <c r="FB567" s="69">
        <v>151053</v>
      </c>
      <c r="FC567" s="111" t="s">
        <v>206</v>
      </c>
      <c r="FD567" s="111" t="s">
        <v>206</v>
      </c>
      <c r="FE567" s="111" t="s">
        <v>206</v>
      </c>
      <c r="FF567" s="111" t="s">
        <v>206</v>
      </c>
      <c r="FG567" s="111" t="s">
        <v>206</v>
      </c>
      <c r="FH567" s="111" t="s">
        <v>206</v>
      </c>
      <c r="FI567" s="111" t="s">
        <v>206</v>
      </c>
      <c r="FJ567" s="111" t="s">
        <v>206</v>
      </c>
      <c r="FK567" s="111" t="s">
        <v>206</v>
      </c>
      <c r="FL567" s="111" t="s">
        <v>206</v>
      </c>
      <c r="FM567" s="111" t="s">
        <v>206</v>
      </c>
      <c r="FN567" s="111" t="s">
        <v>206</v>
      </c>
      <c r="FO567" s="111" t="s">
        <v>206</v>
      </c>
      <c r="FP567" s="111" t="s">
        <v>206</v>
      </c>
      <c r="FQ567" s="111" t="s">
        <v>206</v>
      </c>
      <c r="FR567" s="69"/>
      <c r="FS567" s="69"/>
      <c r="FT567" s="69"/>
      <c r="FU567" s="69">
        <v>632184</v>
      </c>
      <c r="FV567" s="69">
        <v>632184</v>
      </c>
      <c r="FW567" s="69">
        <v>632184</v>
      </c>
      <c r="FX567" s="111" t="s">
        <v>206</v>
      </c>
      <c r="FY567" s="111" t="s">
        <v>206</v>
      </c>
      <c r="FZ567" s="111" t="s">
        <v>206</v>
      </c>
      <c r="GA567" s="111" t="s">
        <v>206</v>
      </c>
      <c r="GB567" s="111" t="s">
        <v>206</v>
      </c>
      <c r="GC567" s="111" t="s">
        <v>206</v>
      </c>
      <c r="GD567" s="111" t="s">
        <v>206</v>
      </c>
      <c r="GE567" s="111" t="s">
        <v>206</v>
      </c>
      <c r="GF567" s="111" t="s">
        <v>206</v>
      </c>
      <c r="GG567" s="111" t="s">
        <v>206</v>
      </c>
      <c r="GH567" s="111" t="s">
        <v>206</v>
      </c>
      <c r="GI567" s="111" t="s">
        <v>206</v>
      </c>
      <c r="GJ567" s="111" t="s">
        <v>206</v>
      </c>
      <c r="GK567" s="111" t="s">
        <v>206</v>
      </c>
      <c r="GL567" s="111" t="s">
        <v>206</v>
      </c>
      <c r="GM567" s="69"/>
      <c r="GN567" s="69"/>
      <c r="GO567" s="69"/>
      <c r="GP567" s="69">
        <f>448683-224343</f>
        <v>224340</v>
      </c>
      <c r="GQ567" s="69">
        <f>448683-448683</f>
        <v>0</v>
      </c>
      <c r="GR567" s="69">
        <f>448683-448683</f>
        <v>0</v>
      </c>
      <c r="GS567" s="111" t="s">
        <v>206</v>
      </c>
      <c r="GT567" s="111" t="s">
        <v>206</v>
      </c>
      <c r="GU567" s="111" t="s">
        <v>206</v>
      </c>
      <c r="GV567" s="111" t="s">
        <v>206</v>
      </c>
      <c r="GW567" s="111" t="s">
        <v>206</v>
      </c>
      <c r="GX567" s="111" t="s">
        <v>206</v>
      </c>
      <c r="GY567" s="111" t="s">
        <v>206</v>
      </c>
      <c r="GZ567" s="111" t="s">
        <v>206</v>
      </c>
      <c r="HA567" s="111" t="s">
        <v>206</v>
      </c>
      <c r="HB567" s="111" t="s">
        <v>206</v>
      </c>
      <c r="HC567" s="111" t="s">
        <v>206</v>
      </c>
      <c r="HD567" s="111" t="s">
        <v>206</v>
      </c>
      <c r="HE567" s="111" t="s">
        <v>206</v>
      </c>
      <c r="HF567" s="111" t="s">
        <v>206</v>
      </c>
      <c r="HG567" s="111" t="s">
        <v>206</v>
      </c>
      <c r="HH567" s="69"/>
      <c r="HI567" s="69"/>
      <c r="HJ567" s="69"/>
      <c r="HK567" s="69">
        <v>399646</v>
      </c>
      <c r="HL567" s="69">
        <v>399646</v>
      </c>
      <c r="HM567" s="69">
        <v>399646</v>
      </c>
      <c r="HN567" s="111" t="s">
        <v>206</v>
      </c>
      <c r="HO567" s="111" t="s">
        <v>206</v>
      </c>
      <c r="HP567" s="111" t="s">
        <v>206</v>
      </c>
      <c r="HQ567" s="111" t="s">
        <v>206</v>
      </c>
      <c r="HR567" s="111" t="s">
        <v>206</v>
      </c>
      <c r="HS567" s="111" t="s">
        <v>206</v>
      </c>
      <c r="HT567" s="111" t="s">
        <v>206</v>
      </c>
      <c r="HU567" s="111" t="s">
        <v>206</v>
      </c>
      <c r="HV567" s="111" t="s">
        <v>206</v>
      </c>
      <c r="HW567" s="111" t="s">
        <v>206</v>
      </c>
      <c r="HX567" s="111" t="s">
        <v>206</v>
      </c>
      <c r="HY567" s="111" t="s">
        <v>206</v>
      </c>
      <c r="HZ567" s="111" t="s">
        <v>206</v>
      </c>
      <c r="IA567" s="111" t="s">
        <v>206</v>
      </c>
      <c r="IB567" s="111" t="s">
        <v>206</v>
      </c>
      <c r="IC567" s="69"/>
      <c r="ID567" s="69"/>
      <c r="IE567" s="69"/>
      <c r="IF567" s="69">
        <f>1179475+224343</f>
        <v>1403818</v>
      </c>
      <c r="IG567" s="69">
        <f>1179475+448683</f>
        <v>1628158</v>
      </c>
      <c r="IH567" s="69">
        <f>1179475+448683</f>
        <v>1628158</v>
      </c>
      <c r="II567" s="111" t="s">
        <v>206</v>
      </c>
      <c r="IJ567" s="111" t="s">
        <v>206</v>
      </c>
      <c r="IK567" s="111" t="s">
        <v>206</v>
      </c>
      <c r="IL567" s="111" t="s">
        <v>206</v>
      </c>
      <c r="IM567" s="111" t="s">
        <v>206</v>
      </c>
      <c r="IN567" s="111" t="s">
        <v>206</v>
      </c>
      <c r="IO567" s="111" t="s">
        <v>206</v>
      </c>
      <c r="IP567" s="111" t="s">
        <v>206</v>
      </c>
      <c r="IQ567" s="111" t="s">
        <v>206</v>
      </c>
      <c r="IR567" s="111" t="s">
        <v>206</v>
      </c>
      <c r="IS567" s="111" t="s">
        <v>206</v>
      </c>
      <c r="IT567" s="111" t="s">
        <v>206</v>
      </c>
      <c r="IU567" s="111" t="s">
        <v>206</v>
      </c>
      <c r="IV567" s="111" t="s">
        <v>206</v>
      </c>
      <c r="IW567" s="111" t="s">
        <v>206</v>
      </c>
      <c r="IX567" s="69"/>
      <c r="IY567" s="69"/>
      <c r="IZ567" s="69"/>
      <c r="JA567" s="69">
        <v>384772</v>
      </c>
      <c r="JB567" s="69">
        <v>384772</v>
      </c>
      <c r="JC567" s="69">
        <v>384772</v>
      </c>
      <c r="JD567" s="111" t="s">
        <v>206</v>
      </c>
      <c r="JE567" s="111" t="s">
        <v>206</v>
      </c>
      <c r="JF567" s="111" t="s">
        <v>206</v>
      </c>
      <c r="JG567" s="111" t="s">
        <v>206</v>
      </c>
      <c r="JH567" s="111" t="s">
        <v>206</v>
      </c>
      <c r="JI567" s="111" t="s">
        <v>206</v>
      </c>
      <c r="JJ567" s="111" t="s">
        <v>206</v>
      </c>
      <c r="JK567" s="111" t="s">
        <v>206</v>
      </c>
      <c r="JL567" s="111" t="s">
        <v>206</v>
      </c>
      <c r="JM567" s="111" t="s">
        <v>206</v>
      </c>
      <c r="JN567" s="111" t="s">
        <v>206</v>
      </c>
      <c r="JO567" s="111" t="s">
        <v>206</v>
      </c>
      <c r="JP567" s="111" t="s">
        <v>206</v>
      </c>
      <c r="JQ567" s="111" t="s">
        <v>206</v>
      </c>
      <c r="JR567" s="111" t="s">
        <v>206</v>
      </c>
      <c r="JS567" s="69"/>
      <c r="JT567" s="69"/>
      <c r="JU567" s="69"/>
      <c r="JV567" s="69">
        <v>332469</v>
      </c>
      <c r="JW567" s="69">
        <v>332469</v>
      </c>
      <c r="JX567" s="69">
        <v>332469</v>
      </c>
      <c r="JY567" s="111" t="s">
        <v>206</v>
      </c>
      <c r="JZ567" s="111" t="s">
        <v>206</v>
      </c>
      <c r="KA567" s="111" t="s">
        <v>206</v>
      </c>
      <c r="KB567" s="111" t="s">
        <v>206</v>
      </c>
      <c r="KC567" s="111" t="s">
        <v>206</v>
      </c>
      <c r="KD567" s="111" t="s">
        <v>206</v>
      </c>
      <c r="KE567" s="111" t="s">
        <v>206</v>
      </c>
      <c r="KF567" s="111" t="s">
        <v>206</v>
      </c>
      <c r="KG567" s="111" t="s">
        <v>206</v>
      </c>
      <c r="KH567" s="111" t="s">
        <v>206</v>
      </c>
      <c r="KI567" s="111" t="s">
        <v>206</v>
      </c>
      <c r="KJ567" s="111" t="s">
        <v>206</v>
      </c>
      <c r="KK567" s="111" t="s">
        <v>206</v>
      </c>
      <c r="KL567" s="111" t="s">
        <v>206</v>
      </c>
      <c r="KM567" s="111" t="s">
        <v>206</v>
      </c>
      <c r="KN567" s="69"/>
      <c r="KO567" s="69"/>
      <c r="KP567" s="69"/>
      <c r="KQ567" s="69">
        <v>788791</v>
      </c>
      <c r="KR567" s="69">
        <v>788791</v>
      </c>
      <c r="KS567" s="69">
        <v>788791</v>
      </c>
      <c r="KT567" s="111" t="s">
        <v>206</v>
      </c>
      <c r="KU567" s="111" t="s">
        <v>206</v>
      </c>
      <c r="KV567" s="111" t="s">
        <v>206</v>
      </c>
      <c r="KW567" s="111" t="s">
        <v>206</v>
      </c>
      <c r="KX567" s="111" t="s">
        <v>206</v>
      </c>
      <c r="KY567" s="111" t="s">
        <v>206</v>
      </c>
      <c r="KZ567" s="111" t="s">
        <v>206</v>
      </c>
      <c r="LA567" s="111" t="s">
        <v>206</v>
      </c>
      <c r="LB567" s="111" t="s">
        <v>206</v>
      </c>
      <c r="LC567" s="111" t="s">
        <v>206</v>
      </c>
      <c r="LD567" s="111" t="s">
        <v>206</v>
      </c>
      <c r="LE567" s="111" t="s">
        <v>206</v>
      </c>
      <c r="LF567" s="111" t="s">
        <v>206</v>
      </c>
      <c r="LG567" s="111" t="s">
        <v>206</v>
      </c>
      <c r="LH567" s="111" t="s">
        <v>206</v>
      </c>
      <c r="LI567" s="69"/>
      <c r="LJ567" s="69"/>
      <c r="LK567" s="69"/>
      <c r="LL567" s="69">
        <v>853346</v>
      </c>
      <c r="LM567" s="69">
        <v>853346</v>
      </c>
      <c r="LN567" s="69">
        <v>853346</v>
      </c>
      <c r="LO567" s="111" t="s">
        <v>206</v>
      </c>
      <c r="LP567" s="111" t="s">
        <v>206</v>
      </c>
      <c r="LQ567" s="111" t="s">
        <v>206</v>
      </c>
      <c r="LR567" s="111" t="s">
        <v>206</v>
      </c>
      <c r="LS567" s="111" t="s">
        <v>206</v>
      </c>
      <c r="LT567" s="111" t="s">
        <v>206</v>
      </c>
      <c r="LU567" s="111" t="s">
        <v>206</v>
      </c>
      <c r="LV567" s="111" t="s">
        <v>206</v>
      </c>
      <c r="LW567" s="111" t="s">
        <v>206</v>
      </c>
      <c r="LX567" s="111" t="s">
        <v>206</v>
      </c>
      <c r="LY567" s="111" t="s">
        <v>206</v>
      </c>
      <c r="LZ567" s="111" t="s">
        <v>206</v>
      </c>
      <c r="MA567" s="111" t="s">
        <v>206</v>
      </c>
      <c r="MB567" s="111" t="s">
        <v>206</v>
      </c>
      <c r="MC567" s="111" t="s">
        <v>206</v>
      </c>
      <c r="MD567" s="69"/>
      <c r="ME567" s="69"/>
      <c r="MF567" s="69"/>
      <c r="MG567" s="69">
        <v>297086</v>
      </c>
      <c r="MH567" s="69">
        <v>297086</v>
      </c>
      <c r="MI567" s="69">
        <v>297086</v>
      </c>
      <c r="MJ567" s="111" t="s">
        <v>206</v>
      </c>
      <c r="MK567" s="111" t="s">
        <v>206</v>
      </c>
      <c r="ML567" s="111" t="s">
        <v>206</v>
      </c>
      <c r="MM567" s="111" t="s">
        <v>206</v>
      </c>
      <c r="MN567" s="111" t="s">
        <v>206</v>
      </c>
      <c r="MO567" s="111" t="s">
        <v>206</v>
      </c>
      <c r="MP567" s="111" t="s">
        <v>206</v>
      </c>
      <c r="MQ567" s="111" t="s">
        <v>206</v>
      </c>
      <c r="MR567" s="111" t="s">
        <v>206</v>
      </c>
      <c r="MS567" s="111" t="s">
        <v>206</v>
      </c>
      <c r="MT567" s="111" t="s">
        <v>206</v>
      </c>
      <c r="MU567" s="111" t="s">
        <v>206</v>
      </c>
      <c r="MV567" s="111" t="s">
        <v>206</v>
      </c>
      <c r="MW567" s="111" t="s">
        <v>206</v>
      </c>
      <c r="MX567" s="111" t="s">
        <v>206</v>
      </c>
      <c r="MY567" s="69"/>
      <c r="MZ567" s="69"/>
      <c r="NA567" s="69"/>
      <c r="NB567" s="69">
        <v>796107</v>
      </c>
      <c r="NC567" s="69">
        <v>796107</v>
      </c>
      <c r="ND567" s="69">
        <v>796107</v>
      </c>
      <c r="NE567" s="111" t="s">
        <v>206</v>
      </c>
      <c r="NF567" s="111" t="s">
        <v>206</v>
      </c>
      <c r="NG567" s="111" t="s">
        <v>206</v>
      </c>
      <c r="NH567" s="111" t="s">
        <v>206</v>
      </c>
      <c r="NI567" s="111" t="s">
        <v>206</v>
      </c>
      <c r="NJ567" s="111" t="s">
        <v>206</v>
      </c>
      <c r="NK567" s="111" t="s">
        <v>206</v>
      </c>
      <c r="NL567" s="111" t="s">
        <v>206</v>
      </c>
      <c r="NM567" s="111" t="s">
        <v>206</v>
      </c>
      <c r="NN567" s="111" t="s">
        <v>206</v>
      </c>
      <c r="NO567" s="111" t="s">
        <v>206</v>
      </c>
      <c r="NP567" s="111" t="s">
        <v>206</v>
      </c>
      <c r="NQ567" s="111" t="s">
        <v>206</v>
      </c>
      <c r="NR567" s="111" t="s">
        <v>206</v>
      </c>
      <c r="NS567" s="111" t="s">
        <v>206</v>
      </c>
      <c r="NT567" s="69"/>
      <c r="NU567" s="69"/>
      <c r="NV567" s="69"/>
      <c r="NW567" s="69">
        <v>1196936</v>
      </c>
      <c r="NX567" s="69">
        <v>1196936</v>
      </c>
      <c r="NY567" s="69">
        <v>1196936</v>
      </c>
      <c r="NZ567" s="111" t="s">
        <v>206</v>
      </c>
      <c r="OA567" s="111" t="s">
        <v>206</v>
      </c>
      <c r="OB567" s="111" t="s">
        <v>206</v>
      </c>
      <c r="OC567" s="111" t="s">
        <v>206</v>
      </c>
      <c r="OD567" s="111" t="s">
        <v>206</v>
      </c>
      <c r="OE567" s="111" t="s">
        <v>206</v>
      </c>
      <c r="OF567" s="111" t="s">
        <v>206</v>
      </c>
      <c r="OG567" s="111" t="s">
        <v>206</v>
      </c>
      <c r="OH567" s="111" t="s">
        <v>206</v>
      </c>
      <c r="OI567" s="111" t="s">
        <v>206</v>
      </c>
      <c r="OJ567" s="111" t="s">
        <v>206</v>
      </c>
      <c r="OK567" s="111" t="s">
        <v>206</v>
      </c>
      <c r="OL567" s="111" t="s">
        <v>206</v>
      </c>
      <c r="OM567" s="111" t="s">
        <v>206</v>
      </c>
      <c r="ON567" s="111" t="s">
        <v>206</v>
      </c>
      <c r="OO567" s="69"/>
      <c r="OP567" s="69"/>
      <c r="OQ567" s="69"/>
      <c r="OR567" s="69">
        <v>704349</v>
      </c>
      <c r="OS567" s="69">
        <v>704349</v>
      </c>
      <c r="OT567" s="69">
        <v>704349</v>
      </c>
      <c r="OU567" s="111" t="s">
        <v>206</v>
      </c>
      <c r="OV567" s="111" t="s">
        <v>206</v>
      </c>
      <c r="OW567" s="111" t="s">
        <v>206</v>
      </c>
      <c r="OX567" s="111" t="s">
        <v>206</v>
      </c>
      <c r="OY567" s="111" t="s">
        <v>206</v>
      </c>
      <c r="OZ567" s="111" t="s">
        <v>206</v>
      </c>
      <c r="PA567" s="111" t="s">
        <v>206</v>
      </c>
      <c r="PB567" s="111" t="s">
        <v>206</v>
      </c>
      <c r="PC567" s="111" t="s">
        <v>206</v>
      </c>
      <c r="PD567" s="111" t="s">
        <v>206</v>
      </c>
      <c r="PE567" s="111" t="s">
        <v>206</v>
      </c>
      <c r="PF567" s="111" t="s">
        <v>206</v>
      </c>
      <c r="PG567" s="111" t="s">
        <v>206</v>
      </c>
      <c r="PH567" s="111" t="s">
        <v>206</v>
      </c>
      <c r="PI567" s="111" t="s">
        <v>206</v>
      </c>
      <c r="PJ567" s="69"/>
      <c r="PK567" s="69"/>
      <c r="PL567" s="69"/>
      <c r="PM567" s="69">
        <v>545776</v>
      </c>
      <c r="PN567" s="69">
        <v>545776</v>
      </c>
      <c r="PO567" s="69">
        <v>545776</v>
      </c>
      <c r="PP567" s="111" t="s">
        <v>206</v>
      </c>
      <c r="PQ567" s="111" t="s">
        <v>206</v>
      </c>
      <c r="PR567" s="111" t="s">
        <v>206</v>
      </c>
      <c r="PS567" s="111" t="s">
        <v>206</v>
      </c>
      <c r="PT567" s="111" t="s">
        <v>206</v>
      </c>
      <c r="PU567" s="111" t="s">
        <v>206</v>
      </c>
      <c r="PV567" s="111" t="s">
        <v>206</v>
      </c>
      <c r="PW567" s="111" t="s">
        <v>206</v>
      </c>
      <c r="PX567" s="111" t="s">
        <v>206</v>
      </c>
      <c r="PY567" s="111" t="s">
        <v>206</v>
      </c>
      <c r="PZ567" s="111" t="s">
        <v>206</v>
      </c>
      <c r="QA567" s="111" t="s">
        <v>206</v>
      </c>
      <c r="QB567" s="111" t="s">
        <v>206</v>
      </c>
      <c r="QC567" s="111" t="s">
        <v>206</v>
      </c>
      <c r="QD567" s="111" t="s">
        <v>206</v>
      </c>
      <c r="QE567" s="69"/>
      <c r="QF567" s="69"/>
      <c r="QG567" s="69"/>
      <c r="QH567" s="69">
        <v>946534</v>
      </c>
      <c r="QI567" s="69">
        <v>946534</v>
      </c>
      <c r="QJ567" s="69">
        <v>946534</v>
      </c>
      <c r="QK567" s="111" t="s">
        <v>206</v>
      </c>
      <c r="QL567" s="111" t="s">
        <v>206</v>
      </c>
      <c r="QM567" s="111" t="s">
        <v>206</v>
      </c>
      <c r="QN567" s="111" t="s">
        <v>206</v>
      </c>
      <c r="QO567" s="111" t="s">
        <v>206</v>
      </c>
      <c r="QP567" s="111" t="s">
        <v>206</v>
      </c>
      <c r="QQ567" s="111" t="s">
        <v>206</v>
      </c>
      <c r="QR567" s="111" t="s">
        <v>206</v>
      </c>
      <c r="QS567" s="111" t="s">
        <v>206</v>
      </c>
      <c r="QT567" s="111" t="s">
        <v>206</v>
      </c>
      <c r="QU567" s="111" t="s">
        <v>206</v>
      </c>
      <c r="QV567" s="111" t="s">
        <v>206</v>
      </c>
      <c r="QW567" s="111" t="s">
        <v>206</v>
      </c>
      <c r="QX567" s="111" t="s">
        <v>206</v>
      </c>
      <c r="QY567" s="111" t="s">
        <v>206</v>
      </c>
      <c r="QZ567" s="69"/>
      <c r="RA567" s="69"/>
      <c r="RB567" s="69"/>
      <c r="RC567" s="69">
        <v>918892</v>
      </c>
      <c r="RD567" s="69">
        <v>918892</v>
      </c>
      <c r="RE567" s="69">
        <v>918892</v>
      </c>
      <c r="RF567" s="111" t="s">
        <v>206</v>
      </c>
      <c r="RG567" s="111" t="s">
        <v>206</v>
      </c>
      <c r="RH567" s="111" t="s">
        <v>206</v>
      </c>
      <c r="RI567" s="111" t="s">
        <v>206</v>
      </c>
      <c r="RJ567" s="111" t="s">
        <v>206</v>
      </c>
      <c r="RK567" s="111" t="s">
        <v>206</v>
      </c>
      <c r="RL567" s="111" t="s">
        <v>206</v>
      </c>
      <c r="RM567" s="111" t="s">
        <v>206</v>
      </c>
      <c r="RN567" s="111" t="s">
        <v>206</v>
      </c>
      <c r="RO567" s="111" t="s">
        <v>206</v>
      </c>
      <c r="RP567" s="111" t="s">
        <v>206</v>
      </c>
      <c r="RQ567" s="111" t="s">
        <v>206</v>
      </c>
      <c r="RR567" s="111" t="s">
        <v>206</v>
      </c>
      <c r="RS567" s="111" t="s">
        <v>206</v>
      </c>
      <c r="RT567" s="111" t="s">
        <v>206</v>
      </c>
      <c r="RU567" s="69"/>
      <c r="RV567" s="69"/>
      <c r="RW567" s="69"/>
      <c r="RX567" s="69">
        <v>1426005</v>
      </c>
      <c r="RY567" s="69">
        <v>1426005</v>
      </c>
      <c r="RZ567" s="69">
        <v>1426005</v>
      </c>
      <c r="SA567" s="111" t="s">
        <v>206</v>
      </c>
      <c r="SB567" s="111" t="s">
        <v>206</v>
      </c>
      <c r="SC567" s="111" t="s">
        <v>206</v>
      </c>
      <c r="SD567" s="111" t="s">
        <v>206</v>
      </c>
      <c r="SE567" s="111" t="s">
        <v>206</v>
      </c>
      <c r="SF567" s="111" t="s">
        <v>206</v>
      </c>
      <c r="SG567" s="111" t="s">
        <v>206</v>
      </c>
      <c r="SH567" s="111" t="s">
        <v>206</v>
      </c>
      <c r="SI567" s="111" t="s">
        <v>206</v>
      </c>
      <c r="SJ567" s="111" t="s">
        <v>206</v>
      </c>
      <c r="SK567" s="111" t="s">
        <v>206</v>
      </c>
      <c r="SL567" s="111" t="s">
        <v>206</v>
      </c>
      <c r="SM567" s="111" t="s">
        <v>206</v>
      </c>
      <c r="SN567" s="111" t="s">
        <v>206</v>
      </c>
      <c r="SO567" s="111" t="s">
        <v>206</v>
      </c>
      <c r="SP567" s="69"/>
      <c r="SQ567" s="69"/>
      <c r="SR567" s="69"/>
      <c r="SS567" s="69">
        <v>1039689</v>
      </c>
      <c r="ST567" s="69">
        <v>1039689</v>
      </c>
      <c r="SU567" s="69">
        <v>1039689</v>
      </c>
      <c r="SV567" s="111" t="s">
        <v>206</v>
      </c>
      <c r="SW567" s="111" t="s">
        <v>206</v>
      </c>
      <c r="SX567" s="111" t="s">
        <v>206</v>
      </c>
      <c r="SY567" s="111" t="s">
        <v>206</v>
      </c>
      <c r="SZ567" s="111" t="s">
        <v>206</v>
      </c>
      <c r="TA567" s="111" t="s">
        <v>206</v>
      </c>
      <c r="TB567" s="111" t="s">
        <v>206</v>
      </c>
      <c r="TC567" s="111" t="s">
        <v>206</v>
      </c>
      <c r="TD567" s="111" t="s">
        <v>206</v>
      </c>
      <c r="TE567" s="111" t="s">
        <v>206</v>
      </c>
      <c r="TF567" s="111" t="s">
        <v>206</v>
      </c>
      <c r="TG567" s="111" t="s">
        <v>206</v>
      </c>
      <c r="TH567" s="111" t="s">
        <v>206</v>
      </c>
      <c r="TI567" s="111" t="s">
        <v>206</v>
      </c>
      <c r="TJ567" s="111" t="s">
        <v>206</v>
      </c>
      <c r="TK567" s="69"/>
      <c r="TL567" s="69"/>
      <c r="TM567" s="69"/>
      <c r="TN567" s="69">
        <v>382656</v>
      </c>
      <c r="TO567" s="69">
        <v>382656</v>
      </c>
      <c r="TP567" s="69">
        <v>382656</v>
      </c>
      <c r="TQ567" s="111" t="s">
        <v>206</v>
      </c>
      <c r="TR567" s="111" t="s">
        <v>206</v>
      </c>
      <c r="TS567" s="111" t="s">
        <v>206</v>
      </c>
      <c r="TT567" s="111" t="s">
        <v>206</v>
      </c>
      <c r="TU567" s="111" t="s">
        <v>206</v>
      </c>
      <c r="TV567" s="111" t="s">
        <v>206</v>
      </c>
      <c r="TW567" s="111" t="s">
        <v>206</v>
      </c>
      <c r="TX567" s="111" t="s">
        <v>206</v>
      </c>
      <c r="TY567" s="111" t="s">
        <v>206</v>
      </c>
      <c r="TZ567" s="111" t="s">
        <v>206</v>
      </c>
      <c r="UA567" s="111" t="s">
        <v>206</v>
      </c>
      <c r="UB567" s="111" t="s">
        <v>206</v>
      </c>
      <c r="UC567" s="111" t="s">
        <v>206</v>
      </c>
      <c r="UD567" s="111" t="s">
        <v>206</v>
      </c>
      <c r="UE567" s="111" t="s">
        <v>206</v>
      </c>
      <c r="UF567" s="69"/>
      <c r="UG567" s="69"/>
      <c r="UH567" s="69"/>
      <c r="UI567" s="69">
        <f>769427+364702</f>
        <v>1134129</v>
      </c>
      <c r="UJ567" s="69">
        <f>769427+691016</f>
        <v>1460443</v>
      </c>
      <c r="UK567" s="69">
        <f>769427+691016</f>
        <v>1460443</v>
      </c>
      <c r="UL567" s="111" t="s">
        <v>206</v>
      </c>
      <c r="UM567" s="111" t="s">
        <v>206</v>
      </c>
      <c r="UN567" s="111" t="s">
        <v>206</v>
      </c>
      <c r="UO567" s="111" t="s">
        <v>206</v>
      </c>
      <c r="UP567" s="111" t="s">
        <v>206</v>
      </c>
      <c r="UQ567" s="111" t="s">
        <v>206</v>
      </c>
      <c r="UR567" s="111" t="s">
        <v>206</v>
      </c>
      <c r="US567" s="111" t="s">
        <v>206</v>
      </c>
      <c r="UT567" s="111" t="s">
        <v>206</v>
      </c>
      <c r="UU567" s="111" t="s">
        <v>206</v>
      </c>
      <c r="UV567" s="111" t="s">
        <v>206</v>
      </c>
      <c r="UW567" s="111" t="s">
        <v>206</v>
      </c>
      <c r="UX567" s="111" t="s">
        <v>206</v>
      </c>
      <c r="UY567" s="111" t="s">
        <v>206</v>
      </c>
      <c r="UZ567" s="111" t="s">
        <v>206</v>
      </c>
      <c r="VA567" s="69"/>
      <c r="VB567" s="69"/>
      <c r="VC567" s="69"/>
      <c r="VD567" s="69">
        <v>1167508</v>
      </c>
      <c r="VE567" s="69">
        <v>1167508</v>
      </c>
      <c r="VF567" s="69">
        <v>1167508</v>
      </c>
      <c r="VG567" s="111" t="s">
        <v>206</v>
      </c>
      <c r="VH567" s="111" t="s">
        <v>206</v>
      </c>
      <c r="VI567" s="111" t="s">
        <v>206</v>
      </c>
      <c r="VJ567" s="111" t="s">
        <v>206</v>
      </c>
      <c r="VK567" s="111" t="s">
        <v>206</v>
      </c>
      <c r="VL567" s="111" t="s">
        <v>206</v>
      </c>
      <c r="VM567" s="111" t="s">
        <v>206</v>
      </c>
      <c r="VN567" s="111" t="s">
        <v>206</v>
      </c>
      <c r="VO567" s="111" t="s">
        <v>206</v>
      </c>
      <c r="VP567" s="111" t="s">
        <v>206</v>
      </c>
      <c r="VQ567" s="111" t="s">
        <v>206</v>
      </c>
      <c r="VR567" s="111" t="s">
        <v>206</v>
      </c>
      <c r="VS567" s="111" t="s">
        <v>206</v>
      </c>
      <c r="VT567" s="111" t="s">
        <v>206</v>
      </c>
      <c r="VU567" s="111" t="s">
        <v>206</v>
      </c>
      <c r="VV567" s="69"/>
      <c r="VW567" s="69"/>
      <c r="VX567" s="69"/>
      <c r="VY567" s="69">
        <f>691016-364702</f>
        <v>326314</v>
      </c>
      <c r="VZ567" s="69">
        <f>691016-691016</f>
        <v>0</v>
      </c>
      <c r="WA567" s="69">
        <f>691016-691016</f>
        <v>0</v>
      </c>
      <c r="WB567" s="111" t="s">
        <v>206</v>
      </c>
      <c r="WC567" s="111" t="s">
        <v>206</v>
      </c>
      <c r="WD567" s="111" t="s">
        <v>206</v>
      </c>
      <c r="WE567" s="111" t="s">
        <v>206</v>
      </c>
      <c r="WF567" s="111" t="s">
        <v>206</v>
      </c>
      <c r="WG567" s="111" t="s">
        <v>206</v>
      </c>
      <c r="WH567" s="111" t="s">
        <v>206</v>
      </c>
      <c r="WI567" s="111" t="s">
        <v>206</v>
      </c>
      <c r="WJ567" s="111" t="s">
        <v>206</v>
      </c>
      <c r="WK567" s="111" t="s">
        <v>206</v>
      </c>
      <c r="WL567" s="111" t="s">
        <v>206</v>
      </c>
      <c r="WM567" s="111" t="s">
        <v>206</v>
      </c>
      <c r="WN567" s="111" t="s">
        <v>206</v>
      </c>
      <c r="WO567" s="111" t="s">
        <v>206</v>
      </c>
      <c r="WP567" s="111" t="s">
        <v>206</v>
      </c>
      <c r="WQ567" s="69"/>
      <c r="WR567" s="69"/>
      <c r="WS567" s="69"/>
      <c r="WT567" s="69">
        <v>585285</v>
      </c>
      <c r="WU567" s="69">
        <v>585285</v>
      </c>
      <c r="WV567" s="69">
        <v>585285</v>
      </c>
      <c r="WW567" s="111" t="s">
        <v>206</v>
      </c>
      <c r="WX567" s="111" t="s">
        <v>206</v>
      </c>
      <c r="WY567" s="111" t="s">
        <v>206</v>
      </c>
      <c r="WZ567" s="111" t="s">
        <v>206</v>
      </c>
      <c r="XA567" s="111" t="s">
        <v>206</v>
      </c>
      <c r="XB567" s="111" t="s">
        <v>206</v>
      </c>
      <c r="XC567" s="111" t="s">
        <v>206</v>
      </c>
      <c r="XD567" s="111" t="s">
        <v>206</v>
      </c>
      <c r="XE567" s="111" t="s">
        <v>206</v>
      </c>
      <c r="XF567" s="111" t="s">
        <v>206</v>
      </c>
      <c r="XG567" s="111" t="s">
        <v>206</v>
      </c>
      <c r="XH567" s="111" t="s">
        <v>206</v>
      </c>
      <c r="XI567" s="111" t="s">
        <v>206</v>
      </c>
      <c r="XJ567" s="111" t="s">
        <v>206</v>
      </c>
      <c r="XK567" s="111" t="s">
        <v>206</v>
      </c>
      <c r="XL567" s="69"/>
      <c r="XM567" s="69"/>
      <c r="XN567" s="69"/>
      <c r="XO567" s="69">
        <v>1219117</v>
      </c>
      <c r="XP567" s="69">
        <v>1219117</v>
      </c>
      <c r="XQ567" s="69">
        <v>1219117</v>
      </c>
      <c r="XR567" s="111" t="s">
        <v>206</v>
      </c>
      <c r="XS567" s="111" t="s">
        <v>206</v>
      </c>
      <c r="XT567" s="111" t="s">
        <v>206</v>
      </c>
      <c r="XU567" s="111" t="s">
        <v>206</v>
      </c>
      <c r="XV567" s="111" t="s">
        <v>206</v>
      </c>
      <c r="XW567" s="111" t="s">
        <v>206</v>
      </c>
      <c r="XX567" s="111" t="s">
        <v>206</v>
      </c>
      <c r="XY567" s="111" t="s">
        <v>206</v>
      </c>
      <c r="XZ567" s="111" t="s">
        <v>206</v>
      </c>
      <c r="YA567" s="111" t="s">
        <v>206</v>
      </c>
      <c r="YB567" s="111" t="s">
        <v>206</v>
      </c>
      <c r="YC567" s="111" t="s">
        <v>206</v>
      </c>
      <c r="YD567" s="111" t="s">
        <v>206</v>
      </c>
      <c r="YE567" s="111" t="s">
        <v>206</v>
      </c>
      <c r="YF567" s="111" t="s">
        <v>206</v>
      </c>
      <c r="YG567" s="69"/>
      <c r="YH567" s="69"/>
      <c r="YI567" s="69"/>
      <c r="YJ567" s="69">
        <v>1280433</v>
      </c>
      <c r="YK567" s="69">
        <v>1280433</v>
      </c>
      <c r="YL567" s="69">
        <v>1280433</v>
      </c>
      <c r="YM567" s="111" t="s">
        <v>206</v>
      </c>
      <c r="YN567" s="111" t="s">
        <v>206</v>
      </c>
      <c r="YO567" s="111" t="s">
        <v>206</v>
      </c>
      <c r="YP567" s="111" t="s">
        <v>206</v>
      </c>
      <c r="YQ567" s="111" t="s">
        <v>206</v>
      </c>
      <c r="YR567" s="111" t="s">
        <v>206</v>
      </c>
      <c r="YS567" s="111" t="s">
        <v>206</v>
      </c>
      <c r="YT567" s="111" t="s">
        <v>206</v>
      </c>
      <c r="YU567" s="111" t="s">
        <v>206</v>
      </c>
      <c r="YV567" s="111" t="s">
        <v>206</v>
      </c>
      <c r="YW567" s="111" t="s">
        <v>206</v>
      </c>
      <c r="YX567" s="111" t="s">
        <v>206</v>
      </c>
      <c r="YY567" s="111" t="s">
        <v>206</v>
      </c>
      <c r="YZ567" s="111" t="s">
        <v>206</v>
      </c>
      <c r="ZA567" s="111" t="s">
        <v>206</v>
      </c>
      <c r="ZB567" s="69"/>
      <c r="ZC567" s="69"/>
      <c r="ZD567" s="69"/>
      <c r="ZE567" s="69">
        <v>949203</v>
      </c>
      <c r="ZF567" s="69">
        <v>949203</v>
      </c>
      <c r="ZG567" s="69">
        <v>949203</v>
      </c>
      <c r="ZH567" s="111" t="s">
        <v>206</v>
      </c>
      <c r="ZI567" s="111" t="s">
        <v>206</v>
      </c>
      <c r="ZJ567" s="111" t="s">
        <v>206</v>
      </c>
      <c r="ZK567" s="111" t="s">
        <v>206</v>
      </c>
      <c r="ZL567" s="111" t="s">
        <v>206</v>
      </c>
      <c r="ZM567" s="111" t="s">
        <v>206</v>
      </c>
      <c r="ZN567" s="111" t="s">
        <v>206</v>
      </c>
      <c r="ZO567" s="111" t="s">
        <v>206</v>
      </c>
      <c r="ZP567" s="111" t="s">
        <v>206</v>
      </c>
      <c r="ZQ567" s="111" t="s">
        <v>206</v>
      </c>
      <c r="ZR567" s="111" t="s">
        <v>206</v>
      </c>
      <c r="ZS567" s="111" t="s">
        <v>206</v>
      </c>
      <c r="ZT567" s="111" t="s">
        <v>206</v>
      </c>
      <c r="ZU567" s="111" t="s">
        <v>206</v>
      </c>
      <c r="ZV567" s="111" t="s">
        <v>206</v>
      </c>
      <c r="ZW567" s="69"/>
      <c r="ZX567" s="69"/>
      <c r="ZY567" s="69"/>
      <c r="ZZ567" s="69">
        <v>864312</v>
      </c>
      <c r="AAA567" s="69">
        <v>864312</v>
      </c>
      <c r="AAB567" s="69">
        <v>864312</v>
      </c>
      <c r="AAC567" s="111" t="s">
        <v>206</v>
      </c>
      <c r="AAD567" s="111" t="s">
        <v>206</v>
      </c>
      <c r="AAE567" s="111" t="s">
        <v>206</v>
      </c>
      <c r="AAF567" s="111" t="s">
        <v>206</v>
      </c>
      <c r="AAG567" s="111" t="s">
        <v>206</v>
      </c>
      <c r="AAH567" s="111" t="s">
        <v>206</v>
      </c>
      <c r="AAI567" s="111" t="s">
        <v>206</v>
      </c>
      <c r="AAJ567" s="111" t="s">
        <v>206</v>
      </c>
      <c r="AAK567" s="111" t="s">
        <v>206</v>
      </c>
      <c r="AAL567" s="111" t="s">
        <v>206</v>
      </c>
      <c r="AAM567" s="111" t="s">
        <v>206</v>
      </c>
      <c r="AAN567" s="111" t="s">
        <v>206</v>
      </c>
      <c r="AAO567" s="111" t="s">
        <v>206</v>
      </c>
      <c r="AAP567" s="111" t="s">
        <v>206</v>
      </c>
      <c r="AAQ567" s="111" t="s">
        <v>206</v>
      </c>
      <c r="AAR567" s="69"/>
      <c r="AAS567" s="69"/>
      <c r="AAT567" s="69"/>
      <c r="AAU567" s="69">
        <v>568654</v>
      </c>
      <c r="AAV567" s="69">
        <v>568654</v>
      </c>
      <c r="AAW567" s="69">
        <v>568654</v>
      </c>
      <c r="AAX567" s="111" t="s">
        <v>206</v>
      </c>
      <c r="AAY567" s="111" t="s">
        <v>206</v>
      </c>
      <c r="AAZ567" s="111" t="s">
        <v>206</v>
      </c>
      <c r="ABA567" s="111" t="s">
        <v>206</v>
      </c>
      <c r="ABB567" s="111" t="s">
        <v>206</v>
      </c>
      <c r="ABC567" s="111" t="s">
        <v>206</v>
      </c>
      <c r="ABD567" s="111" t="s">
        <v>206</v>
      </c>
      <c r="ABE567" s="111" t="s">
        <v>206</v>
      </c>
      <c r="ABF567" s="111" t="s">
        <v>206</v>
      </c>
      <c r="ABG567" s="111" t="s">
        <v>206</v>
      </c>
      <c r="ABH567" s="111" t="s">
        <v>206</v>
      </c>
      <c r="ABI567" s="111" t="s">
        <v>206</v>
      </c>
      <c r="ABJ567" s="111" t="s">
        <v>206</v>
      </c>
      <c r="ABK567" s="111" t="s">
        <v>206</v>
      </c>
      <c r="ABL567" s="111" t="s">
        <v>206</v>
      </c>
      <c r="ABM567" s="69"/>
      <c r="ABN567" s="69"/>
      <c r="ABO567" s="69"/>
      <c r="ABP567" s="69">
        <v>873153</v>
      </c>
      <c r="ABQ567" s="69">
        <v>873153</v>
      </c>
      <c r="ABR567" s="69">
        <v>873153</v>
      </c>
      <c r="ABS567" s="111" t="s">
        <v>206</v>
      </c>
      <c r="ABT567" s="111" t="s">
        <v>206</v>
      </c>
      <c r="ABU567" s="111" t="s">
        <v>206</v>
      </c>
      <c r="ABV567" s="111" t="s">
        <v>206</v>
      </c>
      <c r="ABW567" s="111" t="s">
        <v>206</v>
      </c>
      <c r="ABX567" s="111" t="s">
        <v>206</v>
      </c>
      <c r="ABY567" s="111" t="s">
        <v>206</v>
      </c>
      <c r="ABZ567" s="111" t="s">
        <v>206</v>
      </c>
      <c r="ACA567" s="111" t="s">
        <v>206</v>
      </c>
      <c r="ACB567" s="111" t="s">
        <v>206</v>
      </c>
      <c r="ACC567" s="111" t="s">
        <v>206</v>
      </c>
      <c r="ACD567" s="111" t="s">
        <v>206</v>
      </c>
      <c r="ACE567" s="111" t="s">
        <v>206</v>
      </c>
      <c r="ACF567" s="111" t="s">
        <v>206</v>
      </c>
      <c r="ACG567" s="111" t="s">
        <v>206</v>
      </c>
      <c r="ACH567" s="69"/>
      <c r="ACI567" s="69"/>
      <c r="ACJ567" s="69"/>
      <c r="ACK567" s="69">
        <v>651549</v>
      </c>
      <c r="ACL567" s="69">
        <v>651549</v>
      </c>
      <c r="ACM567" s="69">
        <v>651549</v>
      </c>
      <c r="ACN567" s="111" t="s">
        <v>206</v>
      </c>
      <c r="ACO567" s="111" t="s">
        <v>206</v>
      </c>
      <c r="ACP567" s="111" t="s">
        <v>206</v>
      </c>
      <c r="ACQ567" s="111" t="s">
        <v>206</v>
      </c>
      <c r="ACR567" s="111" t="s">
        <v>206</v>
      </c>
      <c r="ACS567" s="111" t="s">
        <v>206</v>
      </c>
      <c r="ACT567" s="111" t="s">
        <v>206</v>
      </c>
      <c r="ACU567" s="111" t="s">
        <v>206</v>
      </c>
      <c r="ACV567" s="111" t="s">
        <v>206</v>
      </c>
      <c r="ACW567" s="111" t="s">
        <v>206</v>
      </c>
      <c r="ACX567" s="111" t="s">
        <v>206</v>
      </c>
      <c r="ACY567" s="111" t="s">
        <v>206</v>
      </c>
      <c r="ACZ567" s="111" t="s">
        <v>206</v>
      </c>
      <c r="ADA567" s="111" t="s">
        <v>206</v>
      </c>
      <c r="ADB567" s="111" t="s">
        <v>206</v>
      </c>
      <c r="ADC567" s="69"/>
      <c r="ADD567" s="69"/>
      <c r="ADE567" s="69"/>
      <c r="ADF567" s="69">
        <v>569584</v>
      </c>
      <c r="ADG567" s="69">
        <v>569584</v>
      </c>
      <c r="ADH567" s="69">
        <v>569584</v>
      </c>
      <c r="ADI567" s="111" t="s">
        <v>206</v>
      </c>
      <c r="ADJ567" s="111" t="s">
        <v>206</v>
      </c>
      <c r="ADK567" s="111" t="s">
        <v>206</v>
      </c>
      <c r="ADL567" s="111" t="s">
        <v>206</v>
      </c>
      <c r="ADM567" s="111" t="s">
        <v>206</v>
      </c>
      <c r="ADN567" s="111" t="s">
        <v>206</v>
      </c>
      <c r="ADO567" s="111" t="s">
        <v>206</v>
      </c>
      <c r="ADP567" s="111" t="s">
        <v>206</v>
      </c>
      <c r="ADQ567" s="111" t="s">
        <v>206</v>
      </c>
      <c r="ADR567" s="111" t="s">
        <v>206</v>
      </c>
      <c r="ADS567" s="111" t="s">
        <v>206</v>
      </c>
      <c r="ADT567" s="111" t="s">
        <v>206</v>
      </c>
      <c r="ADU567" s="111" t="s">
        <v>206</v>
      </c>
      <c r="ADV567" s="111" t="s">
        <v>206</v>
      </c>
      <c r="ADW567" s="111" t="s">
        <v>206</v>
      </c>
      <c r="ADX567" s="69"/>
      <c r="ADY567" s="69"/>
      <c r="ADZ567" s="69"/>
      <c r="AEA567" s="69">
        <v>1075343</v>
      </c>
      <c r="AEB567" s="69">
        <v>1075343</v>
      </c>
      <c r="AEC567" s="69">
        <v>1075343</v>
      </c>
      <c r="AED567" s="111" t="s">
        <v>206</v>
      </c>
      <c r="AEE567" s="111" t="s">
        <v>206</v>
      </c>
      <c r="AEF567" s="111" t="s">
        <v>206</v>
      </c>
      <c r="AEG567" s="111" t="s">
        <v>206</v>
      </c>
      <c r="AEH567" s="111" t="s">
        <v>206</v>
      </c>
      <c r="AEI567" s="111" t="s">
        <v>206</v>
      </c>
      <c r="AEJ567" s="111" t="s">
        <v>206</v>
      </c>
      <c r="AEK567" s="111" t="s">
        <v>206</v>
      </c>
      <c r="AEL567" s="111" t="s">
        <v>206</v>
      </c>
      <c r="AEM567" s="111" t="s">
        <v>206</v>
      </c>
      <c r="AEN567" s="111" t="s">
        <v>206</v>
      </c>
      <c r="AEO567" s="111" t="s">
        <v>206</v>
      </c>
      <c r="AEP567" s="111" t="s">
        <v>206</v>
      </c>
      <c r="AEQ567" s="111" t="s">
        <v>206</v>
      </c>
      <c r="AER567" s="111" t="s">
        <v>206</v>
      </c>
      <c r="AES567" s="69"/>
      <c r="AET567" s="69"/>
      <c r="AEU567" s="69"/>
      <c r="AEV567" s="69">
        <v>638978</v>
      </c>
      <c r="AEW567" s="69">
        <v>638978</v>
      </c>
      <c r="AEX567" s="69">
        <v>638978</v>
      </c>
      <c r="AEY567" s="111" t="s">
        <v>206</v>
      </c>
      <c r="AEZ567" s="111" t="s">
        <v>206</v>
      </c>
      <c r="AFA567" s="111" t="s">
        <v>206</v>
      </c>
      <c r="AFB567" s="111" t="s">
        <v>206</v>
      </c>
      <c r="AFC567" s="111" t="s">
        <v>206</v>
      </c>
      <c r="AFD567" s="111" t="s">
        <v>206</v>
      </c>
      <c r="AFE567" s="111" t="s">
        <v>206</v>
      </c>
      <c r="AFF567" s="111" t="s">
        <v>206</v>
      </c>
      <c r="AFG567" s="111" t="s">
        <v>206</v>
      </c>
      <c r="AFH567" s="111" t="s">
        <v>206</v>
      </c>
      <c r="AFI567" s="111" t="s">
        <v>206</v>
      </c>
      <c r="AFJ567" s="111" t="s">
        <v>206</v>
      </c>
      <c r="AFK567" s="111" t="s">
        <v>206</v>
      </c>
      <c r="AFL567" s="111" t="s">
        <v>206</v>
      </c>
      <c r="AFM567" s="111" t="s">
        <v>206</v>
      </c>
      <c r="AFN567" s="69"/>
      <c r="AFO567" s="69"/>
      <c r="AFP567" s="69"/>
      <c r="AFQ567" s="69">
        <v>416303</v>
      </c>
      <c r="AFR567" s="69">
        <v>416303</v>
      </c>
      <c r="AFS567" s="69">
        <v>416303</v>
      </c>
      <c r="AFT567" s="111" t="s">
        <v>206</v>
      </c>
      <c r="AFU567" s="111" t="s">
        <v>206</v>
      </c>
      <c r="AFV567" s="111" t="s">
        <v>206</v>
      </c>
      <c r="AFW567" s="111" t="s">
        <v>206</v>
      </c>
      <c r="AFX567" s="111" t="s">
        <v>206</v>
      </c>
      <c r="AFY567" s="111" t="s">
        <v>206</v>
      </c>
      <c r="AFZ567" s="111" t="s">
        <v>206</v>
      </c>
      <c r="AGA567" s="111" t="s">
        <v>206</v>
      </c>
      <c r="AGB567" s="111" t="s">
        <v>206</v>
      </c>
      <c r="AGC567" s="111" t="s">
        <v>206</v>
      </c>
      <c r="AGD567" s="111" t="s">
        <v>206</v>
      </c>
      <c r="AGE567" s="111" t="s">
        <v>206</v>
      </c>
      <c r="AGF567" s="111" t="s">
        <v>206</v>
      </c>
      <c r="AGG567" s="111" t="s">
        <v>206</v>
      </c>
      <c r="AGH567" s="111" t="s">
        <v>206</v>
      </c>
      <c r="AGI567" s="69"/>
      <c r="AGJ567" s="69"/>
      <c r="AGK567" s="69"/>
      <c r="AGL567" s="69">
        <v>657432</v>
      </c>
      <c r="AGM567" s="69">
        <v>657432</v>
      </c>
      <c r="AGN567" s="69">
        <v>657432</v>
      </c>
      <c r="AGO567" s="111" t="s">
        <v>206</v>
      </c>
      <c r="AGP567" s="111" t="s">
        <v>206</v>
      </c>
      <c r="AGQ567" s="111" t="s">
        <v>206</v>
      </c>
      <c r="AGR567" s="111" t="s">
        <v>206</v>
      </c>
      <c r="AGS567" s="111" t="s">
        <v>206</v>
      </c>
      <c r="AGT567" s="111" t="s">
        <v>206</v>
      </c>
      <c r="AGU567" s="111" t="s">
        <v>206</v>
      </c>
      <c r="AGV567" s="111" t="s">
        <v>206</v>
      </c>
      <c r="AGW567" s="111" t="s">
        <v>206</v>
      </c>
      <c r="AGX567" s="111" t="s">
        <v>206</v>
      </c>
      <c r="AGY567" s="111" t="s">
        <v>206</v>
      </c>
      <c r="AGZ567" s="111" t="s">
        <v>206</v>
      </c>
      <c r="AHA567" s="111" t="s">
        <v>206</v>
      </c>
      <c r="AHB567" s="111" t="s">
        <v>206</v>
      </c>
      <c r="AHC567" s="111" t="s">
        <v>206</v>
      </c>
      <c r="AHD567" s="69"/>
      <c r="AHE567" s="69"/>
      <c r="AHF567" s="69"/>
      <c r="AHG567" s="69">
        <v>443800</v>
      </c>
      <c r="AHH567" s="69">
        <v>443800</v>
      </c>
      <c r="AHI567" s="69">
        <v>443800</v>
      </c>
      <c r="AHJ567" s="111" t="s">
        <v>206</v>
      </c>
      <c r="AHK567" s="111" t="s">
        <v>206</v>
      </c>
      <c r="AHL567" s="111" t="s">
        <v>206</v>
      </c>
      <c r="AHM567" s="111" t="s">
        <v>206</v>
      </c>
      <c r="AHN567" s="111" t="s">
        <v>206</v>
      </c>
      <c r="AHO567" s="111" t="s">
        <v>206</v>
      </c>
      <c r="AHP567" s="111" t="s">
        <v>206</v>
      </c>
      <c r="AHQ567" s="111" t="s">
        <v>206</v>
      </c>
      <c r="AHR567" s="111" t="s">
        <v>206</v>
      </c>
      <c r="AHS567" s="111" t="s">
        <v>206</v>
      </c>
      <c r="AHT567" s="111" t="s">
        <v>206</v>
      </c>
      <c r="AHU567" s="111" t="s">
        <v>206</v>
      </c>
      <c r="AHV567" s="111" t="s">
        <v>206</v>
      </c>
      <c r="AHW567" s="111" t="s">
        <v>206</v>
      </c>
      <c r="AHX567" s="111" t="s">
        <v>206</v>
      </c>
      <c r="AHY567" s="69"/>
      <c r="AHZ567" s="69"/>
      <c r="AIA567" s="69"/>
      <c r="AIB567" s="69">
        <v>642736</v>
      </c>
      <c r="AIC567" s="69">
        <v>642736</v>
      </c>
      <c r="AID567" s="69">
        <v>642736</v>
      </c>
      <c r="AIE567" s="111" t="s">
        <v>206</v>
      </c>
      <c r="AIF567" s="111" t="s">
        <v>206</v>
      </c>
      <c r="AIG567" s="111" t="s">
        <v>206</v>
      </c>
      <c r="AIH567" s="111" t="s">
        <v>206</v>
      </c>
      <c r="AII567" s="111" t="s">
        <v>206</v>
      </c>
      <c r="AIJ567" s="111" t="s">
        <v>206</v>
      </c>
      <c r="AIK567" s="111" t="s">
        <v>206</v>
      </c>
      <c r="AIL567" s="111" t="s">
        <v>206</v>
      </c>
      <c r="AIM567" s="111" t="s">
        <v>206</v>
      </c>
      <c r="AIN567" s="111" t="s">
        <v>206</v>
      </c>
      <c r="AIO567" s="111" t="s">
        <v>206</v>
      </c>
      <c r="AIP567" s="111" t="s">
        <v>206</v>
      </c>
      <c r="AIQ567" s="111" t="s">
        <v>206</v>
      </c>
      <c r="AIR567" s="111" t="s">
        <v>206</v>
      </c>
      <c r="AIS567" s="111" t="s">
        <v>206</v>
      </c>
      <c r="AIT567" s="69"/>
      <c r="AIU567" s="69"/>
      <c r="AIV567" s="69"/>
      <c r="AIW567" s="69">
        <v>720133</v>
      </c>
      <c r="AIX567" s="69">
        <v>720133</v>
      </c>
      <c r="AIY567" s="69">
        <v>720133</v>
      </c>
      <c r="AIZ567" s="111" t="s">
        <v>206</v>
      </c>
      <c r="AJA567" s="111" t="s">
        <v>206</v>
      </c>
      <c r="AJB567" s="111" t="s">
        <v>206</v>
      </c>
      <c r="AJC567" s="111" t="s">
        <v>206</v>
      </c>
      <c r="AJD567" s="111" t="s">
        <v>206</v>
      </c>
      <c r="AJE567" s="111" t="s">
        <v>206</v>
      </c>
      <c r="AJF567" s="111" t="s">
        <v>206</v>
      </c>
      <c r="AJG567" s="111" t="s">
        <v>206</v>
      </c>
      <c r="AJH567" s="111" t="s">
        <v>206</v>
      </c>
      <c r="AJI567" s="111" t="s">
        <v>206</v>
      </c>
      <c r="AJJ567" s="111" t="s">
        <v>206</v>
      </c>
      <c r="AJK567" s="111" t="s">
        <v>206</v>
      </c>
      <c r="AJL567" s="111" t="s">
        <v>206</v>
      </c>
      <c r="AJM567" s="111" t="s">
        <v>206</v>
      </c>
      <c r="AJN567" s="111" t="s">
        <v>206</v>
      </c>
      <c r="AJO567" s="69"/>
      <c r="AJP567" s="69"/>
      <c r="AJQ567" s="69"/>
      <c r="AJR567" s="69">
        <v>573936</v>
      </c>
      <c r="AJS567" s="69">
        <v>573936</v>
      </c>
      <c r="AJT567" s="69">
        <v>573936</v>
      </c>
      <c r="AJU567" s="111" t="s">
        <v>206</v>
      </c>
      <c r="AJV567" s="111" t="s">
        <v>206</v>
      </c>
      <c r="AJW567" s="111" t="s">
        <v>206</v>
      </c>
      <c r="AJX567" s="111" t="s">
        <v>206</v>
      </c>
      <c r="AJY567" s="111" t="s">
        <v>206</v>
      </c>
      <c r="AJZ567" s="111" t="s">
        <v>206</v>
      </c>
      <c r="AKA567" s="111" t="s">
        <v>206</v>
      </c>
      <c r="AKB567" s="111" t="s">
        <v>206</v>
      </c>
      <c r="AKC567" s="111" t="s">
        <v>206</v>
      </c>
      <c r="AKD567" s="111" t="s">
        <v>206</v>
      </c>
      <c r="AKE567" s="111" t="s">
        <v>206</v>
      </c>
      <c r="AKF567" s="111" t="s">
        <v>206</v>
      </c>
      <c r="AKG567" s="111" t="s">
        <v>206</v>
      </c>
      <c r="AKH567" s="111" t="s">
        <v>206</v>
      </c>
      <c r="AKI567" s="111" t="s">
        <v>206</v>
      </c>
      <c r="AKJ567" s="69"/>
      <c r="AKK567" s="69"/>
      <c r="AKL567" s="69"/>
      <c r="AKM567" s="69">
        <v>615155</v>
      </c>
      <c r="AKN567" s="69">
        <v>615155</v>
      </c>
      <c r="AKO567" s="69">
        <v>615155</v>
      </c>
      <c r="AKP567" s="111" t="s">
        <v>206</v>
      </c>
      <c r="AKQ567" s="111" t="s">
        <v>206</v>
      </c>
      <c r="AKR567" s="111" t="s">
        <v>206</v>
      </c>
      <c r="AKS567" s="111" t="s">
        <v>206</v>
      </c>
      <c r="AKT567" s="111" t="s">
        <v>206</v>
      </c>
      <c r="AKU567" s="111" t="s">
        <v>206</v>
      </c>
      <c r="AKV567" s="111" t="s">
        <v>206</v>
      </c>
      <c r="AKW567" s="111" t="s">
        <v>206</v>
      </c>
      <c r="AKX567" s="111" t="s">
        <v>206</v>
      </c>
      <c r="AKY567" s="111" t="s">
        <v>206</v>
      </c>
      <c r="AKZ567" s="111" t="s">
        <v>206</v>
      </c>
      <c r="ALA567" s="111" t="s">
        <v>206</v>
      </c>
      <c r="ALB567" s="111" t="s">
        <v>206</v>
      </c>
      <c r="ALC567" s="111" t="s">
        <v>206</v>
      </c>
      <c r="ALD567" s="111" t="s">
        <v>206</v>
      </c>
      <c r="ALE567" s="69"/>
      <c r="ALF567" s="69"/>
      <c r="ALG567" s="69"/>
      <c r="ALH567" s="69">
        <v>576213</v>
      </c>
      <c r="ALI567" s="69">
        <v>576213</v>
      </c>
      <c r="ALJ567" s="69">
        <v>576213</v>
      </c>
      <c r="ALK567" s="111" t="s">
        <v>206</v>
      </c>
      <c r="ALL567" s="111" t="s">
        <v>206</v>
      </c>
      <c r="ALM567" s="111" t="s">
        <v>206</v>
      </c>
      <c r="ALN567" s="111" t="s">
        <v>206</v>
      </c>
      <c r="ALO567" s="111" t="s">
        <v>206</v>
      </c>
      <c r="ALP567" s="111" t="s">
        <v>206</v>
      </c>
      <c r="ALQ567" s="111" t="s">
        <v>206</v>
      </c>
      <c r="ALR567" s="111" t="s">
        <v>206</v>
      </c>
      <c r="ALS567" s="111" t="s">
        <v>206</v>
      </c>
      <c r="ALT567" s="111" t="s">
        <v>206</v>
      </c>
      <c r="ALU567" s="111" t="s">
        <v>206</v>
      </c>
      <c r="ALV567" s="111" t="s">
        <v>206</v>
      </c>
      <c r="ALW567" s="111" t="s">
        <v>206</v>
      </c>
      <c r="ALX567" s="111" t="s">
        <v>206</v>
      </c>
      <c r="ALY567" s="111" t="s">
        <v>206</v>
      </c>
      <c r="ALZ567" s="69"/>
      <c r="AMA567" s="69"/>
      <c r="AMB567" s="69"/>
      <c r="AMC567" s="69">
        <v>661697</v>
      </c>
      <c r="AMD567" s="69">
        <v>661697</v>
      </c>
      <c r="AME567" s="69">
        <v>661697</v>
      </c>
      <c r="AMF567" s="111" t="s">
        <v>206</v>
      </c>
      <c r="AMG567" s="111" t="s">
        <v>206</v>
      </c>
      <c r="AMH567" s="111" t="s">
        <v>206</v>
      </c>
      <c r="AMI567" s="111" t="s">
        <v>206</v>
      </c>
      <c r="AMJ567" s="111" t="s">
        <v>206</v>
      </c>
      <c r="AMK567" s="111" t="s">
        <v>206</v>
      </c>
      <c r="AML567" s="111" t="s">
        <v>206</v>
      </c>
      <c r="AMM567" s="111" t="s">
        <v>206</v>
      </c>
      <c r="AMN567" s="111" t="s">
        <v>206</v>
      </c>
      <c r="AMO567" s="111" t="s">
        <v>206</v>
      </c>
      <c r="AMP567" s="111" t="s">
        <v>206</v>
      </c>
      <c r="AMQ567" s="111" t="s">
        <v>206</v>
      </c>
      <c r="AMR567" s="111" t="s">
        <v>206</v>
      </c>
      <c r="AMS567" s="111" t="s">
        <v>206</v>
      </c>
      <c r="AMT567" s="111" t="s">
        <v>206</v>
      </c>
      <c r="AMU567" s="69"/>
      <c r="AMV567" s="69"/>
      <c r="AMW567" s="69"/>
      <c r="AMX567" s="69">
        <v>1305020</v>
      </c>
      <c r="AMY567" s="69">
        <v>1305020</v>
      </c>
      <c r="AMZ567" s="69">
        <v>1305020</v>
      </c>
      <c r="ANA567" s="111" t="s">
        <v>206</v>
      </c>
      <c r="ANB567" s="111" t="s">
        <v>206</v>
      </c>
      <c r="ANC567" s="111" t="s">
        <v>206</v>
      </c>
      <c r="AND567" s="111" t="s">
        <v>206</v>
      </c>
      <c r="ANE567" s="111" t="s">
        <v>206</v>
      </c>
      <c r="ANF567" s="111" t="s">
        <v>206</v>
      </c>
      <c r="ANG567" s="111" t="s">
        <v>206</v>
      </c>
      <c r="ANH567" s="111" t="s">
        <v>206</v>
      </c>
      <c r="ANI567" s="111" t="s">
        <v>206</v>
      </c>
      <c r="ANJ567" s="111" t="s">
        <v>206</v>
      </c>
      <c r="ANK567" s="111" t="s">
        <v>206</v>
      </c>
      <c r="ANL567" s="111" t="s">
        <v>206</v>
      </c>
      <c r="ANM567" s="111" t="s">
        <v>206</v>
      </c>
      <c r="ANN567" s="111" t="s">
        <v>206</v>
      </c>
      <c r="ANO567" s="111" t="s">
        <v>206</v>
      </c>
      <c r="ANP567" s="69"/>
      <c r="ANQ567" s="69"/>
      <c r="ANR567" s="69"/>
      <c r="ANS567" s="69"/>
      <c r="ANT567" s="69"/>
      <c r="ANU567" s="69"/>
      <c r="ANV567" s="111" t="s">
        <v>206</v>
      </c>
      <c r="ANW567" s="111" t="s">
        <v>206</v>
      </c>
      <c r="ANX567" s="111" t="s">
        <v>206</v>
      </c>
      <c r="ANY567" s="111" t="s">
        <v>206</v>
      </c>
      <c r="ANZ567" s="111" t="s">
        <v>206</v>
      </c>
      <c r="AOA567" s="111" t="s">
        <v>206</v>
      </c>
      <c r="AOB567" s="111" t="s">
        <v>206</v>
      </c>
      <c r="AOC567" s="111" t="s">
        <v>206</v>
      </c>
      <c r="AOD567" s="111" t="s">
        <v>206</v>
      </c>
      <c r="AOE567" s="111" t="s">
        <v>206</v>
      </c>
      <c r="AOF567" s="111" t="s">
        <v>206</v>
      </c>
      <c r="AOG567" s="111" t="s">
        <v>206</v>
      </c>
      <c r="AOH567" s="111" t="s">
        <v>206</v>
      </c>
      <c r="AOI567" s="111" t="s">
        <v>206</v>
      </c>
      <c r="AOJ567" s="111" t="s">
        <v>206</v>
      </c>
      <c r="AOK567" s="69"/>
      <c r="AOL567" s="69"/>
      <c r="AOM567" s="69"/>
      <c r="AON567" s="69">
        <v>1255014</v>
      </c>
      <c r="AOO567" s="69">
        <v>1255014</v>
      </c>
      <c r="AOP567" s="69">
        <v>1255014</v>
      </c>
      <c r="AOQ567" s="111" t="s">
        <v>206</v>
      </c>
      <c r="AOR567" s="111" t="s">
        <v>206</v>
      </c>
      <c r="AOS567" s="111" t="s">
        <v>206</v>
      </c>
      <c r="AOT567" s="111" t="s">
        <v>206</v>
      </c>
      <c r="AOU567" s="111" t="s">
        <v>206</v>
      </c>
      <c r="AOV567" s="111" t="s">
        <v>206</v>
      </c>
      <c r="AOW567" s="111" t="s">
        <v>206</v>
      </c>
      <c r="AOX567" s="111" t="s">
        <v>206</v>
      </c>
      <c r="AOY567" s="111" t="s">
        <v>206</v>
      </c>
      <c r="AOZ567" s="111" t="s">
        <v>206</v>
      </c>
      <c r="APA567" s="111" t="s">
        <v>206</v>
      </c>
      <c r="APB567" s="111" t="s">
        <v>206</v>
      </c>
      <c r="APC567" s="111" t="s">
        <v>206</v>
      </c>
      <c r="APD567" s="111" t="s">
        <v>206</v>
      </c>
      <c r="APE567" s="111" t="s">
        <v>206</v>
      </c>
      <c r="APF567" s="69"/>
      <c r="APG567" s="69"/>
      <c r="APH567" s="69"/>
      <c r="API567" s="69">
        <v>1397127</v>
      </c>
      <c r="APJ567" s="69">
        <v>1397127</v>
      </c>
      <c r="APK567" s="69">
        <v>1397127</v>
      </c>
      <c r="APL567" s="111" t="s">
        <v>206</v>
      </c>
      <c r="APM567" s="111" t="s">
        <v>206</v>
      </c>
      <c r="APN567" s="111" t="s">
        <v>206</v>
      </c>
      <c r="APO567" s="111" t="s">
        <v>206</v>
      </c>
      <c r="APP567" s="111" t="s">
        <v>206</v>
      </c>
      <c r="APQ567" s="111" t="s">
        <v>206</v>
      </c>
      <c r="APR567" s="111" t="s">
        <v>206</v>
      </c>
      <c r="APS567" s="111" t="s">
        <v>206</v>
      </c>
      <c r="APT567" s="111" t="s">
        <v>206</v>
      </c>
      <c r="APU567" s="111" t="s">
        <v>206</v>
      </c>
      <c r="APV567" s="111" t="s">
        <v>206</v>
      </c>
      <c r="APW567" s="111" t="s">
        <v>206</v>
      </c>
      <c r="APX567" s="111" t="s">
        <v>206</v>
      </c>
      <c r="APY567" s="111" t="s">
        <v>206</v>
      </c>
      <c r="APZ567" s="111" t="s">
        <v>206</v>
      </c>
      <c r="AQA567" s="69"/>
      <c r="AQB567" s="69"/>
      <c r="AQC567" s="69"/>
      <c r="AQD567" s="69">
        <v>684074</v>
      </c>
      <c r="AQE567" s="69">
        <v>684074</v>
      </c>
      <c r="AQF567" s="69">
        <v>684074</v>
      </c>
      <c r="AQG567" s="111" t="s">
        <v>206</v>
      </c>
      <c r="AQH567" s="111" t="s">
        <v>206</v>
      </c>
      <c r="AQI567" s="111" t="s">
        <v>206</v>
      </c>
      <c r="AQJ567" s="111" t="s">
        <v>206</v>
      </c>
      <c r="AQK567" s="111" t="s">
        <v>206</v>
      </c>
      <c r="AQL567" s="111" t="s">
        <v>206</v>
      </c>
      <c r="AQM567" s="111" t="s">
        <v>206</v>
      </c>
      <c r="AQN567" s="111" t="s">
        <v>206</v>
      </c>
      <c r="AQO567" s="111" t="s">
        <v>206</v>
      </c>
      <c r="AQP567" s="111" t="s">
        <v>206</v>
      </c>
      <c r="AQQ567" s="111" t="s">
        <v>206</v>
      </c>
      <c r="AQR567" s="111" t="s">
        <v>206</v>
      </c>
      <c r="AQS567" s="111" t="s">
        <v>206</v>
      </c>
      <c r="AQT567" s="111" t="s">
        <v>206</v>
      </c>
      <c r="AQU567" s="111" t="s">
        <v>206</v>
      </c>
      <c r="AQV567" s="69"/>
      <c r="AQW567" s="69"/>
      <c r="AQX567" s="69"/>
      <c r="AQY567" s="69">
        <v>1072455</v>
      </c>
      <c r="AQZ567" s="69">
        <v>1072455</v>
      </c>
      <c r="ARA567" s="69">
        <v>1072455</v>
      </c>
      <c r="ARB567" s="111" t="s">
        <v>206</v>
      </c>
      <c r="ARC567" s="111" t="s">
        <v>206</v>
      </c>
      <c r="ARD567" s="111" t="s">
        <v>206</v>
      </c>
      <c r="ARE567" s="111" t="s">
        <v>206</v>
      </c>
      <c r="ARF567" s="111" t="s">
        <v>206</v>
      </c>
      <c r="ARG567" s="111" t="s">
        <v>206</v>
      </c>
      <c r="ARH567" s="111" t="s">
        <v>206</v>
      </c>
      <c r="ARI567" s="111" t="s">
        <v>206</v>
      </c>
      <c r="ARJ567" s="111" t="s">
        <v>206</v>
      </c>
      <c r="ARK567" s="111" t="s">
        <v>206</v>
      </c>
      <c r="ARL567" s="111" t="s">
        <v>206</v>
      </c>
      <c r="ARM567" s="111" t="s">
        <v>206</v>
      </c>
      <c r="ARN567" s="111" t="s">
        <v>206</v>
      </c>
      <c r="ARO567" s="111" t="s">
        <v>206</v>
      </c>
      <c r="ARP567" s="111" t="s">
        <v>206</v>
      </c>
      <c r="ARQ567" s="69"/>
      <c r="ARR567" s="69"/>
      <c r="ARS567" s="69"/>
      <c r="ART567" s="69">
        <v>513555</v>
      </c>
      <c r="ARU567" s="69">
        <v>513555</v>
      </c>
      <c r="ARV567" s="69">
        <v>513555</v>
      </c>
      <c r="ARW567" s="111" t="s">
        <v>206</v>
      </c>
      <c r="ARX567" s="111" t="s">
        <v>206</v>
      </c>
      <c r="ARY567" s="111" t="s">
        <v>206</v>
      </c>
      <c r="ARZ567" s="111" t="s">
        <v>206</v>
      </c>
      <c r="ASA567" s="111" t="s">
        <v>206</v>
      </c>
      <c r="ASB567" s="111" t="s">
        <v>206</v>
      </c>
      <c r="ASC567" s="111" t="s">
        <v>206</v>
      </c>
      <c r="ASD567" s="111" t="s">
        <v>206</v>
      </c>
      <c r="ASE567" s="111" t="s">
        <v>206</v>
      </c>
      <c r="ASF567" s="111" t="s">
        <v>206</v>
      </c>
      <c r="ASG567" s="111" t="s">
        <v>206</v>
      </c>
      <c r="ASH567" s="111" t="s">
        <v>206</v>
      </c>
      <c r="ASI567" s="111" t="s">
        <v>206</v>
      </c>
      <c r="ASJ567" s="111" t="s">
        <v>206</v>
      </c>
      <c r="ASK567" s="111" t="s">
        <v>206</v>
      </c>
      <c r="ASL567" s="69"/>
      <c r="ASM567" s="69"/>
      <c r="ASN567" s="69"/>
      <c r="ASO567" s="69">
        <v>1115834</v>
      </c>
      <c r="ASP567" s="69">
        <v>1115834</v>
      </c>
      <c r="ASQ567" s="69">
        <v>1115834</v>
      </c>
      <c r="ASR567" s="111" t="s">
        <v>206</v>
      </c>
      <c r="ASS567" s="111" t="s">
        <v>206</v>
      </c>
      <c r="AST567" s="111" t="s">
        <v>206</v>
      </c>
      <c r="ASU567" s="111" t="s">
        <v>206</v>
      </c>
      <c r="ASV567" s="111" t="s">
        <v>206</v>
      </c>
      <c r="ASW567" s="111" t="s">
        <v>206</v>
      </c>
      <c r="ASX567" s="111" t="s">
        <v>206</v>
      </c>
      <c r="ASY567" s="111" t="s">
        <v>206</v>
      </c>
      <c r="ASZ567" s="111" t="s">
        <v>206</v>
      </c>
      <c r="ATA567" s="111" t="s">
        <v>206</v>
      </c>
      <c r="ATB567" s="111" t="s">
        <v>206</v>
      </c>
      <c r="ATC567" s="111" t="s">
        <v>206</v>
      </c>
      <c r="ATD567" s="111" t="s">
        <v>206</v>
      </c>
      <c r="ATE567" s="111" t="s">
        <v>206</v>
      </c>
      <c r="ATF567" s="111" t="s">
        <v>206</v>
      </c>
      <c r="ATG567" s="69"/>
      <c r="ATH567" s="69"/>
      <c r="ATI567" s="69"/>
      <c r="ATJ567" s="69">
        <v>754349</v>
      </c>
      <c r="ATK567" s="69">
        <v>754349</v>
      </c>
      <c r="ATL567" s="69">
        <v>754349</v>
      </c>
      <c r="ATM567" s="111" t="s">
        <v>206</v>
      </c>
      <c r="ATN567" s="111" t="s">
        <v>206</v>
      </c>
      <c r="ATO567" s="111" t="s">
        <v>206</v>
      </c>
      <c r="ATP567" s="111" t="s">
        <v>206</v>
      </c>
      <c r="ATQ567" s="111" t="s">
        <v>206</v>
      </c>
      <c r="ATR567" s="111" t="s">
        <v>206</v>
      </c>
      <c r="ATS567" s="111" t="s">
        <v>206</v>
      </c>
      <c r="ATT567" s="111" t="s">
        <v>206</v>
      </c>
      <c r="ATU567" s="111" t="s">
        <v>206</v>
      </c>
      <c r="ATV567" s="111" t="s">
        <v>206</v>
      </c>
      <c r="ATW567" s="111" t="s">
        <v>206</v>
      </c>
      <c r="ATX567" s="111" t="s">
        <v>206</v>
      </c>
      <c r="ATY567" s="111" t="s">
        <v>206</v>
      </c>
      <c r="ATZ567" s="111" t="s">
        <v>206</v>
      </c>
      <c r="AUA567" s="111" t="s">
        <v>206</v>
      </c>
      <c r="AUB567" s="69"/>
      <c r="AUC567" s="69"/>
      <c r="AUD567" s="69"/>
      <c r="AUE567" s="69">
        <v>1569935</v>
      </c>
      <c r="AUF567" s="69">
        <v>1569935</v>
      </c>
      <c r="AUG567" s="69">
        <v>1569935</v>
      </c>
      <c r="AUH567" s="111" t="s">
        <v>206</v>
      </c>
      <c r="AUI567" s="111" t="s">
        <v>206</v>
      </c>
      <c r="AUJ567" s="111" t="s">
        <v>206</v>
      </c>
      <c r="AUK567" s="111" t="s">
        <v>206</v>
      </c>
      <c r="AUL567" s="111" t="s">
        <v>206</v>
      </c>
      <c r="AUM567" s="111" t="s">
        <v>206</v>
      </c>
      <c r="AUN567" s="111" t="s">
        <v>206</v>
      </c>
      <c r="AUO567" s="111" t="s">
        <v>206</v>
      </c>
      <c r="AUP567" s="111" t="s">
        <v>206</v>
      </c>
      <c r="AUQ567" s="111" t="s">
        <v>206</v>
      </c>
      <c r="AUR567" s="111" t="s">
        <v>206</v>
      </c>
      <c r="AUS567" s="111" t="s">
        <v>206</v>
      </c>
      <c r="AUT567" s="111" t="s">
        <v>206</v>
      </c>
      <c r="AUU567" s="111" t="s">
        <v>206</v>
      </c>
      <c r="AUV567" s="111" t="s">
        <v>206</v>
      </c>
      <c r="AUW567" s="69"/>
      <c r="AUX567" s="69"/>
      <c r="AUY567" s="69"/>
      <c r="AUZ567" s="69">
        <v>1558881</v>
      </c>
      <c r="AVA567" s="69">
        <v>1558881</v>
      </c>
      <c r="AVB567" s="69">
        <v>1558881</v>
      </c>
      <c r="AVC567" s="111" t="s">
        <v>206</v>
      </c>
      <c r="AVD567" s="111" t="s">
        <v>206</v>
      </c>
      <c r="AVE567" s="111" t="s">
        <v>206</v>
      </c>
      <c r="AVF567" s="111" t="s">
        <v>206</v>
      </c>
      <c r="AVG567" s="111" t="s">
        <v>206</v>
      </c>
      <c r="AVH567" s="111" t="s">
        <v>206</v>
      </c>
      <c r="AVI567" s="111" t="s">
        <v>206</v>
      </c>
      <c r="AVJ567" s="111" t="s">
        <v>206</v>
      </c>
      <c r="AVK567" s="111" t="s">
        <v>206</v>
      </c>
      <c r="AVL567" s="111" t="s">
        <v>206</v>
      </c>
      <c r="AVM567" s="111" t="s">
        <v>206</v>
      </c>
      <c r="AVN567" s="111" t="s">
        <v>206</v>
      </c>
      <c r="AVO567" s="111" t="s">
        <v>206</v>
      </c>
      <c r="AVP567" s="111" t="s">
        <v>206</v>
      </c>
      <c r="AVQ567" s="111" t="s">
        <v>206</v>
      </c>
      <c r="AVR567" s="120">
        <f t="shared" ref="AVR567:AVR568" si="4024">AA567+AV567+BQ567+CL567+DG567+EB567+EW567+FR567+GM567+HH567+IC567+IX567+JS567+KN567+LI567+MD567+MY567+NT567+OO567+PJ567+QE567+QZ567+RU567+SP567+TK567+UF567+VA567+VV567+WQ567+XL567+YG567+ZB567+ZW567+AAR567+ABM567+ACH567+ADC567+ADX567+AES567+AFN567+AGI567+AHD567+AHY567+AIT567+AJO567+AKJ567+ALE567+ALZ567+AMU567+ANP567+AOK567+APF567+AQA567+AQV567+ARQ567+ASL567+ATG567+AUB567+AUW567</f>
        <v>0</v>
      </c>
      <c r="AVS567" s="120">
        <f t="shared" ref="AVS567:AVS568" si="4025">AB567+AW567+BR567+CM567+DH567+EC567+EX567+FS567+GN567+HI567+ID567+IY567+JT567+KO567+LJ567+ME567+MZ567+NU567+OP567+PK567+QF567+RA567+RV567+SQ567+TL567+UG567+VB567+VW567+WR567+XM567+YH567+ZC567+ZX567+AAS567+ABN567+ACI567+ADD567+ADY567+AET567+AFO567+AGJ567+AHE567+AHZ567+AIU567+AJP567+AKK567+ALF567+AMA567+AMV567+ANQ567+AOL567+APG567+AQB567+AQW567+ARR567+ASM567+ATH567+AUC567+AUX567</f>
        <v>0</v>
      </c>
      <c r="AVT567" s="120">
        <f t="shared" ref="AVT567:AVT568" si="4026">AC567+AX567+BS567+CN567+DI567+ED567+EY567+FT567+GO567+HJ567+IE567+IZ567+JU567+KP567+LK567+MF567+NA567+NV567+OQ567+PL567+QG567+RB567+RW567+SR567+TM567+UH567+VC567+VX567+WS567+XN567+YI567+ZD567+ZY567+AAT567+ABO567+ACJ567+ADE567+ADZ567+AEU567+AFP567+AGK567+AHF567+AIA567+AIV567+AJQ567+AKL567+ALG567+AMB567+AMW567+ANR567+AOM567+APH567+AQC567+AQX567+ARS567+ASN567+ATI567+AUD567+AUY567</f>
        <v>0</v>
      </c>
      <c r="AVU567" s="120">
        <f t="shared" ref="AVU567:AVU568" si="4027">AD567+AY567+BT567+CO567+DJ567+EE567+EZ567+FU567+GP567+HK567+IF567+JA567+JV567+KQ567+LL567+MG567+NB567+NW567+OR567+PM567+QH567+RC567+RX567+SS567+TN567+UI567+VD567+VY567+WT567+XO567+YJ567+ZE567+ZZ567+AAU567+ABP567+ACK567+ADF567+AEA567+AEV567+AFQ567+AGL567+AHG567+AIB567+AIW567+AJR567+AKM567+ALH567+AMC567+AMX567+ANS567+AON567+API567+AQD567+AQY567+ART567+ASO567+ATJ567+AUE567+AUZ567</f>
        <v>53026886</v>
      </c>
      <c r="AVV567" s="120">
        <f t="shared" ref="AVV567:AVV568" si="4028">AE567+AZ567+BU567+CP567+DK567+EF567+FA567+FV567+GQ567+HL567+IG567+JB567+JW567+KR567+LM567+MH567+NC567+NX567+OS567+PN567+QI567+RD567+RY567+ST567+TO567+UJ567+VE567+VZ567+WU567+XP567+YK567+ZF567+AAA567+AAV567+ABQ567+ACL567+ADG567+AEB567+AEW567+AFR567+AGM567+AHH567+AIC567+AIX567+AJS567+AKN567+ALI567+AMD567+AMY567+ANT567+AOO567+APJ567+AQE567+AQZ567+ARU567+ASP567+ATK567+AUF567+AVA567</f>
        <v>53026886</v>
      </c>
      <c r="AVW567" s="120">
        <f t="shared" ref="AVW567:AVW568" si="4029">AF567+BA567+BV567+CQ567+DL567+EG567+FB567+FW567+GR567+HM567+IH567+JC567+JX567+KS567+LN567+MI567+ND567+NY567+OT567+PO567+QJ567+RE567+RZ567+SU567+TP567+UK567+VF567+WA567+WV567+XQ567+YL567+ZG567+AAB567+AAW567+ABR567+ACM567+ADH567+AEC567+AEX567+AFS567+AGN567+AHI567+AID567+AIY567+AJT567+AKO567+ALJ567+AME567+AMZ567+ANU567+AOP567+APK567+AQF567+ARA567+ARV567+ASQ567+ATL567+AUG567+AVB567</f>
        <v>53026886</v>
      </c>
    </row>
    <row r="568" spans="1:1271" ht="74.25" customHeight="1">
      <c r="A568" s="109" t="s">
        <v>205</v>
      </c>
      <c r="B568" s="33"/>
      <c r="C568" s="41" t="s">
        <v>214</v>
      </c>
      <c r="D568" s="148"/>
      <c r="E568" s="149"/>
      <c r="F568" s="57"/>
      <c r="G568" s="57"/>
      <c r="H568" s="57"/>
      <c r="I568" s="116"/>
      <c r="J568" s="116"/>
      <c r="K568" s="116"/>
      <c r="L568" s="111" t="s">
        <v>206</v>
      </c>
      <c r="M568" s="111" t="s">
        <v>206</v>
      </c>
      <c r="N568" s="111" t="s">
        <v>206</v>
      </c>
      <c r="O568" s="111" t="s">
        <v>206</v>
      </c>
      <c r="P568" s="111" t="s">
        <v>206</v>
      </c>
      <c r="Q568" s="111" t="s">
        <v>206</v>
      </c>
      <c r="R568" s="111" t="s">
        <v>206</v>
      </c>
      <c r="S568" s="111" t="s">
        <v>206</v>
      </c>
      <c r="T568" s="111" t="s">
        <v>206</v>
      </c>
      <c r="U568" s="111" t="s">
        <v>206</v>
      </c>
      <c r="V568" s="111" t="s">
        <v>206</v>
      </c>
      <c r="W568" s="111" t="s">
        <v>206</v>
      </c>
      <c r="X568" s="111" t="s">
        <v>206</v>
      </c>
      <c r="Y568" s="111" t="s">
        <v>206</v>
      </c>
      <c r="Z568" s="111" t="s">
        <v>206</v>
      </c>
      <c r="AA568" s="69">
        <v>5254700</v>
      </c>
      <c r="AB568" s="69">
        <v>0</v>
      </c>
      <c r="AC568" s="69">
        <v>0</v>
      </c>
      <c r="AD568" s="69">
        <v>4250892</v>
      </c>
      <c r="AE568" s="69">
        <v>0</v>
      </c>
      <c r="AF568" s="69">
        <v>0</v>
      </c>
      <c r="AG568" s="111" t="s">
        <v>206</v>
      </c>
      <c r="AH568" s="111" t="s">
        <v>206</v>
      </c>
      <c r="AI568" s="111" t="s">
        <v>206</v>
      </c>
      <c r="AJ568" s="111" t="s">
        <v>206</v>
      </c>
      <c r="AK568" s="111" t="s">
        <v>206</v>
      </c>
      <c r="AL568" s="111" t="s">
        <v>206</v>
      </c>
      <c r="AM568" s="111" t="s">
        <v>206</v>
      </c>
      <c r="AN568" s="111" t="s">
        <v>206</v>
      </c>
      <c r="AO568" s="111" t="s">
        <v>206</v>
      </c>
      <c r="AP568" s="111" t="s">
        <v>206</v>
      </c>
      <c r="AQ568" s="111" t="s">
        <v>206</v>
      </c>
      <c r="AR568" s="111" t="s">
        <v>206</v>
      </c>
      <c r="AS568" s="111" t="s">
        <v>206</v>
      </c>
      <c r="AT568" s="111" t="s">
        <v>206</v>
      </c>
      <c r="AU568" s="111" t="s">
        <v>206</v>
      </c>
      <c r="AV568" s="69">
        <v>21197600</v>
      </c>
      <c r="AW568" s="69">
        <v>22058600</v>
      </c>
      <c r="AX568" s="69">
        <v>22058600</v>
      </c>
      <c r="AY568" s="69">
        <f>15109643+494900</f>
        <v>15604543</v>
      </c>
      <c r="AZ568" s="69">
        <v>16096199</v>
      </c>
      <c r="BA568" s="69">
        <v>16096199</v>
      </c>
      <c r="BB568" s="111" t="s">
        <v>206</v>
      </c>
      <c r="BC568" s="111" t="s">
        <v>206</v>
      </c>
      <c r="BD568" s="111" t="s">
        <v>206</v>
      </c>
      <c r="BE568" s="111" t="s">
        <v>206</v>
      </c>
      <c r="BF568" s="111" t="s">
        <v>206</v>
      </c>
      <c r="BG568" s="111" t="s">
        <v>206</v>
      </c>
      <c r="BH568" s="111" t="s">
        <v>206</v>
      </c>
      <c r="BI568" s="111" t="s">
        <v>206</v>
      </c>
      <c r="BJ568" s="111" t="s">
        <v>206</v>
      </c>
      <c r="BK568" s="111" t="s">
        <v>206</v>
      </c>
      <c r="BL568" s="111" t="s">
        <v>206</v>
      </c>
      <c r="BM568" s="111" t="s">
        <v>206</v>
      </c>
      <c r="BN568" s="111" t="s">
        <v>206</v>
      </c>
      <c r="BO568" s="111" t="s">
        <v>206</v>
      </c>
      <c r="BP568" s="111" t="s">
        <v>206</v>
      </c>
      <c r="BQ568" s="69">
        <v>13686600</v>
      </c>
      <c r="BR568" s="69">
        <v>14242500</v>
      </c>
      <c r="BS568" s="69">
        <v>14242500</v>
      </c>
      <c r="BT568" s="69">
        <v>11274618</v>
      </c>
      <c r="BU568" s="69">
        <v>11590587</v>
      </c>
      <c r="BV568" s="69">
        <v>11590587</v>
      </c>
      <c r="BW568" s="111" t="s">
        <v>206</v>
      </c>
      <c r="BX568" s="111" t="s">
        <v>206</v>
      </c>
      <c r="BY568" s="111" t="s">
        <v>206</v>
      </c>
      <c r="BZ568" s="111" t="s">
        <v>206</v>
      </c>
      <c r="CA568" s="111" t="s">
        <v>206</v>
      </c>
      <c r="CB568" s="111" t="s">
        <v>206</v>
      </c>
      <c r="CC568" s="111" t="s">
        <v>206</v>
      </c>
      <c r="CD568" s="111" t="s">
        <v>206</v>
      </c>
      <c r="CE568" s="111" t="s">
        <v>206</v>
      </c>
      <c r="CF568" s="111" t="s">
        <v>206</v>
      </c>
      <c r="CG568" s="111" t="s">
        <v>206</v>
      </c>
      <c r="CH568" s="111" t="s">
        <v>206</v>
      </c>
      <c r="CI568" s="111" t="s">
        <v>206</v>
      </c>
      <c r="CJ568" s="111" t="s">
        <v>206</v>
      </c>
      <c r="CK568" s="111" t="s">
        <v>206</v>
      </c>
      <c r="CL568" s="69"/>
      <c r="CM568" s="69"/>
      <c r="CN568" s="69"/>
      <c r="CO568" s="69"/>
      <c r="CP568" s="69"/>
      <c r="CQ568" s="69"/>
      <c r="CR568" s="111" t="s">
        <v>206</v>
      </c>
      <c r="CS568" s="111" t="s">
        <v>206</v>
      </c>
      <c r="CT568" s="111" t="s">
        <v>206</v>
      </c>
      <c r="CU568" s="111" t="s">
        <v>206</v>
      </c>
      <c r="CV568" s="111" t="s">
        <v>206</v>
      </c>
      <c r="CW568" s="111" t="s">
        <v>206</v>
      </c>
      <c r="CX568" s="111" t="s">
        <v>206</v>
      </c>
      <c r="CY568" s="111" t="s">
        <v>206</v>
      </c>
      <c r="CZ568" s="111" t="s">
        <v>206</v>
      </c>
      <c r="DA568" s="111" t="s">
        <v>206</v>
      </c>
      <c r="DB568" s="111" t="s">
        <v>206</v>
      </c>
      <c r="DC568" s="111" t="s">
        <v>206</v>
      </c>
      <c r="DD568" s="111" t="s">
        <v>206</v>
      </c>
      <c r="DE568" s="111" t="s">
        <v>206</v>
      </c>
      <c r="DF568" s="111" t="s">
        <v>206</v>
      </c>
      <c r="DG568" s="69">
        <v>6067300</v>
      </c>
      <c r="DH568" s="69">
        <v>6313300</v>
      </c>
      <c r="DI568" s="69">
        <v>6313300</v>
      </c>
      <c r="DJ568" s="69">
        <v>5411275</v>
      </c>
      <c r="DK568" s="69">
        <v>5582383</v>
      </c>
      <c r="DL568" s="69">
        <v>5582383</v>
      </c>
      <c r="DM568" s="111" t="s">
        <v>206</v>
      </c>
      <c r="DN568" s="111" t="s">
        <v>206</v>
      </c>
      <c r="DO568" s="111" t="s">
        <v>206</v>
      </c>
      <c r="DP568" s="111" t="s">
        <v>206</v>
      </c>
      <c r="DQ568" s="111" t="s">
        <v>206</v>
      </c>
      <c r="DR568" s="111" t="s">
        <v>206</v>
      </c>
      <c r="DS568" s="111" t="s">
        <v>206</v>
      </c>
      <c r="DT568" s="111" t="s">
        <v>206</v>
      </c>
      <c r="DU568" s="111" t="s">
        <v>206</v>
      </c>
      <c r="DV568" s="111" t="s">
        <v>206</v>
      </c>
      <c r="DW568" s="111" t="s">
        <v>206</v>
      </c>
      <c r="DX568" s="111" t="s">
        <v>206</v>
      </c>
      <c r="DY568" s="111" t="s">
        <v>206</v>
      </c>
      <c r="DZ568" s="111" t="s">
        <v>206</v>
      </c>
      <c r="EA568" s="111" t="s">
        <v>206</v>
      </c>
      <c r="EB568" s="69">
        <v>7086200</v>
      </c>
      <c r="EC568" s="69">
        <v>7373500</v>
      </c>
      <c r="ED568" s="69">
        <v>7373500</v>
      </c>
      <c r="EE568" s="69">
        <v>4438724</v>
      </c>
      <c r="EF568" s="69">
        <v>4633079</v>
      </c>
      <c r="EG568" s="69">
        <v>4633079</v>
      </c>
      <c r="EH568" s="111" t="s">
        <v>206</v>
      </c>
      <c r="EI568" s="111" t="s">
        <v>206</v>
      </c>
      <c r="EJ568" s="111" t="s">
        <v>206</v>
      </c>
      <c r="EK568" s="111" t="s">
        <v>206</v>
      </c>
      <c r="EL568" s="111" t="s">
        <v>206</v>
      </c>
      <c r="EM568" s="111" t="s">
        <v>206</v>
      </c>
      <c r="EN568" s="111" t="s">
        <v>206</v>
      </c>
      <c r="EO568" s="111" t="s">
        <v>206</v>
      </c>
      <c r="EP568" s="111" t="s">
        <v>206</v>
      </c>
      <c r="EQ568" s="111" t="s">
        <v>206</v>
      </c>
      <c r="ER568" s="111" t="s">
        <v>206</v>
      </c>
      <c r="ES568" s="111" t="s">
        <v>206</v>
      </c>
      <c r="ET568" s="111" t="s">
        <v>206</v>
      </c>
      <c r="EU568" s="111" t="s">
        <v>206</v>
      </c>
      <c r="EV568" s="111" t="s">
        <v>206</v>
      </c>
      <c r="EW568" s="69">
        <v>6310900</v>
      </c>
      <c r="EX568" s="69">
        <v>6568500</v>
      </c>
      <c r="EY568" s="69">
        <v>6568500</v>
      </c>
      <c r="EZ568" s="69">
        <v>2449806</v>
      </c>
      <c r="FA568" s="69">
        <v>2548824</v>
      </c>
      <c r="FB568" s="69">
        <v>2548824</v>
      </c>
      <c r="FC568" s="111" t="s">
        <v>206</v>
      </c>
      <c r="FD568" s="111" t="s">
        <v>206</v>
      </c>
      <c r="FE568" s="111" t="s">
        <v>206</v>
      </c>
      <c r="FF568" s="111" t="s">
        <v>206</v>
      </c>
      <c r="FG568" s="111" t="s">
        <v>206</v>
      </c>
      <c r="FH568" s="111" t="s">
        <v>206</v>
      </c>
      <c r="FI568" s="111" t="s">
        <v>206</v>
      </c>
      <c r="FJ568" s="111" t="s">
        <v>206</v>
      </c>
      <c r="FK568" s="111" t="s">
        <v>206</v>
      </c>
      <c r="FL568" s="111" t="s">
        <v>206</v>
      </c>
      <c r="FM568" s="111" t="s">
        <v>206</v>
      </c>
      <c r="FN568" s="111" t="s">
        <v>206</v>
      </c>
      <c r="FO568" s="111" t="s">
        <v>206</v>
      </c>
      <c r="FP568" s="111" t="s">
        <v>206</v>
      </c>
      <c r="FQ568" s="111" t="s">
        <v>206</v>
      </c>
      <c r="FR568" s="69">
        <f>7812600-92600</f>
        <v>7720000</v>
      </c>
      <c r="FS568" s="69">
        <v>8129500</v>
      </c>
      <c r="FT568" s="69">
        <v>8129500</v>
      </c>
      <c r="FU568" s="69">
        <v>4207758</v>
      </c>
      <c r="FV568" s="69">
        <v>4368097</v>
      </c>
      <c r="FW568" s="69">
        <v>4368097</v>
      </c>
      <c r="FX568" s="111" t="s">
        <v>206</v>
      </c>
      <c r="FY568" s="111" t="s">
        <v>206</v>
      </c>
      <c r="FZ568" s="111" t="s">
        <v>206</v>
      </c>
      <c r="GA568" s="111" t="s">
        <v>206</v>
      </c>
      <c r="GB568" s="111" t="s">
        <v>206</v>
      </c>
      <c r="GC568" s="111" t="s">
        <v>206</v>
      </c>
      <c r="GD568" s="111" t="s">
        <v>206</v>
      </c>
      <c r="GE568" s="111" t="s">
        <v>206</v>
      </c>
      <c r="GF568" s="111" t="s">
        <v>206</v>
      </c>
      <c r="GG568" s="111" t="s">
        <v>206</v>
      </c>
      <c r="GH568" s="111" t="s">
        <v>206</v>
      </c>
      <c r="GI568" s="111" t="s">
        <v>206</v>
      </c>
      <c r="GJ568" s="111" t="s">
        <v>206</v>
      </c>
      <c r="GK568" s="111" t="s">
        <v>206</v>
      </c>
      <c r="GL568" s="111" t="s">
        <v>206</v>
      </c>
      <c r="GM568" s="69">
        <f>9625900-5574800</f>
        <v>4051100</v>
      </c>
      <c r="GN568" s="69">
        <f>10017300-10017300</f>
        <v>0</v>
      </c>
      <c r="GO568" s="69">
        <f>10017300-10017300</f>
        <v>0</v>
      </c>
      <c r="GP568" s="69">
        <f>4164099-2396931.34</f>
        <v>1767167.66</v>
      </c>
      <c r="GQ568" s="69">
        <f>4319865-4319865</f>
        <v>0</v>
      </c>
      <c r="GR568" s="69">
        <f>4319865-4319865</f>
        <v>0</v>
      </c>
      <c r="GS568" s="111" t="s">
        <v>206</v>
      </c>
      <c r="GT568" s="111" t="s">
        <v>206</v>
      </c>
      <c r="GU568" s="111" t="s">
        <v>206</v>
      </c>
      <c r="GV568" s="111" t="s">
        <v>206</v>
      </c>
      <c r="GW568" s="111" t="s">
        <v>206</v>
      </c>
      <c r="GX568" s="111" t="s">
        <v>206</v>
      </c>
      <c r="GY568" s="111" t="s">
        <v>206</v>
      </c>
      <c r="GZ568" s="111" t="s">
        <v>206</v>
      </c>
      <c r="HA568" s="111" t="s">
        <v>206</v>
      </c>
      <c r="HB568" s="111" t="s">
        <v>206</v>
      </c>
      <c r="HC568" s="111" t="s">
        <v>206</v>
      </c>
      <c r="HD568" s="111" t="s">
        <v>206</v>
      </c>
      <c r="HE568" s="111" t="s">
        <v>206</v>
      </c>
      <c r="HF568" s="111" t="s">
        <v>206</v>
      </c>
      <c r="HG568" s="111" t="s">
        <v>206</v>
      </c>
      <c r="HH568" s="69">
        <f>5141000-46300</f>
        <v>5094700</v>
      </c>
      <c r="HI568" s="69">
        <v>5349400</v>
      </c>
      <c r="HJ568" s="69">
        <v>5349400</v>
      </c>
      <c r="HK568" s="69">
        <v>5005501</v>
      </c>
      <c r="HL568" s="69">
        <v>5226957</v>
      </c>
      <c r="HM568" s="69">
        <v>5226957</v>
      </c>
      <c r="HN568" s="111" t="s">
        <v>206</v>
      </c>
      <c r="HO568" s="111" t="s">
        <v>206</v>
      </c>
      <c r="HP568" s="111" t="s">
        <v>206</v>
      </c>
      <c r="HQ568" s="111" t="s">
        <v>206</v>
      </c>
      <c r="HR568" s="111" t="s">
        <v>206</v>
      </c>
      <c r="HS568" s="111" t="s">
        <v>206</v>
      </c>
      <c r="HT568" s="111" t="s">
        <v>206</v>
      </c>
      <c r="HU568" s="111" t="s">
        <v>206</v>
      </c>
      <c r="HV568" s="111" t="s">
        <v>206</v>
      </c>
      <c r="HW568" s="111" t="s">
        <v>206</v>
      </c>
      <c r="HX568" s="111" t="s">
        <v>206</v>
      </c>
      <c r="HY568" s="111" t="s">
        <v>206</v>
      </c>
      <c r="HZ568" s="111" t="s">
        <v>206</v>
      </c>
      <c r="IA568" s="111" t="s">
        <v>206</v>
      </c>
      <c r="IB568" s="111" t="s">
        <v>206</v>
      </c>
      <c r="IC568" s="69">
        <f>8467400+5574800-92600-46300</f>
        <v>13903300</v>
      </c>
      <c r="ID568" s="69">
        <f>8810800+10017300</f>
        <v>18828100</v>
      </c>
      <c r="IE568" s="69">
        <f>8810800+10017300</f>
        <v>18828100</v>
      </c>
      <c r="IF568" s="69">
        <f>6777140+2396931.34</f>
        <v>9174071.3399999999</v>
      </c>
      <c r="IG568" s="69">
        <f>7015029+4319865</f>
        <v>11334894</v>
      </c>
      <c r="IH568" s="69">
        <f>7015029+4319865</f>
        <v>11334894</v>
      </c>
      <c r="II568" s="111" t="s">
        <v>206</v>
      </c>
      <c r="IJ568" s="111" t="s">
        <v>206</v>
      </c>
      <c r="IK568" s="111" t="s">
        <v>206</v>
      </c>
      <c r="IL568" s="111" t="s">
        <v>206</v>
      </c>
      <c r="IM568" s="111" t="s">
        <v>206</v>
      </c>
      <c r="IN568" s="111" t="s">
        <v>206</v>
      </c>
      <c r="IO568" s="111" t="s">
        <v>206</v>
      </c>
      <c r="IP568" s="111" t="s">
        <v>206</v>
      </c>
      <c r="IQ568" s="111" t="s">
        <v>206</v>
      </c>
      <c r="IR568" s="111" t="s">
        <v>206</v>
      </c>
      <c r="IS568" s="111" t="s">
        <v>206</v>
      </c>
      <c r="IT568" s="111" t="s">
        <v>206</v>
      </c>
      <c r="IU568" s="111" t="s">
        <v>206</v>
      </c>
      <c r="IV568" s="111" t="s">
        <v>206</v>
      </c>
      <c r="IW568" s="111" t="s">
        <v>206</v>
      </c>
      <c r="IX568" s="69">
        <v>7919900</v>
      </c>
      <c r="IY568" s="69">
        <v>8241000</v>
      </c>
      <c r="IZ568" s="69">
        <v>8241000</v>
      </c>
      <c r="JA568" s="69">
        <v>4210469</v>
      </c>
      <c r="JB568" s="69">
        <v>4370851</v>
      </c>
      <c r="JC568" s="69">
        <v>4370851</v>
      </c>
      <c r="JD568" s="111" t="s">
        <v>206</v>
      </c>
      <c r="JE568" s="111" t="s">
        <v>206</v>
      </c>
      <c r="JF568" s="111" t="s">
        <v>206</v>
      </c>
      <c r="JG568" s="111" t="s">
        <v>206</v>
      </c>
      <c r="JH568" s="111" t="s">
        <v>206</v>
      </c>
      <c r="JI568" s="111" t="s">
        <v>206</v>
      </c>
      <c r="JJ568" s="111" t="s">
        <v>206</v>
      </c>
      <c r="JK568" s="111" t="s">
        <v>206</v>
      </c>
      <c r="JL568" s="111" t="s">
        <v>206</v>
      </c>
      <c r="JM568" s="111" t="s">
        <v>206</v>
      </c>
      <c r="JN568" s="111" t="s">
        <v>206</v>
      </c>
      <c r="JO568" s="111" t="s">
        <v>206</v>
      </c>
      <c r="JP568" s="111" t="s">
        <v>206</v>
      </c>
      <c r="JQ568" s="111" t="s">
        <v>206</v>
      </c>
      <c r="JR568" s="111" t="s">
        <v>206</v>
      </c>
      <c r="JS568" s="69">
        <v>5960300</v>
      </c>
      <c r="JT568" s="69">
        <v>6203600</v>
      </c>
      <c r="JU568" s="69">
        <v>6203600</v>
      </c>
      <c r="JV568" s="69">
        <v>3120460</v>
      </c>
      <c r="JW568" s="69">
        <v>3256839</v>
      </c>
      <c r="JX568" s="69">
        <v>3256839</v>
      </c>
      <c r="JY568" s="111" t="s">
        <v>206</v>
      </c>
      <c r="JZ568" s="111" t="s">
        <v>206</v>
      </c>
      <c r="KA568" s="111" t="s">
        <v>206</v>
      </c>
      <c r="KB568" s="111" t="s">
        <v>206</v>
      </c>
      <c r="KC568" s="111" t="s">
        <v>206</v>
      </c>
      <c r="KD568" s="111" t="s">
        <v>206</v>
      </c>
      <c r="KE568" s="111" t="s">
        <v>206</v>
      </c>
      <c r="KF568" s="111" t="s">
        <v>206</v>
      </c>
      <c r="KG568" s="111" t="s">
        <v>206</v>
      </c>
      <c r="KH568" s="111" t="s">
        <v>206</v>
      </c>
      <c r="KI568" s="111" t="s">
        <v>206</v>
      </c>
      <c r="KJ568" s="111" t="s">
        <v>206</v>
      </c>
      <c r="KK568" s="111" t="s">
        <v>206</v>
      </c>
      <c r="KL568" s="111" t="s">
        <v>206</v>
      </c>
      <c r="KM568" s="111" t="s">
        <v>206</v>
      </c>
      <c r="KN568" s="69">
        <v>11844100</v>
      </c>
      <c r="KO568" s="69">
        <v>12324600</v>
      </c>
      <c r="KP568" s="69">
        <v>12324600</v>
      </c>
      <c r="KQ568" s="69">
        <v>5853722</v>
      </c>
      <c r="KR568" s="69">
        <v>6078684</v>
      </c>
      <c r="KS568" s="69">
        <v>6078684</v>
      </c>
      <c r="KT568" s="111" t="s">
        <v>206</v>
      </c>
      <c r="KU568" s="111" t="s">
        <v>206</v>
      </c>
      <c r="KV568" s="111" t="s">
        <v>206</v>
      </c>
      <c r="KW568" s="111" t="s">
        <v>206</v>
      </c>
      <c r="KX568" s="111" t="s">
        <v>206</v>
      </c>
      <c r="KY568" s="111" t="s">
        <v>206</v>
      </c>
      <c r="KZ568" s="111" t="s">
        <v>206</v>
      </c>
      <c r="LA568" s="111" t="s">
        <v>206</v>
      </c>
      <c r="LB568" s="111" t="s">
        <v>206</v>
      </c>
      <c r="LC568" s="111" t="s">
        <v>206</v>
      </c>
      <c r="LD568" s="111" t="s">
        <v>206</v>
      </c>
      <c r="LE568" s="111" t="s">
        <v>206</v>
      </c>
      <c r="LF568" s="111" t="s">
        <v>206</v>
      </c>
      <c r="LG568" s="111" t="s">
        <v>206</v>
      </c>
      <c r="LH568" s="111" t="s">
        <v>206</v>
      </c>
      <c r="LI568" s="69">
        <v>15425200</v>
      </c>
      <c r="LJ568" s="69">
        <v>16051000</v>
      </c>
      <c r="LK568" s="69">
        <v>16051000</v>
      </c>
      <c r="LL568" s="69">
        <v>6984375</v>
      </c>
      <c r="LM568" s="69">
        <v>7262328</v>
      </c>
      <c r="LN568" s="69">
        <v>7262328</v>
      </c>
      <c r="LO568" s="111" t="s">
        <v>206</v>
      </c>
      <c r="LP568" s="111" t="s">
        <v>206</v>
      </c>
      <c r="LQ568" s="111" t="s">
        <v>206</v>
      </c>
      <c r="LR568" s="111" t="s">
        <v>206</v>
      </c>
      <c r="LS568" s="111" t="s">
        <v>206</v>
      </c>
      <c r="LT568" s="111" t="s">
        <v>206</v>
      </c>
      <c r="LU568" s="111" t="s">
        <v>206</v>
      </c>
      <c r="LV568" s="111" t="s">
        <v>206</v>
      </c>
      <c r="LW568" s="111" t="s">
        <v>206</v>
      </c>
      <c r="LX568" s="111" t="s">
        <v>206</v>
      </c>
      <c r="LY568" s="111" t="s">
        <v>206</v>
      </c>
      <c r="LZ568" s="111" t="s">
        <v>206</v>
      </c>
      <c r="MA568" s="111" t="s">
        <v>206</v>
      </c>
      <c r="MB568" s="111" t="s">
        <v>206</v>
      </c>
      <c r="MC568" s="111" t="s">
        <v>206</v>
      </c>
      <c r="MD568" s="69">
        <v>4787500</v>
      </c>
      <c r="ME568" s="69">
        <v>4981700</v>
      </c>
      <c r="MF568" s="69">
        <v>4981700</v>
      </c>
      <c r="MG568" s="69">
        <v>3300984</v>
      </c>
      <c r="MH568" s="69">
        <v>3435250</v>
      </c>
      <c r="MI568" s="69">
        <v>3435250</v>
      </c>
      <c r="MJ568" s="111" t="s">
        <v>206</v>
      </c>
      <c r="MK568" s="111" t="s">
        <v>206</v>
      </c>
      <c r="ML568" s="111" t="s">
        <v>206</v>
      </c>
      <c r="MM568" s="111" t="s">
        <v>206</v>
      </c>
      <c r="MN568" s="111" t="s">
        <v>206</v>
      </c>
      <c r="MO568" s="111" t="s">
        <v>206</v>
      </c>
      <c r="MP568" s="111" t="s">
        <v>206</v>
      </c>
      <c r="MQ568" s="111" t="s">
        <v>206</v>
      </c>
      <c r="MR568" s="111" t="s">
        <v>206</v>
      </c>
      <c r="MS568" s="111" t="s">
        <v>206</v>
      </c>
      <c r="MT568" s="111" t="s">
        <v>206</v>
      </c>
      <c r="MU568" s="111" t="s">
        <v>206</v>
      </c>
      <c r="MV568" s="111" t="s">
        <v>206</v>
      </c>
      <c r="MW568" s="111" t="s">
        <v>206</v>
      </c>
      <c r="MX568" s="111" t="s">
        <v>206</v>
      </c>
      <c r="MY568" s="69">
        <f>7924200-185300</f>
        <v>7738900</v>
      </c>
      <c r="MZ568" s="69">
        <v>8245600</v>
      </c>
      <c r="NA568" s="69">
        <v>8245600</v>
      </c>
      <c r="NB568" s="69">
        <v>6001646</v>
      </c>
      <c r="NC568" s="69">
        <v>6235660</v>
      </c>
      <c r="ND568" s="69">
        <v>6235660</v>
      </c>
      <c r="NE568" s="111" t="s">
        <v>206</v>
      </c>
      <c r="NF568" s="111" t="s">
        <v>206</v>
      </c>
      <c r="NG568" s="111" t="s">
        <v>206</v>
      </c>
      <c r="NH568" s="111" t="s">
        <v>206</v>
      </c>
      <c r="NI568" s="111" t="s">
        <v>206</v>
      </c>
      <c r="NJ568" s="111" t="s">
        <v>206</v>
      </c>
      <c r="NK568" s="111" t="s">
        <v>206</v>
      </c>
      <c r="NL568" s="111" t="s">
        <v>206</v>
      </c>
      <c r="NM568" s="111" t="s">
        <v>206</v>
      </c>
      <c r="NN568" s="111" t="s">
        <v>206</v>
      </c>
      <c r="NO568" s="111" t="s">
        <v>206</v>
      </c>
      <c r="NP568" s="111" t="s">
        <v>206</v>
      </c>
      <c r="NQ568" s="111" t="s">
        <v>206</v>
      </c>
      <c r="NR568" s="111" t="s">
        <v>206</v>
      </c>
      <c r="NS568" s="111" t="s">
        <v>206</v>
      </c>
      <c r="NT568" s="69">
        <f>12581000-46300</f>
        <v>12534700</v>
      </c>
      <c r="NU568" s="69">
        <v>13091300</v>
      </c>
      <c r="NV568" s="69">
        <v>13091300</v>
      </c>
      <c r="NW568" s="69">
        <v>7311069</v>
      </c>
      <c r="NX568" s="69">
        <v>7574194</v>
      </c>
      <c r="NY568" s="69">
        <v>7574194</v>
      </c>
      <c r="NZ568" s="111" t="s">
        <v>206</v>
      </c>
      <c r="OA568" s="111" t="s">
        <v>206</v>
      </c>
      <c r="OB568" s="111" t="s">
        <v>206</v>
      </c>
      <c r="OC568" s="111" t="s">
        <v>206</v>
      </c>
      <c r="OD568" s="111" t="s">
        <v>206</v>
      </c>
      <c r="OE568" s="111" t="s">
        <v>206</v>
      </c>
      <c r="OF568" s="111" t="s">
        <v>206</v>
      </c>
      <c r="OG568" s="111" t="s">
        <v>206</v>
      </c>
      <c r="OH568" s="111" t="s">
        <v>206</v>
      </c>
      <c r="OI568" s="111" t="s">
        <v>206</v>
      </c>
      <c r="OJ568" s="111" t="s">
        <v>206</v>
      </c>
      <c r="OK568" s="111" t="s">
        <v>206</v>
      </c>
      <c r="OL568" s="111" t="s">
        <v>206</v>
      </c>
      <c r="OM568" s="111" t="s">
        <v>206</v>
      </c>
      <c r="ON568" s="111" t="s">
        <v>206</v>
      </c>
      <c r="OO568" s="69">
        <v>7039900</v>
      </c>
      <c r="OP568" s="69">
        <v>7325300</v>
      </c>
      <c r="OQ568" s="69">
        <v>7325300</v>
      </c>
      <c r="OR568" s="69">
        <v>5215675</v>
      </c>
      <c r="OS568" s="69">
        <v>5415374</v>
      </c>
      <c r="OT568" s="69">
        <v>5415374</v>
      </c>
      <c r="OU568" s="111" t="s">
        <v>206</v>
      </c>
      <c r="OV568" s="111" t="s">
        <v>206</v>
      </c>
      <c r="OW568" s="111" t="s">
        <v>206</v>
      </c>
      <c r="OX568" s="111" t="s">
        <v>206</v>
      </c>
      <c r="OY568" s="111" t="s">
        <v>206</v>
      </c>
      <c r="OZ568" s="111" t="s">
        <v>206</v>
      </c>
      <c r="PA568" s="111" t="s">
        <v>206</v>
      </c>
      <c r="PB568" s="111" t="s">
        <v>206</v>
      </c>
      <c r="PC568" s="111" t="s">
        <v>206</v>
      </c>
      <c r="PD568" s="111" t="s">
        <v>206</v>
      </c>
      <c r="PE568" s="111" t="s">
        <v>206</v>
      </c>
      <c r="PF568" s="111" t="s">
        <v>206</v>
      </c>
      <c r="PG568" s="111" t="s">
        <v>206</v>
      </c>
      <c r="PH568" s="111" t="s">
        <v>206</v>
      </c>
      <c r="PI568" s="111" t="s">
        <v>206</v>
      </c>
      <c r="PJ568" s="69">
        <v>10518100</v>
      </c>
      <c r="PK568" s="69">
        <v>10947500</v>
      </c>
      <c r="PL568" s="69">
        <v>10947500</v>
      </c>
      <c r="PM568" s="69">
        <v>4248650</v>
      </c>
      <c r="PN568" s="69">
        <v>4419695</v>
      </c>
      <c r="PO568" s="69">
        <v>4419695</v>
      </c>
      <c r="PP568" s="111" t="s">
        <v>206</v>
      </c>
      <c r="PQ568" s="111" t="s">
        <v>206</v>
      </c>
      <c r="PR568" s="111" t="s">
        <v>206</v>
      </c>
      <c r="PS568" s="111" t="s">
        <v>206</v>
      </c>
      <c r="PT568" s="111" t="s">
        <v>206</v>
      </c>
      <c r="PU568" s="111" t="s">
        <v>206</v>
      </c>
      <c r="PV568" s="111" t="s">
        <v>206</v>
      </c>
      <c r="PW568" s="111" t="s">
        <v>206</v>
      </c>
      <c r="PX568" s="111" t="s">
        <v>206</v>
      </c>
      <c r="PY568" s="111" t="s">
        <v>206</v>
      </c>
      <c r="PZ568" s="111" t="s">
        <v>206</v>
      </c>
      <c r="QA568" s="111" t="s">
        <v>206</v>
      </c>
      <c r="QB568" s="111" t="s">
        <v>206</v>
      </c>
      <c r="QC568" s="111" t="s">
        <v>206</v>
      </c>
      <c r="QD568" s="111" t="s">
        <v>206</v>
      </c>
      <c r="QE568" s="69">
        <v>9347400</v>
      </c>
      <c r="QF568" s="69">
        <v>9726700</v>
      </c>
      <c r="QG568" s="69">
        <v>9726700</v>
      </c>
      <c r="QH568" s="69">
        <v>6667916</v>
      </c>
      <c r="QI568" s="69">
        <v>6924186</v>
      </c>
      <c r="QJ568" s="69">
        <v>6924186</v>
      </c>
      <c r="QK568" s="111" t="s">
        <v>206</v>
      </c>
      <c r="QL568" s="111" t="s">
        <v>206</v>
      </c>
      <c r="QM568" s="111" t="s">
        <v>206</v>
      </c>
      <c r="QN568" s="111" t="s">
        <v>206</v>
      </c>
      <c r="QO568" s="111" t="s">
        <v>206</v>
      </c>
      <c r="QP568" s="111" t="s">
        <v>206</v>
      </c>
      <c r="QQ568" s="111" t="s">
        <v>206</v>
      </c>
      <c r="QR568" s="111" t="s">
        <v>206</v>
      </c>
      <c r="QS568" s="111" t="s">
        <v>206</v>
      </c>
      <c r="QT568" s="111" t="s">
        <v>206</v>
      </c>
      <c r="QU568" s="111" t="s">
        <v>206</v>
      </c>
      <c r="QV568" s="111" t="s">
        <v>206</v>
      </c>
      <c r="QW568" s="111" t="s">
        <v>206</v>
      </c>
      <c r="QX568" s="111" t="s">
        <v>206</v>
      </c>
      <c r="QY568" s="111" t="s">
        <v>206</v>
      </c>
      <c r="QZ568" s="69">
        <f>12932600-46300</f>
        <v>12886300</v>
      </c>
      <c r="RA568" s="69">
        <v>13457100</v>
      </c>
      <c r="RB568" s="69">
        <v>13457100</v>
      </c>
      <c r="RC568" s="69">
        <v>7989712</v>
      </c>
      <c r="RD568" s="69">
        <v>8290324</v>
      </c>
      <c r="RE568" s="69">
        <v>8290324</v>
      </c>
      <c r="RF568" s="111" t="s">
        <v>206</v>
      </c>
      <c r="RG568" s="111" t="s">
        <v>206</v>
      </c>
      <c r="RH568" s="111" t="s">
        <v>206</v>
      </c>
      <c r="RI568" s="111" t="s">
        <v>206</v>
      </c>
      <c r="RJ568" s="111" t="s">
        <v>206</v>
      </c>
      <c r="RK568" s="111" t="s">
        <v>206</v>
      </c>
      <c r="RL568" s="111" t="s">
        <v>206</v>
      </c>
      <c r="RM568" s="111" t="s">
        <v>206</v>
      </c>
      <c r="RN568" s="111" t="s">
        <v>206</v>
      </c>
      <c r="RO568" s="111" t="s">
        <v>206</v>
      </c>
      <c r="RP568" s="111" t="s">
        <v>206</v>
      </c>
      <c r="RQ568" s="111" t="s">
        <v>206</v>
      </c>
      <c r="RR568" s="111" t="s">
        <v>206</v>
      </c>
      <c r="RS568" s="111" t="s">
        <v>206</v>
      </c>
      <c r="RT568" s="111" t="s">
        <v>206</v>
      </c>
      <c r="RU568" s="69">
        <f>19972500-324200</f>
        <v>19648300</v>
      </c>
      <c r="RV568" s="69">
        <v>20782600</v>
      </c>
      <c r="RW568" s="69">
        <v>20782600</v>
      </c>
      <c r="RX568" s="69">
        <v>9321133</v>
      </c>
      <c r="RY568" s="69">
        <v>9647853</v>
      </c>
      <c r="RZ568" s="69">
        <v>9647853</v>
      </c>
      <c r="SA568" s="111" t="s">
        <v>206</v>
      </c>
      <c r="SB568" s="111" t="s">
        <v>206</v>
      </c>
      <c r="SC568" s="111" t="s">
        <v>206</v>
      </c>
      <c r="SD568" s="111" t="s">
        <v>206</v>
      </c>
      <c r="SE568" s="111" t="s">
        <v>206</v>
      </c>
      <c r="SF568" s="111" t="s">
        <v>206</v>
      </c>
      <c r="SG568" s="111" t="s">
        <v>206</v>
      </c>
      <c r="SH568" s="111" t="s">
        <v>206</v>
      </c>
      <c r="SI568" s="111" t="s">
        <v>206</v>
      </c>
      <c r="SJ568" s="111" t="s">
        <v>206</v>
      </c>
      <c r="SK568" s="111" t="s">
        <v>206</v>
      </c>
      <c r="SL568" s="111" t="s">
        <v>206</v>
      </c>
      <c r="SM568" s="111" t="s">
        <v>206</v>
      </c>
      <c r="SN568" s="111" t="s">
        <v>206</v>
      </c>
      <c r="SO568" s="111" t="s">
        <v>206</v>
      </c>
      <c r="SP568" s="69">
        <f>15601500-46300</f>
        <v>15555200</v>
      </c>
      <c r="SQ568" s="69">
        <v>16237400</v>
      </c>
      <c r="SR568" s="69">
        <v>16237400</v>
      </c>
      <c r="SS568" s="69">
        <v>6448814</v>
      </c>
      <c r="ST568" s="69">
        <v>6681493</v>
      </c>
      <c r="SU568" s="69">
        <v>6681493</v>
      </c>
      <c r="SV568" s="111" t="s">
        <v>206</v>
      </c>
      <c r="SW568" s="111" t="s">
        <v>206</v>
      </c>
      <c r="SX568" s="111" t="s">
        <v>206</v>
      </c>
      <c r="SY568" s="111" t="s">
        <v>206</v>
      </c>
      <c r="SZ568" s="111" t="s">
        <v>206</v>
      </c>
      <c r="TA568" s="111" t="s">
        <v>206</v>
      </c>
      <c r="TB568" s="111" t="s">
        <v>206</v>
      </c>
      <c r="TC568" s="111" t="s">
        <v>206</v>
      </c>
      <c r="TD568" s="111" t="s">
        <v>206</v>
      </c>
      <c r="TE568" s="111" t="s">
        <v>206</v>
      </c>
      <c r="TF568" s="111" t="s">
        <v>206</v>
      </c>
      <c r="TG568" s="111" t="s">
        <v>206</v>
      </c>
      <c r="TH568" s="111" t="s">
        <v>206</v>
      </c>
      <c r="TI568" s="111" t="s">
        <v>206</v>
      </c>
      <c r="TJ568" s="111" t="s">
        <v>206</v>
      </c>
      <c r="TK568" s="69">
        <f>5682100-46300</f>
        <v>5635800</v>
      </c>
      <c r="TL568" s="69">
        <v>5912700</v>
      </c>
      <c r="TM568" s="69">
        <v>5912700</v>
      </c>
      <c r="TN568" s="69">
        <v>3214482</v>
      </c>
      <c r="TO568" s="69">
        <v>3340670</v>
      </c>
      <c r="TP568" s="69">
        <v>3340670</v>
      </c>
      <c r="TQ568" s="111" t="s">
        <v>206</v>
      </c>
      <c r="TR568" s="111" t="s">
        <v>206</v>
      </c>
      <c r="TS568" s="111" t="s">
        <v>206</v>
      </c>
      <c r="TT568" s="111" t="s">
        <v>206</v>
      </c>
      <c r="TU568" s="111" t="s">
        <v>206</v>
      </c>
      <c r="TV568" s="111" t="s">
        <v>206</v>
      </c>
      <c r="TW568" s="111" t="s">
        <v>206</v>
      </c>
      <c r="TX568" s="111" t="s">
        <v>206</v>
      </c>
      <c r="TY568" s="111" t="s">
        <v>206</v>
      </c>
      <c r="TZ568" s="111" t="s">
        <v>206</v>
      </c>
      <c r="UA568" s="111" t="s">
        <v>206</v>
      </c>
      <c r="UB568" s="111" t="s">
        <v>206</v>
      </c>
      <c r="UC568" s="111" t="s">
        <v>206</v>
      </c>
      <c r="UD568" s="111" t="s">
        <v>206</v>
      </c>
      <c r="UE568" s="111" t="s">
        <v>206</v>
      </c>
      <c r="UF568" s="69">
        <f>6623100+4865986.27-46300-231600</f>
        <v>11211186.27</v>
      </c>
      <c r="UG568" s="69">
        <f>6891800+8740800</f>
        <v>15632600</v>
      </c>
      <c r="UH568" s="69">
        <f>6891800+8740800</f>
        <v>15632600</v>
      </c>
      <c r="UI568" s="69">
        <f>4343660+3134302.55</f>
        <v>7477962.5499999998</v>
      </c>
      <c r="UJ568" s="69">
        <f>4504530+5762355</f>
        <v>10266885</v>
      </c>
      <c r="UK568" s="69">
        <f>4504530+5762355</f>
        <v>10266885</v>
      </c>
      <c r="UL568" s="111" t="s">
        <v>206</v>
      </c>
      <c r="UM568" s="111" t="s">
        <v>206</v>
      </c>
      <c r="UN568" s="111" t="s">
        <v>206</v>
      </c>
      <c r="UO568" s="111" t="s">
        <v>206</v>
      </c>
      <c r="UP568" s="111" t="s">
        <v>206</v>
      </c>
      <c r="UQ568" s="111" t="s">
        <v>206</v>
      </c>
      <c r="UR568" s="111" t="s">
        <v>206</v>
      </c>
      <c r="US568" s="111" t="s">
        <v>206</v>
      </c>
      <c r="UT568" s="111" t="s">
        <v>206</v>
      </c>
      <c r="UU568" s="111" t="s">
        <v>206</v>
      </c>
      <c r="UV568" s="111" t="s">
        <v>206</v>
      </c>
      <c r="UW568" s="111" t="s">
        <v>206</v>
      </c>
      <c r="UX568" s="111" t="s">
        <v>206</v>
      </c>
      <c r="UY568" s="111" t="s">
        <v>206</v>
      </c>
      <c r="UZ568" s="111" t="s">
        <v>206</v>
      </c>
      <c r="VA568" s="69">
        <f>18329700-138900</f>
        <v>18190800</v>
      </c>
      <c r="VB568" s="69">
        <v>19074600</v>
      </c>
      <c r="VC568" s="69">
        <v>19074600</v>
      </c>
      <c r="VD568" s="69">
        <v>10154729</v>
      </c>
      <c r="VE568" s="69">
        <v>10516417</v>
      </c>
      <c r="VF568" s="69">
        <v>10516417</v>
      </c>
      <c r="VG568" s="111" t="s">
        <v>206</v>
      </c>
      <c r="VH568" s="111" t="s">
        <v>206</v>
      </c>
      <c r="VI568" s="111" t="s">
        <v>206</v>
      </c>
      <c r="VJ568" s="111" t="s">
        <v>206</v>
      </c>
      <c r="VK568" s="111" t="s">
        <v>206</v>
      </c>
      <c r="VL568" s="111" t="s">
        <v>206</v>
      </c>
      <c r="VM568" s="111" t="s">
        <v>206</v>
      </c>
      <c r="VN568" s="111" t="s">
        <v>206</v>
      </c>
      <c r="VO568" s="111" t="s">
        <v>206</v>
      </c>
      <c r="VP568" s="111" t="s">
        <v>206</v>
      </c>
      <c r="VQ568" s="111" t="s">
        <v>206</v>
      </c>
      <c r="VR568" s="111" t="s">
        <v>206</v>
      </c>
      <c r="VS568" s="111" t="s">
        <v>206</v>
      </c>
      <c r="VT568" s="111" t="s">
        <v>206</v>
      </c>
      <c r="VU568" s="111" t="s">
        <v>206</v>
      </c>
      <c r="VV568" s="69">
        <f>8400000-4865986.27</f>
        <v>3534013.73</v>
      </c>
      <c r="VW568" s="69">
        <f>8740800-8740800</f>
        <v>0</v>
      </c>
      <c r="VX568" s="69">
        <f>8740800-8740800</f>
        <v>0</v>
      </c>
      <c r="VY568" s="69">
        <f>5550535-3134302.55</f>
        <v>2416232.4500000002</v>
      </c>
      <c r="VZ568" s="69">
        <f>5762355-5762355</f>
        <v>0</v>
      </c>
      <c r="WA568" s="69">
        <f>5762355-5762355</f>
        <v>0</v>
      </c>
      <c r="WB568" s="111" t="s">
        <v>206</v>
      </c>
      <c r="WC568" s="111" t="s">
        <v>206</v>
      </c>
      <c r="WD568" s="111" t="s">
        <v>206</v>
      </c>
      <c r="WE568" s="111" t="s">
        <v>206</v>
      </c>
      <c r="WF568" s="111" t="s">
        <v>206</v>
      </c>
      <c r="WG568" s="111" t="s">
        <v>206</v>
      </c>
      <c r="WH568" s="111" t="s">
        <v>206</v>
      </c>
      <c r="WI568" s="111" t="s">
        <v>206</v>
      </c>
      <c r="WJ568" s="111" t="s">
        <v>206</v>
      </c>
      <c r="WK568" s="111" t="s">
        <v>206</v>
      </c>
      <c r="WL568" s="111" t="s">
        <v>206</v>
      </c>
      <c r="WM568" s="111" t="s">
        <v>206</v>
      </c>
      <c r="WN568" s="111" t="s">
        <v>206</v>
      </c>
      <c r="WO568" s="111" t="s">
        <v>206</v>
      </c>
      <c r="WP568" s="111" t="s">
        <v>206</v>
      </c>
      <c r="WQ568" s="69">
        <v>8806400</v>
      </c>
      <c r="WR568" s="69">
        <v>9163900</v>
      </c>
      <c r="WS568" s="69">
        <v>9163900</v>
      </c>
      <c r="WT568" s="69">
        <v>4025111</v>
      </c>
      <c r="WU568" s="69">
        <v>4182551</v>
      </c>
      <c r="WV568" s="69">
        <v>4182551</v>
      </c>
      <c r="WW568" s="111" t="s">
        <v>206</v>
      </c>
      <c r="WX568" s="111" t="s">
        <v>206</v>
      </c>
      <c r="WY568" s="111" t="s">
        <v>206</v>
      </c>
      <c r="WZ568" s="111" t="s">
        <v>206</v>
      </c>
      <c r="XA568" s="111" t="s">
        <v>206</v>
      </c>
      <c r="XB568" s="111" t="s">
        <v>206</v>
      </c>
      <c r="XC568" s="111" t="s">
        <v>206</v>
      </c>
      <c r="XD568" s="111" t="s">
        <v>206</v>
      </c>
      <c r="XE568" s="111" t="s">
        <v>206</v>
      </c>
      <c r="XF568" s="111" t="s">
        <v>206</v>
      </c>
      <c r="XG568" s="111" t="s">
        <v>206</v>
      </c>
      <c r="XH568" s="111" t="s">
        <v>206</v>
      </c>
      <c r="XI568" s="111" t="s">
        <v>206</v>
      </c>
      <c r="XJ568" s="111" t="s">
        <v>206</v>
      </c>
      <c r="XK568" s="111" t="s">
        <v>206</v>
      </c>
      <c r="XL568" s="69">
        <f>18657400-46300</f>
        <v>18611100</v>
      </c>
      <c r="XM568" s="69">
        <v>19415300</v>
      </c>
      <c r="XN568" s="69">
        <v>19415300</v>
      </c>
      <c r="XO568" s="69">
        <v>8520030</v>
      </c>
      <c r="XP568" s="69">
        <v>8827433</v>
      </c>
      <c r="XQ568" s="69">
        <v>8827433</v>
      </c>
      <c r="XR568" s="111" t="s">
        <v>206</v>
      </c>
      <c r="XS568" s="111" t="s">
        <v>206</v>
      </c>
      <c r="XT568" s="111" t="s">
        <v>206</v>
      </c>
      <c r="XU568" s="111" t="s">
        <v>206</v>
      </c>
      <c r="XV568" s="111" t="s">
        <v>206</v>
      </c>
      <c r="XW568" s="111" t="s">
        <v>206</v>
      </c>
      <c r="XX568" s="111" t="s">
        <v>206</v>
      </c>
      <c r="XY568" s="111" t="s">
        <v>206</v>
      </c>
      <c r="XZ568" s="111" t="s">
        <v>206</v>
      </c>
      <c r="YA568" s="111" t="s">
        <v>206</v>
      </c>
      <c r="YB568" s="111" t="s">
        <v>206</v>
      </c>
      <c r="YC568" s="111" t="s">
        <v>206</v>
      </c>
      <c r="YD568" s="111" t="s">
        <v>206</v>
      </c>
      <c r="YE568" s="111" t="s">
        <v>206</v>
      </c>
      <c r="YF568" s="111" t="s">
        <v>206</v>
      </c>
      <c r="YG568" s="69">
        <f>15409900-509500</f>
        <v>14900400</v>
      </c>
      <c r="YH568" s="69">
        <v>16035700</v>
      </c>
      <c r="YI568" s="69">
        <v>16035700</v>
      </c>
      <c r="YJ568" s="69">
        <v>7136691</v>
      </c>
      <c r="YK568" s="69">
        <v>7386991</v>
      </c>
      <c r="YL568" s="69">
        <v>7386991</v>
      </c>
      <c r="YM568" s="111" t="s">
        <v>206</v>
      </c>
      <c r="YN568" s="111" t="s">
        <v>206</v>
      </c>
      <c r="YO568" s="111" t="s">
        <v>206</v>
      </c>
      <c r="YP568" s="111" t="s">
        <v>206</v>
      </c>
      <c r="YQ568" s="111" t="s">
        <v>206</v>
      </c>
      <c r="YR568" s="111" t="s">
        <v>206</v>
      </c>
      <c r="YS568" s="111" t="s">
        <v>206</v>
      </c>
      <c r="YT568" s="111" t="s">
        <v>206</v>
      </c>
      <c r="YU568" s="111" t="s">
        <v>206</v>
      </c>
      <c r="YV568" s="111" t="s">
        <v>206</v>
      </c>
      <c r="YW568" s="111" t="s">
        <v>206</v>
      </c>
      <c r="YX568" s="111" t="s">
        <v>206</v>
      </c>
      <c r="YY568" s="111" t="s">
        <v>206</v>
      </c>
      <c r="YZ568" s="111" t="s">
        <v>206</v>
      </c>
      <c r="ZA568" s="111" t="s">
        <v>206</v>
      </c>
      <c r="ZB568" s="69">
        <f>10823000-370500</f>
        <v>10452500</v>
      </c>
      <c r="ZC568" s="69">
        <v>11262100</v>
      </c>
      <c r="ZD568" s="69">
        <v>11262100</v>
      </c>
      <c r="ZE568" s="69">
        <v>5755254</v>
      </c>
      <c r="ZF568" s="69">
        <v>5963517</v>
      </c>
      <c r="ZG568" s="69">
        <v>5963517</v>
      </c>
      <c r="ZH568" s="111" t="s">
        <v>206</v>
      </c>
      <c r="ZI568" s="111" t="s">
        <v>206</v>
      </c>
      <c r="ZJ568" s="111" t="s">
        <v>206</v>
      </c>
      <c r="ZK568" s="111" t="s">
        <v>206</v>
      </c>
      <c r="ZL568" s="111" t="s">
        <v>206</v>
      </c>
      <c r="ZM568" s="111" t="s">
        <v>206</v>
      </c>
      <c r="ZN568" s="111" t="s">
        <v>206</v>
      </c>
      <c r="ZO568" s="111" t="s">
        <v>206</v>
      </c>
      <c r="ZP568" s="111" t="s">
        <v>206</v>
      </c>
      <c r="ZQ568" s="111" t="s">
        <v>206</v>
      </c>
      <c r="ZR568" s="111" t="s">
        <v>206</v>
      </c>
      <c r="ZS568" s="111" t="s">
        <v>206</v>
      </c>
      <c r="ZT568" s="111" t="s">
        <v>206</v>
      </c>
      <c r="ZU568" s="111" t="s">
        <v>206</v>
      </c>
      <c r="ZV568" s="111" t="s">
        <v>206</v>
      </c>
      <c r="ZW568" s="69">
        <f>7218900-185300</f>
        <v>7033600</v>
      </c>
      <c r="ZX568" s="69">
        <v>7511800</v>
      </c>
      <c r="ZY568" s="69">
        <v>7511800</v>
      </c>
      <c r="ZZ568" s="69">
        <v>4643573</v>
      </c>
      <c r="AAA568" s="69">
        <v>4805850</v>
      </c>
      <c r="AAB568" s="69">
        <v>4805850</v>
      </c>
      <c r="AAC568" s="111" t="s">
        <v>206</v>
      </c>
      <c r="AAD568" s="111" t="s">
        <v>206</v>
      </c>
      <c r="AAE568" s="111" t="s">
        <v>206</v>
      </c>
      <c r="AAF568" s="111" t="s">
        <v>206</v>
      </c>
      <c r="AAG568" s="111" t="s">
        <v>206</v>
      </c>
      <c r="AAH568" s="111" t="s">
        <v>206</v>
      </c>
      <c r="AAI568" s="111" t="s">
        <v>206</v>
      </c>
      <c r="AAJ568" s="111" t="s">
        <v>206</v>
      </c>
      <c r="AAK568" s="111" t="s">
        <v>206</v>
      </c>
      <c r="AAL568" s="111" t="s">
        <v>206</v>
      </c>
      <c r="AAM568" s="111" t="s">
        <v>206</v>
      </c>
      <c r="AAN568" s="111" t="s">
        <v>206</v>
      </c>
      <c r="AAO568" s="111" t="s">
        <v>206</v>
      </c>
      <c r="AAP568" s="111" t="s">
        <v>206</v>
      </c>
      <c r="AAQ568" s="111" t="s">
        <v>206</v>
      </c>
      <c r="AAR568" s="69">
        <v>7046300</v>
      </c>
      <c r="AAS568" s="69">
        <v>7332100</v>
      </c>
      <c r="AAT568" s="69">
        <v>7332100</v>
      </c>
      <c r="AAU568" s="69">
        <v>4136388</v>
      </c>
      <c r="AAV568" s="69">
        <v>4292242</v>
      </c>
      <c r="AAW568" s="69">
        <v>4292242</v>
      </c>
      <c r="AAX568" s="111" t="s">
        <v>206</v>
      </c>
      <c r="AAY568" s="111" t="s">
        <v>206</v>
      </c>
      <c r="AAZ568" s="111" t="s">
        <v>206</v>
      </c>
      <c r="ABA568" s="111" t="s">
        <v>206</v>
      </c>
      <c r="ABB568" s="111" t="s">
        <v>206</v>
      </c>
      <c r="ABC568" s="111" t="s">
        <v>206</v>
      </c>
      <c r="ABD568" s="111" t="s">
        <v>206</v>
      </c>
      <c r="ABE568" s="111" t="s">
        <v>206</v>
      </c>
      <c r="ABF568" s="111" t="s">
        <v>206</v>
      </c>
      <c r="ABG568" s="111" t="s">
        <v>206</v>
      </c>
      <c r="ABH568" s="111" t="s">
        <v>206</v>
      </c>
      <c r="ABI568" s="111" t="s">
        <v>206</v>
      </c>
      <c r="ABJ568" s="111" t="s">
        <v>206</v>
      </c>
      <c r="ABK568" s="111" t="s">
        <v>206</v>
      </c>
      <c r="ABL568" s="111" t="s">
        <v>206</v>
      </c>
      <c r="ABM568" s="69">
        <f>19964900-46300</f>
        <v>19918600</v>
      </c>
      <c r="ABN568" s="69">
        <v>20776700</v>
      </c>
      <c r="ABO568" s="69">
        <v>20776700</v>
      </c>
      <c r="ABP568" s="69">
        <v>7015061</v>
      </c>
      <c r="ABQ568" s="69">
        <v>7265158</v>
      </c>
      <c r="ABR568" s="69">
        <v>7265158</v>
      </c>
      <c r="ABS568" s="111" t="s">
        <v>206</v>
      </c>
      <c r="ABT568" s="111" t="s">
        <v>206</v>
      </c>
      <c r="ABU568" s="111" t="s">
        <v>206</v>
      </c>
      <c r="ABV568" s="111" t="s">
        <v>206</v>
      </c>
      <c r="ABW568" s="111" t="s">
        <v>206</v>
      </c>
      <c r="ABX568" s="111" t="s">
        <v>206</v>
      </c>
      <c r="ABY568" s="111" t="s">
        <v>206</v>
      </c>
      <c r="ABZ568" s="111" t="s">
        <v>206</v>
      </c>
      <c r="ACA568" s="111" t="s">
        <v>206</v>
      </c>
      <c r="ACB568" s="111" t="s">
        <v>206</v>
      </c>
      <c r="ACC568" s="111" t="s">
        <v>206</v>
      </c>
      <c r="ACD568" s="111" t="s">
        <v>206</v>
      </c>
      <c r="ACE568" s="111" t="s">
        <v>206</v>
      </c>
      <c r="ACF568" s="111" t="s">
        <v>206</v>
      </c>
      <c r="ACG568" s="111" t="s">
        <v>206</v>
      </c>
      <c r="ACH568" s="69">
        <f>18386600-669800</f>
        <v>17716800</v>
      </c>
      <c r="ACI568" s="69">
        <v>19137900</v>
      </c>
      <c r="ACJ568" s="69">
        <v>19137900</v>
      </c>
      <c r="ACK568" s="69">
        <v>3818267</v>
      </c>
      <c r="ACL568" s="69">
        <v>3962367</v>
      </c>
      <c r="ACM568" s="69">
        <v>3962367</v>
      </c>
      <c r="ACN568" s="111" t="s">
        <v>206</v>
      </c>
      <c r="ACO568" s="111" t="s">
        <v>206</v>
      </c>
      <c r="ACP568" s="111" t="s">
        <v>206</v>
      </c>
      <c r="ACQ568" s="111" t="s">
        <v>206</v>
      </c>
      <c r="ACR568" s="111" t="s">
        <v>206</v>
      </c>
      <c r="ACS568" s="111" t="s">
        <v>206</v>
      </c>
      <c r="ACT568" s="111" t="s">
        <v>206</v>
      </c>
      <c r="ACU568" s="111" t="s">
        <v>206</v>
      </c>
      <c r="ACV568" s="111" t="s">
        <v>206</v>
      </c>
      <c r="ACW568" s="111" t="s">
        <v>206</v>
      </c>
      <c r="ACX568" s="111" t="s">
        <v>206</v>
      </c>
      <c r="ACY568" s="111" t="s">
        <v>206</v>
      </c>
      <c r="ACZ568" s="111" t="s">
        <v>206</v>
      </c>
      <c r="ADA568" s="111" t="s">
        <v>206</v>
      </c>
      <c r="ADB568" s="111" t="s">
        <v>206</v>
      </c>
      <c r="ADC568" s="69">
        <v>7454700</v>
      </c>
      <c r="ADD568" s="69">
        <v>7757100</v>
      </c>
      <c r="ADE568" s="69">
        <v>7757100</v>
      </c>
      <c r="ADF568" s="69">
        <v>4379541</v>
      </c>
      <c r="ADG568" s="69">
        <v>4545958</v>
      </c>
      <c r="ADH568" s="69">
        <v>4545958</v>
      </c>
      <c r="ADI568" s="111" t="s">
        <v>206</v>
      </c>
      <c r="ADJ568" s="111" t="s">
        <v>206</v>
      </c>
      <c r="ADK568" s="111" t="s">
        <v>206</v>
      </c>
      <c r="ADL568" s="111" t="s">
        <v>206</v>
      </c>
      <c r="ADM568" s="111" t="s">
        <v>206</v>
      </c>
      <c r="ADN568" s="111" t="s">
        <v>206</v>
      </c>
      <c r="ADO568" s="111" t="s">
        <v>206</v>
      </c>
      <c r="ADP568" s="111" t="s">
        <v>206</v>
      </c>
      <c r="ADQ568" s="111" t="s">
        <v>206</v>
      </c>
      <c r="ADR568" s="111" t="s">
        <v>206</v>
      </c>
      <c r="ADS568" s="111" t="s">
        <v>206</v>
      </c>
      <c r="ADT568" s="111" t="s">
        <v>206</v>
      </c>
      <c r="ADU568" s="111" t="s">
        <v>206</v>
      </c>
      <c r="ADV568" s="111" t="s">
        <v>206</v>
      </c>
      <c r="ADW568" s="111" t="s">
        <v>206</v>
      </c>
      <c r="ADX568" s="69">
        <f>16145600-92600</f>
        <v>16053000</v>
      </c>
      <c r="ADY568" s="69">
        <v>16800600</v>
      </c>
      <c r="ADZ568" s="69">
        <v>16800600</v>
      </c>
      <c r="AEA568" s="69">
        <v>6208767</v>
      </c>
      <c r="AEB568" s="69">
        <v>6454303</v>
      </c>
      <c r="AEC568" s="69">
        <v>6454303</v>
      </c>
      <c r="AED568" s="111" t="s">
        <v>206</v>
      </c>
      <c r="AEE568" s="111" t="s">
        <v>206</v>
      </c>
      <c r="AEF568" s="111" t="s">
        <v>206</v>
      </c>
      <c r="AEG568" s="111" t="s">
        <v>206</v>
      </c>
      <c r="AEH568" s="111" t="s">
        <v>206</v>
      </c>
      <c r="AEI568" s="111" t="s">
        <v>206</v>
      </c>
      <c r="AEJ568" s="111" t="s">
        <v>206</v>
      </c>
      <c r="AEK568" s="111" t="s">
        <v>206</v>
      </c>
      <c r="AEL568" s="111" t="s">
        <v>206</v>
      </c>
      <c r="AEM568" s="111" t="s">
        <v>206</v>
      </c>
      <c r="AEN568" s="111" t="s">
        <v>206</v>
      </c>
      <c r="AEO568" s="111" t="s">
        <v>206</v>
      </c>
      <c r="AEP568" s="111" t="s">
        <v>206</v>
      </c>
      <c r="AEQ568" s="111" t="s">
        <v>206</v>
      </c>
      <c r="AER568" s="111" t="s">
        <v>206</v>
      </c>
      <c r="AES568" s="69">
        <v>12674000</v>
      </c>
      <c r="AET568" s="69">
        <v>13190000</v>
      </c>
      <c r="AEU568" s="69">
        <v>13190000</v>
      </c>
      <c r="AEV568" s="69">
        <v>4638011</v>
      </c>
      <c r="AEW568" s="69">
        <v>4805178</v>
      </c>
      <c r="AEX568" s="69">
        <v>4805178</v>
      </c>
      <c r="AEY568" s="111" t="s">
        <v>206</v>
      </c>
      <c r="AEZ568" s="111" t="s">
        <v>206</v>
      </c>
      <c r="AFA568" s="111" t="s">
        <v>206</v>
      </c>
      <c r="AFB568" s="111" t="s">
        <v>206</v>
      </c>
      <c r="AFC568" s="111" t="s">
        <v>206</v>
      </c>
      <c r="AFD568" s="111" t="s">
        <v>206</v>
      </c>
      <c r="AFE568" s="111" t="s">
        <v>206</v>
      </c>
      <c r="AFF568" s="111" t="s">
        <v>206</v>
      </c>
      <c r="AFG568" s="111" t="s">
        <v>206</v>
      </c>
      <c r="AFH568" s="111" t="s">
        <v>206</v>
      </c>
      <c r="AFI568" s="111" t="s">
        <v>206</v>
      </c>
      <c r="AFJ568" s="111" t="s">
        <v>206</v>
      </c>
      <c r="AFK568" s="111" t="s">
        <v>206</v>
      </c>
      <c r="AFL568" s="111" t="s">
        <v>206</v>
      </c>
      <c r="AFM568" s="111" t="s">
        <v>206</v>
      </c>
      <c r="AFN568" s="69">
        <v>6530400</v>
      </c>
      <c r="AFO568" s="69">
        <v>6795200</v>
      </c>
      <c r="AFP568" s="69">
        <v>6795200</v>
      </c>
      <c r="AFQ568" s="69">
        <v>3458810</v>
      </c>
      <c r="AFR568" s="69">
        <v>3601553</v>
      </c>
      <c r="AFS568" s="69">
        <v>3601553</v>
      </c>
      <c r="AFT568" s="111" t="s">
        <v>206</v>
      </c>
      <c r="AFU568" s="111" t="s">
        <v>206</v>
      </c>
      <c r="AFV568" s="111" t="s">
        <v>206</v>
      </c>
      <c r="AFW568" s="111" t="s">
        <v>206</v>
      </c>
      <c r="AFX568" s="111" t="s">
        <v>206</v>
      </c>
      <c r="AFY568" s="111" t="s">
        <v>206</v>
      </c>
      <c r="AFZ568" s="111" t="s">
        <v>206</v>
      </c>
      <c r="AGA568" s="111" t="s">
        <v>206</v>
      </c>
      <c r="AGB568" s="111" t="s">
        <v>206</v>
      </c>
      <c r="AGC568" s="111" t="s">
        <v>206</v>
      </c>
      <c r="AGD568" s="111" t="s">
        <v>206</v>
      </c>
      <c r="AGE568" s="111" t="s">
        <v>206</v>
      </c>
      <c r="AGF568" s="111" t="s">
        <v>206</v>
      </c>
      <c r="AGG568" s="111" t="s">
        <v>206</v>
      </c>
      <c r="AGH568" s="111" t="s">
        <v>206</v>
      </c>
      <c r="AGI568" s="69">
        <f>10894700-46300</f>
        <v>10848400</v>
      </c>
      <c r="AGJ568" s="69">
        <v>11336600</v>
      </c>
      <c r="AGK568" s="69">
        <v>11336600</v>
      </c>
      <c r="AGL568" s="69">
        <v>5986047</v>
      </c>
      <c r="AGM568" s="69">
        <v>6218086</v>
      </c>
      <c r="AGN568" s="69">
        <v>6218086</v>
      </c>
      <c r="AGO568" s="111" t="s">
        <v>206</v>
      </c>
      <c r="AGP568" s="111" t="s">
        <v>206</v>
      </c>
      <c r="AGQ568" s="111" t="s">
        <v>206</v>
      </c>
      <c r="AGR568" s="111" t="s">
        <v>206</v>
      </c>
      <c r="AGS568" s="111" t="s">
        <v>206</v>
      </c>
      <c r="AGT568" s="111" t="s">
        <v>206</v>
      </c>
      <c r="AGU568" s="111" t="s">
        <v>206</v>
      </c>
      <c r="AGV568" s="111" t="s">
        <v>206</v>
      </c>
      <c r="AGW568" s="111" t="s">
        <v>206</v>
      </c>
      <c r="AGX568" s="111" t="s">
        <v>206</v>
      </c>
      <c r="AGY568" s="111" t="s">
        <v>206</v>
      </c>
      <c r="AGZ568" s="111" t="s">
        <v>206</v>
      </c>
      <c r="AHA568" s="111" t="s">
        <v>206</v>
      </c>
      <c r="AHB568" s="111" t="s">
        <v>206</v>
      </c>
      <c r="AHC568" s="111" t="s">
        <v>206</v>
      </c>
      <c r="AHD568" s="69">
        <f>2917800-46300</f>
        <v>2871500</v>
      </c>
      <c r="AHE568" s="69">
        <v>3036200</v>
      </c>
      <c r="AHF568" s="69">
        <v>3036200</v>
      </c>
      <c r="AHG568" s="69">
        <v>2765958</v>
      </c>
      <c r="AHH568" s="69">
        <v>2871720</v>
      </c>
      <c r="AHI568" s="69">
        <v>2871720</v>
      </c>
      <c r="AHJ568" s="111" t="s">
        <v>206</v>
      </c>
      <c r="AHK568" s="111" t="s">
        <v>206</v>
      </c>
      <c r="AHL568" s="111" t="s">
        <v>206</v>
      </c>
      <c r="AHM568" s="111" t="s">
        <v>206</v>
      </c>
      <c r="AHN568" s="111" t="s">
        <v>206</v>
      </c>
      <c r="AHO568" s="111" t="s">
        <v>206</v>
      </c>
      <c r="AHP568" s="111" t="s">
        <v>206</v>
      </c>
      <c r="AHQ568" s="111" t="s">
        <v>206</v>
      </c>
      <c r="AHR568" s="111" t="s">
        <v>206</v>
      </c>
      <c r="AHS568" s="111" t="s">
        <v>206</v>
      </c>
      <c r="AHT568" s="111" t="s">
        <v>206</v>
      </c>
      <c r="AHU568" s="111" t="s">
        <v>206</v>
      </c>
      <c r="AHV568" s="111" t="s">
        <v>206</v>
      </c>
      <c r="AHW568" s="111" t="s">
        <v>206</v>
      </c>
      <c r="AHX568" s="111" t="s">
        <v>206</v>
      </c>
      <c r="AHY568" s="69">
        <f>7871600-185300</f>
        <v>7686300</v>
      </c>
      <c r="AHZ568" s="69">
        <v>8191100</v>
      </c>
      <c r="AIA568" s="69">
        <v>8191100</v>
      </c>
      <c r="AIB568" s="69">
        <v>4038200</v>
      </c>
      <c r="AIC568" s="69">
        <v>4189143</v>
      </c>
      <c r="AID568" s="69">
        <v>4189143</v>
      </c>
      <c r="AIE568" s="111" t="s">
        <v>206</v>
      </c>
      <c r="AIF568" s="111" t="s">
        <v>206</v>
      </c>
      <c r="AIG568" s="111" t="s">
        <v>206</v>
      </c>
      <c r="AIH568" s="111" t="s">
        <v>206</v>
      </c>
      <c r="AII568" s="111" t="s">
        <v>206</v>
      </c>
      <c r="AIJ568" s="111" t="s">
        <v>206</v>
      </c>
      <c r="AIK568" s="111" t="s">
        <v>206</v>
      </c>
      <c r="AIL568" s="111" t="s">
        <v>206</v>
      </c>
      <c r="AIM568" s="111" t="s">
        <v>206</v>
      </c>
      <c r="AIN568" s="111" t="s">
        <v>206</v>
      </c>
      <c r="AIO568" s="111" t="s">
        <v>206</v>
      </c>
      <c r="AIP568" s="111" t="s">
        <v>206</v>
      </c>
      <c r="AIQ568" s="111" t="s">
        <v>206</v>
      </c>
      <c r="AIR568" s="111" t="s">
        <v>206</v>
      </c>
      <c r="AIS568" s="111" t="s">
        <v>206</v>
      </c>
      <c r="AIT568" s="69">
        <f>7256800-46300</f>
        <v>7210500</v>
      </c>
      <c r="AIU568" s="69">
        <v>7551200</v>
      </c>
      <c r="AIV568" s="69">
        <v>7551200</v>
      </c>
      <c r="AIW568" s="69">
        <v>4185090</v>
      </c>
      <c r="AIX568" s="69">
        <v>4341717</v>
      </c>
      <c r="AIY568" s="69">
        <v>4341717</v>
      </c>
      <c r="AIZ568" s="111" t="s">
        <v>206</v>
      </c>
      <c r="AJA568" s="111" t="s">
        <v>206</v>
      </c>
      <c r="AJB568" s="111" t="s">
        <v>206</v>
      </c>
      <c r="AJC568" s="111" t="s">
        <v>206</v>
      </c>
      <c r="AJD568" s="111" t="s">
        <v>206</v>
      </c>
      <c r="AJE568" s="111" t="s">
        <v>206</v>
      </c>
      <c r="AJF568" s="111" t="s">
        <v>206</v>
      </c>
      <c r="AJG568" s="111" t="s">
        <v>206</v>
      </c>
      <c r="AJH568" s="111" t="s">
        <v>206</v>
      </c>
      <c r="AJI568" s="111" t="s">
        <v>206</v>
      </c>
      <c r="AJJ568" s="111" t="s">
        <v>206</v>
      </c>
      <c r="AJK568" s="111" t="s">
        <v>206</v>
      </c>
      <c r="AJL568" s="111" t="s">
        <v>206</v>
      </c>
      <c r="AJM568" s="111" t="s">
        <v>206</v>
      </c>
      <c r="AJN568" s="111" t="s">
        <v>206</v>
      </c>
      <c r="AJO568" s="69">
        <f>10673700-46300</f>
        <v>10627400</v>
      </c>
      <c r="AJP568" s="69">
        <v>11106700</v>
      </c>
      <c r="AJQ568" s="69">
        <v>11106700</v>
      </c>
      <c r="AJR568" s="69">
        <v>5623488</v>
      </c>
      <c r="AJS568" s="69">
        <v>5843069</v>
      </c>
      <c r="AJT568" s="69">
        <v>5843069</v>
      </c>
      <c r="AJU568" s="111" t="s">
        <v>206</v>
      </c>
      <c r="AJV568" s="111" t="s">
        <v>206</v>
      </c>
      <c r="AJW568" s="111" t="s">
        <v>206</v>
      </c>
      <c r="AJX568" s="111" t="s">
        <v>206</v>
      </c>
      <c r="AJY568" s="111" t="s">
        <v>206</v>
      </c>
      <c r="AJZ568" s="111" t="s">
        <v>206</v>
      </c>
      <c r="AKA568" s="111" t="s">
        <v>206</v>
      </c>
      <c r="AKB568" s="111" t="s">
        <v>206</v>
      </c>
      <c r="AKC568" s="111" t="s">
        <v>206</v>
      </c>
      <c r="AKD568" s="111" t="s">
        <v>206</v>
      </c>
      <c r="AKE568" s="111" t="s">
        <v>206</v>
      </c>
      <c r="AKF568" s="111" t="s">
        <v>206</v>
      </c>
      <c r="AKG568" s="111" t="s">
        <v>206</v>
      </c>
      <c r="AKH568" s="111" t="s">
        <v>206</v>
      </c>
      <c r="AKI568" s="111" t="s">
        <v>206</v>
      </c>
      <c r="AKJ568" s="69">
        <v>7800000</v>
      </c>
      <c r="AKK568" s="69">
        <v>8116400</v>
      </c>
      <c r="AKL568" s="69">
        <v>8116400</v>
      </c>
      <c r="AKM568" s="69">
        <v>4148991</v>
      </c>
      <c r="AKN568" s="69">
        <v>4306772</v>
      </c>
      <c r="AKO568" s="69">
        <v>4306772</v>
      </c>
      <c r="AKP568" s="111" t="s">
        <v>206</v>
      </c>
      <c r="AKQ568" s="111" t="s">
        <v>206</v>
      </c>
      <c r="AKR568" s="111" t="s">
        <v>206</v>
      </c>
      <c r="AKS568" s="111" t="s">
        <v>206</v>
      </c>
      <c r="AKT568" s="111" t="s">
        <v>206</v>
      </c>
      <c r="AKU568" s="111" t="s">
        <v>206</v>
      </c>
      <c r="AKV568" s="111" t="s">
        <v>206</v>
      </c>
      <c r="AKW568" s="111" t="s">
        <v>206</v>
      </c>
      <c r="AKX568" s="111" t="s">
        <v>206</v>
      </c>
      <c r="AKY568" s="111" t="s">
        <v>206</v>
      </c>
      <c r="AKZ568" s="111" t="s">
        <v>206</v>
      </c>
      <c r="ALA568" s="111" t="s">
        <v>206</v>
      </c>
      <c r="ALB568" s="111" t="s">
        <v>206</v>
      </c>
      <c r="ALC568" s="111" t="s">
        <v>206</v>
      </c>
      <c r="ALD568" s="111" t="s">
        <v>206</v>
      </c>
      <c r="ALE568" s="69">
        <f>8096800-370500</f>
        <v>7726300</v>
      </c>
      <c r="ALF568" s="69">
        <v>8425300</v>
      </c>
      <c r="ALG568" s="69">
        <v>8425300</v>
      </c>
      <c r="ALH568" s="69">
        <v>4243937</v>
      </c>
      <c r="ALI568" s="69">
        <v>4404850</v>
      </c>
      <c r="ALJ568" s="69">
        <v>4404850</v>
      </c>
      <c r="ALK568" s="111" t="s">
        <v>206</v>
      </c>
      <c r="ALL568" s="111" t="s">
        <v>206</v>
      </c>
      <c r="ALM568" s="111" t="s">
        <v>206</v>
      </c>
      <c r="ALN568" s="111" t="s">
        <v>206</v>
      </c>
      <c r="ALO568" s="111" t="s">
        <v>206</v>
      </c>
      <c r="ALP568" s="111" t="s">
        <v>206</v>
      </c>
      <c r="ALQ568" s="111" t="s">
        <v>206</v>
      </c>
      <c r="ALR568" s="111" t="s">
        <v>206</v>
      </c>
      <c r="ALS568" s="111" t="s">
        <v>206</v>
      </c>
      <c r="ALT568" s="111" t="s">
        <v>206</v>
      </c>
      <c r="ALU568" s="111" t="s">
        <v>206</v>
      </c>
      <c r="ALV568" s="111" t="s">
        <v>206</v>
      </c>
      <c r="ALW568" s="111" t="s">
        <v>206</v>
      </c>
      <c r="ALX568" s="111" t="s">
        <v>206</v>
      </c>
      <c r="ALY568" s="111" t="s">
        <v>206</v>
      </c>
      <c r="ALZ568" s="69">
        <f>7117800-92600</f>
        <v>7025200</v>
      </c>
      <c r="AMA568" s="69">
        <v>7406600</v>
      </c>
      <c r="AMB568" s="69">
        <v>7406600</v>
      </c>
      <c r="AMC568" s="69">
        <v>4439102</v>
      </c>
      <c r="AMD568" s="69">
        <v>4599760</v>
      </c>
      <c r="AME568" s="69">
        <v>4599760</v>
      </c>
      <c r="AMF568" s="111" t="s">
        <v>206</v>
      </c>
      <c r="AMG568" s="111" t="s">
        <v>206</v>
      </c>
      <c r="AMH568" s="111" t="s">
        <v>206</v>
      </c>
      <c r="AMI568" s="111" t="s">
        <v>206</v>
      </c>
      <c r="AMJ568" s="111" t="s">
        <v>206</v>
      </c>
      <c r="AMK568" s="111" t="s">
        <v>206</v>
      </c>
      <c r="AML568" s="111" t="s">
        <v>206</v>
      </c>
      <c r="AMM568" s="111" t="s">
        <v>206</v>
      </c>
      <c r="AMN568" s="111" t="s">
        <v>206</v>
      </c>
      <c r="AMO568" s="111" t="s">
        <v>206</v>
      </c>
      <c r="AMP568" s="111" t="s">
        <v>206</v>
      </c>
      <c r="AMQ568" s="111" t="s">
        <v>206</v>
      </c>
      <c r="AMR568" s="111" t="s">
        <v>206</v>
      </c>
      <c r="AMS568" s="111" t="s">
        <v>206</v>
      </c>
      <c r="AMT568" s="111" t="s">
        <v>206</v>
      </c>
      <c r="AMU568" s="69">
        <v>18995800</v>
      </c>
      <c r="AMV568" s="69">
        <v>19767700</v>
      </c>
      <c r="AMW568" s="69">
        <v>19767700</v>
      </c>
      <c r="AMX568" s="69">
        <v>9107923</v>
      </c>
      <c r="AMY568" s="69">
        <v>9437964</v>
      </c>
      <c r="AMZ568" s="69">
        <v>9437964</v>
      </c>
      <c r="ANA568" s="111" t="s">
        <v>206</v>
      </c>
      <c r="ANB568" s="111" t="s">
        <v>206</v>
      </c>
      <c r="ANC568" s="111" t="s">
        <v>206</v>
      </c>
      <c r="AND568" s="111" t="s">
        <v>206</v>
      </c>
      <c r="ANE568" s="111" t="s">
        <v>206</v>
      </c>
      <c r="ANF568" s="111" t="s">
        <v>206</v>
      </c>
      <c r="ANG568" s="111" t="s">
        <v>206</v>
      </c>
      <c r="ANH568" s="111" t="s">
        <v>206</v>
      </c>
      <c r="ANI568" s="111" t="s">
        <v>206</v>
      </c>
      <c r="ANJ568" s="111" t="s">
        <v>206</v>
      </c>
      <c r="ANK568" s="111" t="s">
        <v>206</v>
      </c>
      <c r="ANL568" s="111" t="s">
        <v>206</v>
      </c>
      <c r="ANM568" s="111" t="s">
        <v>206</v>
      </c>
      <c r="ANN568" s="111" t="s">
        <v>206</v>
      </c>
      <c r="ANO568" s="111" t="s">
        <v>206</v>
      </c>
      <c r="ANP568" s="69"/>
      <c r="ANQ568" s="69"/>
      <c r="ANR568" s="69"/>
      <c r="ANS568" s="69"/>
      <c r="ANT568" s="69"/>
      <c r="ANU568" s="69"/>
      <c r="ANV568" s="111" t="s">
        <v>206</v>
      </c>
      <c r="ANW568" s="111" t="s">
        <v>206</v>
      </c>
      <c r="ANX568" s="111" t="s">
        <v>206</v>
      </c>
      <c r="ANY568" s="111" t="s">
        <v>206</v>
      </c>
      <c r="ANZ568" s="111" t="s">
        <v>206</v>
      </c>
      <c r="AOA568" s="111" t="s">
        <v>206</v>
      </c>
      <c r="AOB568" s="111" t="s">
        <v>206</v>
      </c>
      <c r="AOC568" s="111" t="s">
        <v>206</v>
      </c>
      <c r="AOD568" s="111" t="s">
        <v>206</v>
      </c>
      <c r="AOE568" s="111" t="s">
        <v>206</v>
      </c>
      <c r="AOF568" s="111" t="s">
        <v>206</v>
      </c>
      <c r="AOG568" s="111" t="s">
        <v>206</v>
      </c>
      <c r="AOH568" s="111" t="s">
        <v>206</v>
      </c>
      <c r="AOI568" s="111" t="s">
        <v>206</v>
      </c>
      <c r="AOJ568" s="111" t="s">
        <v>206</v>
      </c>
      <c r="AOK568" s="69">
        <f>16383000-92600</f>
        <v>16290400</v>
      </c>
      <c r="AOL568" s="69">
        <v>17048500</v>
      </c>
      <c r="AOM568" s="69">
        <v>17048500</v>
      </c>
      <c r="AON568" s="69">
        <v>8179842</v>
      </c>
      <c r="AOO568" s="69">
        <v>8473414</v>
      </c>
      <c r="AOP568" s="69">
        <v>8473414</v>
      </c>
      <c r="AOQ568" s="111" t="s">
        <v>206</v>
      </c>
      <c r="AOR568" s="111" t="s">
        <v>206</v>
      </c>
      <c r="AOS568" s="111" t="s">
        <v>206</v>
      </c>
      <c r="AOT568" s="111" t="s">
        <v>206</v>
      </c>
      <c r="AOU568" s="111" t="s">
        <v>206</v>
      </c>
      <c r="AOV568" s="111" t="s">
        <v>206</v>
      </c>
      <c r="AOW568" s="111" t="s">
        <v>206</v>
      </c>
      <c r="AOX568" s="111" t="s">
        <v>206</v>
      </c>
      <c r="AOY568" s="111" t="s">
        <v>206</v>
      </c>
      <c r="AOZ568" s="111" t="s">
        <v>206</v>
      </c>
      <c r="APA568" s="111" t="s">
        <v>206</v>
      </c>
      <c r="APB568" s="111" t="s">
        <v>206</v>
      </c>
      <c r="APC568" s="111" t="s">
        <v>206</v>
      </c>
      <c r="APD568" s="111" t="s">
        <v>206</v>
      </c>
      <c r="APE568" s="111" t="s">
        <v>206</v>
      </c>
      <c r="APF568" s="69">
        <f>14820600-277900</f>
        <v>14542700</v>
      </c>
      <c r="APG568" s="69">
        <v>15422000</v>
      </c>
      <c r="APH568" s="69">
        <v>15422000</v>
      </c>
      <c r="API568" s="69">
        <v>9438962</v>
      </c>
      <c r="APJ568" s="69">
        <v>9779336</v>
      </c>
      <c r="APK568" s="69">
        <v>9779336</v>
      </c>
      <c r="APL568" s="111" t="s">
        <v>206</v>
      </c>
      <c r="APM568" s="111" t="s">
        <v>206</v>
      </c>
      <c r="APN568" s="111" t="s">
        <v>206</v>
      </c>
      <c r="APO568" s="111" t="s">
        <v>206</v>
      </c>
      <c r="APP568" s="111" t="s">
        <v>206</v>
      </c>
      <c r="APQ568" s="111" t="s">
        <v>206</v>
      </c>
      <c r="APR568" s="111" t="s">
        <v>206</v>
      </c>
      <c r="APS568" s="111" t="s">
        <v>206</v>
      </c>
      <c r="APT568" s="111" t="s">
        <v>206</v>
      </c>
      <c r="APU568" s="111" t="s">
        <v>206</v>
      </c>
      <c r="APV568" s="111" t="s">
        <v>206</v>
      </c>
      <c r="APW568" s="111" t="s">
        <v>206</v>
      </c>
      <c r="APX568" s="111" t="s">
        <v>206</v>
      </c>
      <c r="APY568" s="111" t="s">
        <v>206</v>
      </c>
      <c r="APZ568" s="111" t="s">
        <v>206</v>
      </c>
      <c r="AQA568" s="69">
        <v>8225100</v>
      </c>
      <c r="AQB568" s="69">
        <v>8558800</v>
      </c>
      <c r="AQC568" s="69">
        <v>8558800</v>
      </c>
      <c r="AQD568" s="69">
        <v>4463799</v>
      </c>
      <c r="AQE568" s="69">
        <v>4628201</v>
      </c>
      <c r="AQF568" s="69">
        <v>4628201</v>
      </c>
      <c r="AQG568" s="111" t="s">
        <v>206</v>
      </c>
      <c r="AQH568" s="111" t="s">
        <v>206</v>
      </c>
      <c r="AQI568" s="111" t="s">
        <v>206</v>
      </c>
      <c r="AQJ568" s="111" t="s">
        <v>206</v>
      </c>
      <c r="AQK568" s="111" t="s">
        <v>206</v>
      </c>
      <c r="AQL568" s="111" t="s">
        <v>206</v>
      </c>
      <c r="AQM568" s="111" t="s">
        <v>206</v>
      </c>
      <c r="AQN568" s="111" t="s">
        <v>206</v>
      </c>
      <c r="AQO568" s="111" t="s">
        <v>206</v>
      </c>
      <c r="AQP568" s="111" t="s">
        <v>206</v>
      </c>
      <c r="AQQ568" s="111" t="s">
        <v>206</v>
      </c>
      <c r="AQR568" s="111" t="s">
        <v>206</v>
      </c>
      <c r="AQS568" s="111" t="s">
        <v>206</v>
      </c>
      <c r="AQT568" s="111" t="s">
        <v>206</v>
      </c>
      <c r="AQU568" s="111" t="s">
        <v>206</v>
      </c>
      <c r="AQV568" s="69">
        <v>16803300</v>
      </c>
      <c r="AQW568" s="69">
        <v>17486300</v>
      </c>
      <c r="AQX568" s="69">
        <v>17486300</v>
      </c>
      <c r="AQY568" s="69">
        <v>7127625</v>
      </c>
      <c r="AQZ568" s="69">
        <v>7402873</v>
      </c>
      <c r="ARA568" s="69">
        <v>7402873</v>
      </c>
      <c r="ARB568" s="111" t="s">
        <v>206</v>
      </c>
      <c r="ARC568" s="111" t="s">
        <v>206</v>
      </c>
      <c r="ARD568" s="111" t="s">
        <v>206</v>
      </c>
      <c r="ARE568" s="111" t="s">
        <v>206</v>
      </c>
      <c r="ARF568" s="111" t="s">
        <v>206</v>
      </c>
      <c r="ARG568" s="111" t="s">
        <v>206</v>
      </c>
      <c r="ARH568" s="111" t="s">
        <v>206</v>
      </c>
      <c r="ARI568" s="111" t="s">
        <v>206</v>
      </c>
      <c r="ARJ568" s="111" t="s">
        <v>206</v>
      </c>
      <c r="ARK568" s="111" t="s">
        <v>206</v>
      </c>
      <c r="ARL568" s="111" t="s">
        <v>206</v>
      </c>
      <c r="ARM568" s="111" t="s">
        <v>206</v>
      </c>
      <c r="ARN568" s="111" t="s">
        <v>206</v>
      </c>
      <c r="ARO568" s="111" t="s">
        <v>206</v>
      </c>
      <c r="ARP568" s="111" t="s">
        <v>206</v>
      </c>
      <c r="ARQ568" s="69">
        <f>8738900-694700</f>
        <v>8044200</v>
      </c>
      <c r="ARR568" s="69">
        <v>9093400</v>
      </c>
      <c r="ARS568" s="69">
        <v>9093400</v>
      </c>
      <c r="ART568" s="69">
        <v>4326657</v>
      </c>
      <c r="ARU568" s="69">
        <v>4478826</v>
      </c>
      <c r="ARV568" s="69">
        <v>4478826</v>
      </c>
      <c r="ARW568" s="111" t="s">
        <v>206</v>
      </c>
      <c r="ARX568" s="111" t="s">
        <v>206</v>
      </c>
      <c r="ARY568" s="111" t="s">
        <v>206</v>
      </c>
      <c r="ARZ568" s="111" t="s">
        <v>206</v>
      </c>
      <c r="ASA568" s="111" t="s">
        <v>206</v>
      </c>
      <c r="ASB568" s="111" t="s">
        <v>206</v>
      </c>
      <c r="ASC568" s="111" t="s">
        <v>206</v>
      </c>
      <c r="ASD568" s="111" t="s">
        <v>206</v>
      </c>
      <c r="ASE568" s="111" t="s">
        <v>206</v>
      </c>
      <c r="ASF568" s="111" t="s">
        <v>206</v>
      </c>
      <c r="ASG568" s="111" t="s">
        <v>206</v>
      </c>
      <c r="ASH568" s="111" t="s">
        <v>206</v>
      </c>
      <c r="ASI568" s="111" t="s">
        <v>206</v>
      </c>
      <c r="ASJ568" s="111" t="s">
        <v>206</v>
      </c>
      <c r="ASK568" s="111" t="s">
        <v>206</v>
      </c>
      <c r="ASL568" s="69">
        <v>16082000</v>
      </c>
      <c r="ASM568" s="69">
        <v>16734200</v>
      </c>
      <c r="ASN568" s="69">
        <v>16734200</v>
      </c>
      <c r="ASO568" s="69">
        <v>8692222</v>
      </c>
      <c r="ASP568" s="69">
        <v>9010688</v>
      </c>
      <c r="ASQ568" s="69">
        <v>9010688</v>
      </c>
      <c r="ASR568" s="111" t="s">
        <v>206</v>
      </c>
      <c r="ASS568" s="111" t="s">
        <v>206</v>
      </c>
      <c r="AST568" s="111" t="s">
        <v>206</v>
      </c>
      <c r="ASU568" s="111" t="s">
        <v>206</v>
      </c>
      <c r="ASV568" s="111" t="s">
        <v>206</v>
      </c>
      <c r="ASW568" s="111" t="s">
        <v>206</v>
      </c>
      <c r="ASX568" s="111" t="s">
        <v>206</v>
      </c>
      <c r="ASY568" s="111" t="s">
        <v>206</v>
      </c>
      <c r="ASZ568" s="111" t="s">
        <v>206</v>
      </c>
      <c r="ATA568" s="111" t="s">
        <v>206</v>
      </c>
      <c r="ATB568" s="111" t="s">
        <v>206</v>
      </c>
      <c r="ATC568" s="111" t="s">
        <v>206</v>
      </c>
      <c r="ATD568" s="111" t="s">
        <v>206</v>
      </c>
      <c r="ATE568" s="111" t="s">
        <v>206</v>
      </c>
      <c r="ATF568" s="111" t="s">
        <v>206</v>
      </c>
      <c r="ATG568" s="69">
        <v>16857500</v>
      </c>
      <c r="ATH568" s="69">
        <v>17542100</v>
      </c>
      <c r="ATI568" s="69">
        <v>17542100</v>
      </c>
      <c r="ATJ568" s="69">
        <v>7230961</v>
      </c>
      <c r="ATK568" s="69">
        <v>7502871</v>
      </c>
      <c r="ATL568" s="69">
        <v>7502871</v>
      </c>
      <c r="ATM568" s="111" t="s">
        <v>206</v>
      </c>
      <c r="ATN568" s="111" t="s">
        <v>206</v>
      </c>
      <c r="ATO568" s="111" t="s">
        <v>206</v>
      </c>
      <c r="ATP568" s="111" t="s">
        <v>206</v>
      </c>
      <c r="ATQ568" s="111" t="s">
        <v>206</v>
      </c>
      <c r="ATR568" s="111" t="s">
        <v>206</v>
      </c>
      <c r="ATS568" s="111" t="s">
        <v>206</v>
      </c>
      <c r="ATT568" s="111" t="s">
        <v>206</v>
      </c>
      <c r="ATU568" s="111" t="s">
        <v>206</v>
      </c>
      <c r="ATV568" s="111" t="s">
        <v>206</v>
      </c>
      <c r="ATW568" s="111" t="s">
        <v>206</v>
      </c>
      <c r="ATX568" s="111" t="s">
        <v>206</v>
      </c>
      <c r="ATY568" s="111" t="s">
        <v>206</v>
      </c>
      <c r="ATZ568" s="111" t="s">
        <v>206</v>
      </c>
      <c r="AUA568" s="111" t="s">
        <v>206</v>
      </c>
      <c r="AUB568" s="69">
        <v>28336100</v>
      </c>
      <c r="AUC568" s="69">
        <v>29486000</v>
      </c>
      <c r="AUD568" s="69">
        <v>29486000</v>
      </c>
      <c r="AUE568" s="69">
        <v>13791874</v>
      </c>
      <c r="AUF568" s="69">
        <v>14293163</v>
      </c>
      <c r="AUG568" s="69">
        <v>14293163</v>
      </c>
      <c r="AUH568" s="111" t="s">
        <v>206</v>
      </c>
      <c r="AUI568" s="111" t="s">
        <v>206</v>
      </c>
      <c r="AUJ568" s="111" t="s">
        <v>206</v>
      </c>
      <c r="AUK568" s="111" t="s">
        <v>206</v>
      </c>
      <c r="AUL568" s="111" t="s">
        <v>206</v>
      </c>
      <c r="AUM568" s="111" t="s">
        <v>206</v>
      </c>
      <c r="AUN568" s="111" t="s">
        <v>206</v>
      </c>
      <c r="AUO568" s="111" t="s">
        <v>206</v>
      </c>
      <c r="AUP568" s="111" t="s">
        <v>206</v>
      </c>
      <c r="AUQ568" s="111" t="s">
        <v>206</v>
      </c>
      <c r="AUR568" s="111" t="s">
        <v>206</v>
      </c>
      <c r="AUS568" s="111" t="s">
        <v>206</v>
      </c>
      <c r="AUT568" s="111" t="s">
        <v>206</v>
      </c>
      <c r="AUU568" s="111" t="s">
        <v>206</v>
      </c>
      <c r="AUV568" s="111" t="s">
        <v>206</v>
      </c>
      <c r="AUW568" s="69">
        <f>18906500-46300</f>
        <v>18860200</v>
      </c>
      <c r="AUX568" s="69">
        <v>19674600</v>
      </c>
      <c r="AUY568" s="69">
        <v>19674600</v>
      </c>
      <c r="AUZ568" s="69">
        <v>10081923</v>
      </c>
      <c r="AVA568" s="69">
        <v>10449123</v>
      </c>
      <c r="AVB568" s="69">
        <v>10449123</v>
      </c>
      <c r="AVC568" s="111" t="s">
        <v>206</v>
      </c>
      <c r="AVD568" s="111" t="s">
        <v>206</v>
      </c>
      <c r="AVE568" s="111" t="s">
        <v>206</v>
      </c>
      <c r="AVF568" s="111" t="s">
        <v>206</v>
      </c>
      <c r="AVG568" s="111" t="s">
        <v>206</v>
      </c>
      <c r="AVH568" s="111" t="s">
        <v>206</v>
      </c>
      <c r="AVI568" s="111" t="s">
        <v>206</v>
      </c>
      <c r="AVJ568" s="111" t="s">
        <v>206</v>
      </c>
      <c r="AVK568" s="111" t="s">
        <v>206</v>
      </c>
      <c r="AVL568" s="111" t="s">
        <v>206</v>
      </c>
      <c r="AVM568" s="111" t="s">
        <v>206</v>
      </c>
      <c r="AVN568" s="111" t="s">
        <v>206</v>
      </c>
      <c r="AVO568" s="111" t="s">
        <v>206</v>
      </c>
      <c r="AVP568" s="111" t="s">
        <v>206</v>
      </c>
      <c r="AVQ568" s="111" t="s">
        <v>206</v>
      </c>
      <c r="AVR568" s="120">
        <f t="shared" si="4024"/>
        <v>642180700</v>
      </c>
      <c r="AVS568" s="120">
        <f t="shared" si="4025"/>
        <v>668260800</v>
      </c>
      <c r="AVT568" s="120">
        <f t="shared" si="4026"/>
        <v>668260800</v>
      </c>
      <c r="AVU568" s="120">
        <f t="shared" si="4027"/>
        <v>345130492</v>
      </c>
      <c r="AVV568" s="120">
        <f t="shared" si="4028"/>
        <v>353422400</v>
      </c>
      <c r="AVW568" s="120">
        <f t="shared" si="4029"/>
        <v>353422400</v>
      </c>
    </row>
    <row r="570" spans="1:1271">
      <c r="F570" s="1" t="s">
        <v>63</v>
      </c>
      <c r="H570" s="1"/>
      <c r="I570" s="1"/>
      <c r="J570" s="1"/>
      <c r="K570" s="1" t="s">
        <v>65</v>
      </c>
    </row>
    <row r="571" spans="1:1271">
      <c r="H571" s="1"/>
      <c r="I571" s="1"/>
      <c r="J571" s="1"/>
      <c r="K571" s="1"/>
    </row>
    <row r="572" spans="1:1271">
      <c r="F572" s="1" t="s">
        <v>220</v>
      </c>
      <c r="H572" s="1"/>
      <c r="I572" s="1"/>
      <c r="J572" s="1"/>
      <c r="K572" s="1"/>
    </row>
  </sheetData>
  <mergeCells count="694"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326:J326"/>
    <mergeCell ref="E341:E354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E368:E381"/>
    <mergeCell ref="I368:J368"/>
    <mergeCell ref="I369:J369"/>
    <mergeCell ref="I370:J370"/>
    <mergeCell ref="I371:J371"/>
    <mergeCell ref="E395:E408"/>
    <mergeCell ref="I449:J449"/>
    <mergeCell ref="I450:J450"/>
    <mergeCell ref="I372:J372"/>
    <mergeCell ref="I373:J373"/>
    <mergeCell ref="I374:J374"/>
    <mergeCell ref="I375:J375"/>
    <mergeCell ref="I376:J376"/>
    <mergeCell ref="I377:J377"/>
    <mergeCell ref="I451:J451"/>
    <mergeCell ref="I452:J452"/>
    <mergeCell ref="I453:J453"/>
    <mergeCell ref="I454:J454"/>
    <mergeCell ref="I455:J455"/>
    <mergeCell ref="I456:J456"/>
    <mergeCell ref="I378:J378"/>
    <mergeCell ref="I379:J379"/>
    <mergeCell ref="I380:J380"/>
    <mergeCell ref="I457:J457"/>
    <mergeCell ref="I458:J458"/>
    <mergeCell ref="I459:J459"/>
    <mergeCell ref="I460:J460"/>
    <mergeCell ref="I461:J461"/>
    <mergeCell ref="I476:J476"/>
    <mergeCell ref="I477:J477"/>
    <mergeCell ref="I478:J478"/>
    <mergeCell ref="I479:J479"/>
    <mergeCell ref="I486:J486"/>
    <mergeCell ref="I487:J487"/>
    <mergeCell ref="I488:J488"/>
    <mergeCell ref="A530:A531"/>
    <mergeCell ref="B530:B531"/>
    <mergeCell ref="C530:C531"/>
    <mergeCell ref="D530:E531"/>
    <mergeCell ref="F530:K530"/>
    <mergeCell ref="F531:H531"/>
    <mergeCell ref="I531:K531"/>
    <mergeCell ref="E476:E489"/>
    <mergeCell ref="I480:J480"/>
    <mergeCell ref="I481:J481"/>
    <mergeCell ref="I482:J482"/>
    <mergeCell ref="I483:J483"/>
    <mergeCell ref="I484:J484"/>
    <mergeCell ref="I485:J485"/>
    <mergeCell ref="D565:E565"/>
    <mergeCell ref="D567:E567"/>
    <mergeCell ref="D568:E568"/>
    <mergeCell ref="AG530:BA530"/>
    <mergeCell ref="AG531:AI531"/>
    <mergeCell ref="AJ531:AL531"/>
    <mergeCell ref="AM531:AO531"/>
    <mergeCell ref="AP531:AR531"/>
    <mergeCell ref="AS531:AU531"/>
    <mergeCell ref="AV531:AX531"/>
    <mergeCell ref="AD531:AF531"/>
    <mergeCell ref="F533:H533"/>
    <mergeCell ref="D535:E535"/>
    <mergeCell ref="D551:E551"/>
    <mergeCell ref="D563:E563"/>
    <mergeCell ref="D564:E564"/>
    <mergeCell ref="L531:N531"/>
    <mergeCell ref="O531:Q531"/>
    <mergeCell ref="R531:T531"/>
    <mergeCell ref="U531:W531"/>
    <mergeCell ref="X531:Z531"/>
    <mergeCell ref="AA531:AC531"/>
    <mergeCell ref="L530:AF530"/>
    <mergeCell ref="BW531:BY531"/>
    <mergeCell ref="BZ531:CB531"/>
    <mergeCell ref="CC531:CE531"/>
    <mergeCell ref="CF531:CH531"/>
    <mergeCell ref="CI531:CK531"/>
    <mergeCell ref="CL531:CN531"/>
    <mergeCell ref="AY531:BA531"/>
    <mergeCell ref="BB530:BV530"/>
    <mergeCell ref="BB531:BD531"/>
    <mergeCell ref="BE531:BG531"/>
    <mergeCell ref="BH531:BJ531"/>
    <mergeCell ref="BK531:BM531"/>
    <mergeCell ref="BN531:BP531"/>
    <mergeCell ref="BQ531:BS531"/>
    <mergeCell ref="BT531:BV531"/>
    <mergeCell ref="BW530:CQ530"/>
    <mergeCell ref="DM531:DO531"/>
    <mergeCell ref="DP531:DR531"/>
    <mergeCell ref="DS531:DU531"/>
    <mergeCell ref="DV531:DX531"/>
    <mergeCell ref="DY531:EA531"/>
    <mergeCell ref="EB531:ED531"/>
    <mergeCell ref="CO531:CQ531"/>
    <mergeCell ref="CR530:DL530"/>
    <mergeCell ref="CR531:CT531"/>
    <mergeCell ref="CU531:CW531"/>
    <mergeCell ref="CX531:CZ531"/>
    <mergeCell ref="DA531:DC531"/>
    <mergeCell ref="DD531:DF531"/>
    <mergeCell ref="DG531:DI531"/>
    <mergeCell ref="DJ531:DL531"/>
    <mergeCell ref="DM530:EG530"/>
    <mergeCell ref="FC531:FE531"/>
    <mergeCell ref="FF531:FH531"/>
    <mergeCell ref="FI531:FK531"/>
    <mergeCell ref="FL531:FN531"/>
    <mergeCell ref="FO531:FQ531"/>
    <mergeCell ref="FR531:FT531"/>
    <mergeCell ref="EE531:EG531"/>
    <mergeCell ref="EH530:FB530"/>
    <mergeCell ref="EH531:EJ531"/>
    <mergeCell ref="EK531:EM531"/>
    <mergeCell ref="EN531:EP531"/>
    <mergeCell ref="EQ531:ES531"/>
    <mergeCell ref="ET531:EV531"/>
    <mergeCell ref="EW531:EY531"/>
    <mergeCell ref="EZ531:FB531"/>
    <mergeCell ref="FC530:FW530"/>
    <mergeCell ref="GS531:GU531"/>
    <mergeCell ref="GV531:GX531"/>
    <mergeCell ref="GY531:HA531"/>
    <mergeCell ref="HB531:HD531"/>
    <mergeCell ref="HE531:HG531"/>
    <mergeCell ref="HH531:HJ531"/>
    <mergeCell ref="FU531:FW531"/>
    <mergeCell ref="FX530:GR530"/>
    <mergeCell ref="FX531:FZ531"/>
    <mergeCell ref="GA531:GC531"/>
    <mergeCell ref="GD531:GF531"/>
    <mergeCell ref="GG531:GI531"/>
    <mergeCell ref="GJ531:GL531"/>
    <mergeCell ref="GM531:GO531"/>
    <mergeCell ref="GP531:GR531"/>
    <mergeCell ref="GS530:HM530"/>
    <mergeCell ref="II530:JC530"/>
    <mergeCell ref="II531:IK531"/>
    <mergeCell ref="IL531:IN531"/>
    <mergeCell ref="IO531:IQ531"/>
    <mergeCell ref="IR531:IT531"/>
    <mergeCell ref="IU531:IW531"/>
    <mergeCell ref="IX531:IZ531"/>
    <mergeCell ref="JA531:JC531"/>
    <mergeCell ref="HK531:HM531"/>
    <mergeCell ref="HN530:IH530"/>
    <mergeCell ref="HN531:HP531"/>
    <mergeCell ref="HQ531:HS531"/>
    <mergeCell ref="HT531:HV531"/>
    <mergeCell ref="HW531:HY531"/>
    <mergeCell ref="HZ531:IB531"/>
    <mergeCell ref="IC531:IE531"/>
    <mergeCell ref="IF531:IH531"/>
    <mergeCell ref="JY530:KS530"/>
    <mergeCell ref="JY531:KA531"/>
    <mergeCell ref="KB531:KD531"/>
    <mergeCell ref="KE531:KG531"/>
    <mergeCell ref="KH531:KJ531"/>
    <mergeCell ref="KK531:KM531"/>
    <mergeCell ref="KN531:KP531"/>
    <mergeCell ref="KQ531:KS531"/>
    <mergeCell ref="JD530:JX530"/>
    <mergeCell ref="JD531:JF531"/>
    <mergeCell ref="JG531:JI531"/>
    <mergeCell ref="JJ531:JL531"/>
    <mergeCell ref="JM531:JO531"/>
    <mergeCell ref="JP531:JR531"/>
    <mergeCell ref="JS531:JU531"/>
    <mergeCell ref="JV531:JX531"/>
    <mergeCell ref="LO530:MI530"/>
    <mergeCell ref="LO531:LQ531"/>
    <mergeCell ref="LR531:LT531"/>
    <mergeCell ref="LU531:LW531"/>
    <mergeCell ref="LX531:LZ531"/>
    <mergeCell ref="MA531:MC531"/>
    <mergeCell ref="MD531:MF531"/>
    <mergeCell ref="MG531:MI531"/>
    <mergeCell ref="KT530:LN530"/>
    <mergeCell ref="KT531:KV531"/>
    <mergeCell ref="KW531:KY531"/>
    <mergeCell ref="KZ531:LB531"/>
    <mergeCell ref="LC531:LE531"/>
    <mergeCell ref="LF531:LH531"/>
    <mergeCell ref="LI531:LK531"/>
    <mergeCell ref="LL531:LN531"/>
    <mergeCell ref="NE530:NY530"/>
    <mergeCell ref="NE531:NG531"/>
    <mergeCell ref="NH531:NJ531"/>
    <mergeCell ref="NK531:NM531"/>
    <mergeCell ref="NN531:NP531"/>
    <mergeCell ref="NQ531:NS531"/>
    <mergeCell ref="NT531:NV531"/>
    <mergeCell ref="NW531:NY531"/>
    <mergeCell ref="MJ530:ND530"/>
    <mergeCell ref="MJ531:ML531"/>
    <mergeCell ref="MM531:MO531"/>
    <mergeCell ref="MP531:MR531"/>
    <mergeCell ref="MS531:MU531"/>
    <mergeCell ref="MV531:MX531"/>
    <mergeCell ref="MY531:NA531"/>
    <mergeCell ref="NB531:ND531"/>
    <mergeCell ref="OU530:PO530"/>
    <mergeCell ref="OU531:OW531"/>
    <mergeCell ref="OX531:OZ531"/>
    <mergeCell ref="PA531:PC531"/>
    <mergeCell ref="PD531:PF531"/>
    <mergeCell ref="PG531:PI531"/>
    <mergeCell ref="PJ531:PL531"/>
    <mergeCell ref="PM531:PO531"/>
    <mergeCell ref="NZ530:OT530"/>
    <mergeCell ref="NZ531:OB531"/>
    <mergeCell ref="OC531:OE531"/>
    <mergeCell ref="OF531:OH531"/>
    <mergeCell ref="OI531:OK531"/>
    <mergeCell ref="OL531:ON531"/>
    <mergeCell ref="OO531:OQ531"/>
    <mergeCell ref="OR531:OT531"/>
    <mergeCell ref="QK530:RE530"/>
    <mergeCell ref="QK531:QM531"/>
    <mergeCell ref="QN531:QP531"/>
    <mergeCell ref="QQ531:QS531"/>
    <mergeCell ref="QT531:QV531"/>
    <mergeCell ref="QW531:QY531"/>
    <mergeCell ref="QZ531:RB531"/>
    <mergeCell ref="RC531:RE531"/>
    <mergeCell ref="PP530:QJ530"/>
    <mergeCell ref="PP531:PR531"/>
    <mergeCell ref="PS531:PU531"/>
    <mergeCell ref="PV531:PX531"/>
    <mergeCell ref="PY531:QA531"/>
    <mergeCell ref="QB531:QD531"/>
    <mergeCell ref="QE531:QG531"/>
    <mergeCell ref="QH531:QJ531"/>
    <mergeCell ref="SA530:SU530"/>
    <mergeCell ref="SA531:SC531"/>
    <mergeCell ref="SD531:SF531"/>
    <mergeCell ref="SG531:SI531"/>
    <mergeCell ref="SJ531:SL531"/>
    <mergeCell ref="SM531:SO531"/>
    <mergeCell ref="SP531:SR531"/>
    <mergeCell ref="SS531:SU531"/>
    <mergeCell ref="RF530:RZ530"/>
    <mergeCell ref="RF531:RH531"/>
    <mergeCell ref="RI531:RK531"/>
    <mergeCell ref="RL531:RN531"/>
    <mergeCell ref="RO531:RQ531"/>
    <mergeCell ref="RR531:RT531"/>
    <mergeCell ref="RU531:RW531"/>
    <mergeCell ref="RX531:RZ531"/>
    <mergeCell ref="TQ530:UK530"/>
    <mergeCell ref="TQ531:TS531"/>
    <mergeCell ref="TT531:TV531"/>
    <mergeCell ref="TW531:TY531"/>
    <mergeCell ref="TZ531:UB531"/>
    <mergeCell ref="UC531:UE531"/>
    <mergeCell ref="UF531:UH531"/>
    <mergeCell ref="UI531:UK531"/>
    <mergeCell ref="SV530:TP530"/>
    <mergeCell ref="SV531:SX531"/>
    <mergeCell ref="SY531:TA531"/>
    <mergeCell ref="TB531:TD531"/>
    <mergeCell ref="TE531:TG531"/>
    <mergeCell ref="TH531:TJ531"/>
    <mergeCell ref="TK531:TM531"/>
    <mergeCell ref="TN531:TP531"/>
    <mergeCell ref="VG530:WA530"/>
    <mergeCell ref="VG531:VI531"/>
    <mergeCell ref="VJ531:VL531"/>
    <mergeCell ref="VM531:VO531"/>
    <mergeCell ref="VP531:VR531"/>
    <mergeCell ref="VS531:VU531"/>
    <mergeCell ref="VV531:VX531"/>
    <mergeCell ref="VY531:WA531"/>
    <mergeCell ref="UL530:VF530"/>
    <mergeCell ref="UL531:UN531"/>
    <mergeCell ref="UO531:UQ531"/>
    <mergeCell ref="UR531:UT531"/>
    <mergeCell ref="UU531:UW531"/>
    <mergeCell ref="UX531:UZ531"/>
    <mergeCell ref="VA531:VC531"/>
    <mergeCell ref="VD531:VF531"/>
    <mergeCell ref="WW530:XQ530"/>
    <mergeCell ref="WW531:WY531"/>
    <mergeCell ref="WZ531:XB531"/>
    <mergeCell ref="XC531:XE531"/>
    <mergeCell ref="XF531:XH531"/>
    <mergeCell ref="XI531:XK531"/>
    <mergeCell ref="XL531:XN531"/>
    <mergeCell ref="XO531:XQ531"/>
    <mergeCell ref="WB530:WV530"/>
    <mergeCell ref="WB531:WD531"/>
    <mergeCell ref="WE531:WG531"/>
    <mergeCell ref="WH531:WJ531"/>
    <mergeCell ref="WK531:WM531"/>
    <mergeCell ref="WN531:WP531"/>
    <mergeCell ref="WQ531:WS531"/>
    <mergeCell ref="WT531:WV531"/>
    <mergeCell ref="YM530:ZG530"/>
    <mergeCell ref="YM531:YO531"/>
    <mergeCell ref="YP531:YR531"/>
    <mergeCell ref="YS531:YU531"/>
    <mergeCell ref="YV531:YX531"/>
    <mergeCell ref="YY531:ZA531"/>
    <mergeCell ref="ZB531:ZD531"/>
    <mergeCell ref="ZE531:ZG531"/>
    <mergeCell ref="XR530:YL530"/>
    <mergeCell ref="XR531:XT531"/>
    <mergeCell ref="XU531:XW531"/>
    <mergeCell ref="XX531:XZ531"/>
    <mergeCell ref="YA531:YC531"/>
    <mergeCell ref="YD531:YF531"/>
    <mergeCell ref="YG531:YI531"/>
    <mergeCell ref="YJ531:YL531"/>
    <mergeCell ref="AAC530:AAW530"/>
    <mergeCell ref="AAC531:AAE531"/>
    <mergeCell ref="AAF531:AAH531"/>
    <mergeCell ref="AAI531:AAK531"/>
    <mergeCell ref="AAL531:AAN531"/>
    <mergeCell ref="AAO531:AAQ531"/>
    <mergeCell ref="AAR531:AAT531"/>
    <mergeCell ref="AAU531:AAW531"/>
    <mergeCell ref="ZH530:AAB530"/>
    <mergeCell ref="ZH531:ZJ531"/>
    <mergeCell ref="ZK531:ZM531"/>
    <mergeCell ref="ZN531:ZP531"/>
    <mergeCell ref="ZQ531:ZS531"/>
    <mergeCell ref="ZT531:ZV531"/>
    <mergeCell ref="ZW531:ZY531"/>
    <mergeCell ref="ZZ531:AAB531"/>
    <mergeCell ref="ABS530:ACM530"/>
    <mergeCell ref="ABS531:ABU531"/>
    <mergeCell ref="ABV531:ABX531"/>
    <mergeCell ref="ABY531:ACA531"/>
    <mergeCell ref="ACB531:ACD531"/>
    <mergeCell ref="ACE531:ACG531"/>
    <mergeCell ref="ACH531:ACJ531"/>
    <mergeCell ref="ACK531:ACM531"/>
    <mergeCell ref="AAX530:ABR530"/>
    <mergeCell ref="AAX531:AAZ531"/>
    <mergeCell ref="ABA531:ABC531"/>
    <mergeCell ref="ABD531:ABF531"/>
    <mergeCell ref="ABG531:ABI531"/>
    <mergeCell ref="ABJ531:ABL531"/>
    <mergeCell ref="ABM531:ABO531"/>
    <mergeCell ref="ABP531:ABR531"/>
    <mergeCell ref="ADI530:AEC530"/>
    <mergeCell ref="ADI531:ADK531"/>
    <mergeCell ref="ADL531:ADN531"/>
    <mergeCell ref="ADO531:ADQ531"/>
    <mergeCell ref="ADR531:ADT531"/>
    <mergeCell ref="ADU531:ADW531"/>
    <mergeCell ref="ADX531:ADZ531"/>
    <mergeCell ref="AEA531:AEC531"/>
    <mergeCell ref="ACN530:ADH530"/>
    <mergeCell ref="ACN531:ACP531"/>
    <mergeCell ref="ACQ531:ACS531"/>
    <mergeCell ref="ACT531:ACV531"/>
    <mergeCell ref="ACW531:ACY531"/>
    <mergeCell ref="ACZ531:ADB531"/>
    <mergeCell ref="ADC531:ADE531"/>
    <mergeCell ref="ADF531:ADH531"/>
    <mergeCell ref="AEY530:AFS530"/>
    <mergeCell ref="AEY531:AFA531"/>
    <mergeCell ref="AFB531:AFD531"/>
    <mergeCell ref="AFE531:AFG531"/>
    <mergeCell ref="AFH531:AFJ531"/>
    <mergeCell ref="AFK531:AFM531"/>
    <mergeCell ref="AFN531:AFP531"/>
    <mergeCell ref="AFQ531:AFS531"/>
    <mergeCell ref="AED530:AEX530"/>
    <mergeCell ref="AED531:AEF531"/>
    <mergeCell ref="AEG531:AEI531"/>
    <mergeCell ref="AEJ531:AEL531"/>
    <mergeCell ref="AEM531:AEO531"/>
    <mergeCell ref="AEP531:AER531"/>
    <mergeCell ref="AES531:AEU531"/>
    <mergeCell ref="AEV531:AEX531"/>
    <mergeCell ref="AGO530:AHI530"/>
    <mergeCell ref="AGO531:AGQ531"/>
    <mergeCell ref="AGR531:AGT531"/>
    <mergeCell ref="AGU531:AGW531"/>
    <mergeCell ref="AGX531:AGZ531"/>
    <mergeCell ref="AHA531:AHC531"/>
    <mergeCell ref="AHD531:AHF531"/>
    <mergeCell ref="AHG531:AHI531"/>
    <mergeCell ref="AFT530:AGN530"/>
    <mergeCell ref="AFT531:AFV531"/>
    <mergeCell ref="AFW531:AFY531"/>
    <mergeCell ref="AFZ531:AGB531"/>
    <mergeCell ref="AGC531:AGE531"/>
    <mergeCell ref="AGF531:AGH531"/>
    <mergeCell ref="AGI531:AGK531"/>
    <mergeCell ref="AGL531:AGN531"/>
    <mergeCell ref="AIE530:AIY530"/>
    <mergeCell ref="AIE531:AIG531"/>
    <mergeCell ref="AIH531:AIJ531"/>
    <mergeCell ref="AIK531:AIM531"/>
    <mergeCell ref="AIN531:AIP531"/>
    <mergeCell ref="AIQ531:AIS531"/>
    <mergeCell ref="AIT531:AIV531"/>
    <mergeCell ref="AIW531:AIY531"/>
    <mergeCell ref="AHJ530:AID530"/>
    <mergeCell ref="AHJ531:AHL531"/>
    <mergeCell ref="AHM531:AHO531"/>
    <mergeCell ref="AHP531:AHR531"/>
    <mergeCell ref="AHS531:AHU531"/>
    <mergeCell ref="AHV531:AHX531"/>
    <mergeCell ref="AHY531:AIA531"/>
    <mergeCell ref="AIB531:AID531"/>
    <mergeCell ref="AJU530:AKO530"/>
    <mergeCell ref="AJU531:AJW531"/>
    <mergeCell ref="AJX531:AJZ531"/>
    <mergeCell ref="AKA531:AKC531"/>
    <mergeCell ref="AKD531:AKF531"/>
    <mergeCell ref="AKG531:AKI531"/>
    <mergeCell ref="AKJ531:AKL531"/>
    <mergeCell ref="AKM531:AKO531"/>
    <mergeCell ref="AIZ530:AJT530"/>
    <mergeCell ref="AIZ531:AJB531"/>
    <mergeCell ref="AJC531:AJE531"/>
    <mergeCell ref="AJF531:AJH531"/>
    <mergeCell ref="AJI531:AJK531"/>
    <mergeCell ref="AJL531:AJN531"/>
    <mergeCell ref="AJO531:AJQ531"/>
    <mergeCell ref="AJR531:AJT531"/>
    <mergeCell ref="ALK530:AME530"/>
    <mergeCell ref="ALK531:ALM531"/>
    <mergeCell ref="ALN531:ALP531"/>
    <mergeCell ref="ALQ531:ALS531"/>
    <mergeCell ref="ALT531:ALV531"/>
    <mergeCell ref="ALW531:ALY531"/>
    <mergeCell ref="ALZ531:AMB531"/>
    <mergeCell ref="AMC531:AME531"/>
    <mergeCell ref="AKP530:ALJ530"/>
    <mergeCell ref="AKP531:AKR531"/>
    <mergeCell ref="AKS531:AKU531"/>
    <mergeCell ref="AKV531:AKX531"/>
    <mergeCell ref="AKY531:ALA531"/>
    <mergeCell ref="ALB531:ALD531"/>
    <mergeCell ref="ALE531:ALG531"/>
    <mergeCell ref="ALH531:ALJ531"/>
    <mergeCell ref="ANA530:ANU530"/>
    <mergeCell ref="ANA531:ANC531"/>
    <mergeCell ref="AND531:ANF531"/>
    <mergeCell ref="ANG531:ANI531"/>
    <mergeCell ref="ANJ531:ANL531"/>
    <mergeCell ref="ANM531:ANO531"/>
    <mergeCell ref="ANP531:ANR531"/>
    <mergeCell ref="ANS531:ANU531"/>
    <mergeCell ref="AMF530:AMZ530"/>
    <mergeCell ref="AMF531:AMH531"/>
    <mergeCell ref="AMI531:AMK531"/>
    <mergeCell ref="AML531:AMN531"/>
    <mergeCell ref="AMO531:AMQ531"/>
    <mergeCell ref="AMR531:AMT531"/>
    <mergeCell ref="AMU531:AMW531"/>
    <mergeCell ref="AMX531:AMZ531"/>
    <mergeCell ref="AOQ530:APK530"/>
    <mergeCell ref="AOQ531:AOS531"/>
    <mergeCell ref="AOT531:AOV531"/>
    <mergeCell ref="AOW531:AOY531"/>
    <mergeCell ref="AOZ531:APB531"/>
    <mergeCell ref="APC531:APE531"/>
    <mergeCell ref="APF531:APH531"/>
    <mergeCell ref="API531:APK531"/>
    <mergeCell ref="ANV530:AOP530"/>
    <mergeCell ref="ANV531:ANX531"/>
    <mergeCell ref="ANY531:AOA531"/>
    <mergeCell ref="AOB531:AOD531"/>
    <mergeCell ref="AOE531:AOG531"/>
    <mergeCell ref="AOH531:AOJ531"/>
    <mergeCell ref="AOK531:AOM531"/>
    <mergeCell ref="AON531:AOP531"/>
    <mergeCell ref="AQG530:ARA530"/>
    <mergeCell ref="AQG531:AQI531"/>
    <mergeCell ref="AQJ531:AQL531"/>
    <mergeCell ref="AQM531:AQO531"/>
    <mergeCell ref="AQP531:AQR531"/>
    <mergeCell ref="AQS531:AQU531"/>
    <mergeCell ref="AQV531:AQX531"/>
    <mergeCell ref="AQY531:ARA531"/>
    <mergeCell ref="APL530:AQF530"/>
    <mergeCell ref="APL531:APN531"/>
    <mergeCell ref="APO531:APQ531"/>
    <mergeCell ref="APR531:APT531"/>
    <mergeCell ref="APU531:APW531"/>
    <mergeCell ref="APX531:APZ531"/>
    <mergeCell ref="AQA531:AQC531"/>
    <mergeCell ref="AQD531:AQF531"/>
    <mergeCell ref="ARW530:ASQ530"/>
    <mergeCell ref="ARW531:ARY531"/>
    <mergeCell ref="ARZ531:ASB531"/>
    <mergeCell ref="ASC531:ASE531"/>
    <mergeCell ref="ASF531:ASH531"/>
    <mergeCell ref="ASI531:ASK531"/>
    <mergeCell ref="ASL531:ASN531"/>
    <mergeCell ref="ASO531:ASQ531"/>
    <mergeCell ref="ARB530:ARV530"/>
    <mergeCell ref="ARB531:ARD531"/>
    <mergeCell ref="ARE531:ARG531"/>
    <mergeCell ref="ARH531:ARJ531"/>
    <mergeCell ref="ARK531:ARM531"/>
    <mergeCell ref="ARN531:ARP531"/>
    <mergeCell ref="ARQ531:ARS531"/>
    <mergeCell ref="ART531:ARV531"/>
    <mergeCell ref="ATM530:AUG530"/>
    <mergeCell ref="ATM531:ATO531"/>
    <mergeCell ref="ATP531:ATR531"/>
    <mergeCell ref="ATS531:ATU531"/>
    <mergeCell ref="ATV531:ATX531"/>
    <mergeCell ref="ATY531:AUA531"/>
    <mergeCell ref="AUB531:AUD531"/>
    <mergeCell ref="AUE531:AUG531"/>
    <mergeCell ref="ASR530:ATL530"/>
    <mergeCell ref="ASR531:AST531"/>
    <mergeCell ref="ASU531:ASW531"/>
    <mergeCell ref="ASX531:ASZ531"/>
    <mergeCell ref="ATA531:ATC531"/>
    <mergeCell ref="ATD531:ATF531"/>
    <mergeCell ref="ATG531:ATI531"/>
    <mergeCell ref="ATJ531:ATL531"/>
    <mergeCell ref="AVC530:AVW530"/>
    <mergeCell ref="AVC531:AVE531"/>
    <mergeCell ref="AVF531:AVH531"/>
    <mergeCell ref="AVI531:AVK531"/>
    <mergeCell ref="AVL531:AVN531"/>
    <mergeCell ref="AVO531:AVQ531"/>
    <mergeCell ref="AVR531:AVT531"/>
    <mergeCell ref="AVU531:AVW531"/>
    <mergeCell ref="AUH530:AVB530"/>
    <mergeCell ref="AUH531:AUJ531"/>
    <mergeCell ref="AUK531:AUM531"/>
    <mergeCell ref="AUN531:AUP531"/>
    <mergeCell ref="AUQ531:AUS531"/>
    <mergeCell ref="AUT531:AUV531"/>
    <mergeCell ref="AUW531:AUY531"/>
    <mergeCell ref="AUZ531:AVB531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28" max="12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2 (30.05.19)</vt:lpstr>
      <vt:lpstr>'прил № 2 (30.05.19)'!Область_печати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2021-02-18T11:44:18Z</dcterms:modified>
</cp:coreProperties>
</file>